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D05F76C-02E2-4A29-AE3A-C513AEA8012C}"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<sst xmlns="http://schemas.openxmlformats.org/spreadsheetml/2006/main" count="13462" uniqueCount="7990">
  <si>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</si>
  <si>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</si>
  <si>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</si>
  <si>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</si>
  <si>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</si>
  <si>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</si>
  <si>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</si>
  <si>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</si>
  <si>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</si>
  <si>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</si>
  <si>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</si>
  <si>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</si>
  <si>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</si>
  <si>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</si>
  <si>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</si>
  <si>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</si>
  <si>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</si>
  <si>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</si>
  <si>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</si>
  <si>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</si>
  <si>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</si>
  <si>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</si>
  <si>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</si>
  <si>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</si>
  <si>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</si>
  <si>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</si>
  <si>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</si>
  <si>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</si>
  <si>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</si>
  <si>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</si>
  <si>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</si>
  <si>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</si>
  <si>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</si>
  <si>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</si>
  <si>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</si>
  <si>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</si>
  <si>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</si>
  <si>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</si>
  <si>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</si>
  <si>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</si>
  <si>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</si>
  <si>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</si>
  <si>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</si>
  <si>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</si>
  <si>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</si>
  <si>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</si>
  <si>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</si>
  <si>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</si>
  <si>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</si>
  <si>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</si>
  <si>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</si>
  <si>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</si>
  <si>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</si>
  <si>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</si>
  <si>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</si>
  <si>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</si>
  <si>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</si>
  <si>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</si>
  <si>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</si>
  <si>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</si>
  <si>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</si>
  <si>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</si>
  <si>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</si>
  <si>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</si>
  <si>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</si>
  <si>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</si>
  <si>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</si>
  <si>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</si>
  <si>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</si>
  <si>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</si>
  <si>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</si>
  <si>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</si>
  <si>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</si>
  <si>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</si>
  <si>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</si>
  <si>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</si>
  <si>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</si>
  <si>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</si>
  <si>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</si>
  <si>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</si>
  <si>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</si>
  <si>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</si>
  <si>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</si>
  <si>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</si>
  <si>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</si>
  <si>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</si>
  <si>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</si>
  <si>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</si>
  <si>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</si>
  <si>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</si>
  <si>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</si>
  <si>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</si>
  <si>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</si>
  <si>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</si>
  <si>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</si>
  <si>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</si>
  <si>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</si>
  <si>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</si>
  <si>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</si>
  <si>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</si>
  <si>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</si>
  <si>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</si>
  <si>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</si>
  <si>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</si>
  <si>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</si>
  <si>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</si>
  <si>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</si>
  <si>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</si>
  <si>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</si>
  <si>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</si>
  <si>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</si>
  <si>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</si>
  <si>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</si>
  <si>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</si>
  <si>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</si>
  <si>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</si>
  <si>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</si>
  <si>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</si>
  <si>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</si>
  <si>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</si>
  <si>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</si>
  <si>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</si>
  <si>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</si>
  <si>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</si>
  <si>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</si>
  <si>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</si>
  <si>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</si>
  <si>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</si>
  <si>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</si>
  <si>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</si>
  <si>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</si>
  <si>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</si>
  <si>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</si>
  <si>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</si>
  <si>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</si>
  <si>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</si>
  <si>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</si>
  <si>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</si>
  <si>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</si>
  <si>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</si>
  <si>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</si>
  <si>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</si>
  <si>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</si>
  <si>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</si>
  <si>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</si>
  <si>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</si>
  <si>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</si>
  <si>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</si>
  <si>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</si>
  <si>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</si>
  <si>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</si>
  <si>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</si>
  <si>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</si>
  <si>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</si>
  <si>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</si>
  <si>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</si>
  <si>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</si>
  <si>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</si>
  <si>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</si>
  <si>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</si>
  <si>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</si>
  <si>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</si>
  <si>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</si>
  <si>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</si>
  <si>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</si>
  <si>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</si>
  <si>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</si>
  <si>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</si>
  <si>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</si>
  <si>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</si>
  <si>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</si>
  <si>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</si>
  <si>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</si>
  <si>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</si>
  <si>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</si>
  <si>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</si>
  <si>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</si>
  <si>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</si>
  <si>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</si>
  <si>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</si>
  <si>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</si>
  <si>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</si>
  <si>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</si>
  <si>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</si>
  <si>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</si>
  <si>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</si>
  <si>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</si>
  <si>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</si>
  <si>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</si>
  <si>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</si>
  <si>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</si>
  <si>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</si>
  <si>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</si>
  <si>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</si>
  <si>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</si>
  <si>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</si>
  <si>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</si>
  <si>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</si>
  <si>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</si>
  <si>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</si>
  <si>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</si>
  <si>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</si>
  <si>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</si>
  <si>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</si>
  <si>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</si>
  <si>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</si>
  <si>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</si>
  <si>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</si>
  <si>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</si>
  <si>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</si>
  <si>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</si>
  <si>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</si>
  <si>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</si>
  <si>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</si>
  <si>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</si>
  <si>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</si>
  <si>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</si>
  <si>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</si>
  <si>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</si>
  <si>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</si>
  <si>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</si>
  <si>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</si>
  <si>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</si>
  <si>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</si>
  <si>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</si>
  <si>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</si>
  <si>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</si>
  <si>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</si>
  <si>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</si>
  <si>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</si>
  <si>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</si>
  <si>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</si>
  <si>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</si>
  <si>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</si>
  <si>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</si>
  <si>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</si>
  <si>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</si>
  <si>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</si>
  <si>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</si>
  <si>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</si>
  <si>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</si>
  <si>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</si>
  <si>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</si>
  <si>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</si>
  <si>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</si>
  <si>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</si>
  <si>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</si>
  <si>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</si>
  <si>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</si>
  <si>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</si>
  <si>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</si>
  <si>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</si>
  <si>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</si>
  <si>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</si>
  <si>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</si>
  <si>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</si>
  <si>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</si>
  <si>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</si>
  <si>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</si>
  <si>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</si>
  <si>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</si>
  <si>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</si>
  <si>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</si>
  <si>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</si>
  <si>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</si>
  <si>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</si>
  <si>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</si>
  <si>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</si>
  <si>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</si>
  <si>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</si>
  <si>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</si>
  <si>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</si>
  <si>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</si>
  <si>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</si>
  <si>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</si>
  <si>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</si>
  <si>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</si>
  <si>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</si>
  <si>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</si>
  <si>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</si>
  <si>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</si>
  <si>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</si>
  <si>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</si>
  <si>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</si>
  <si>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</si>
  <si>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</si>
  <si>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</si>
  <si>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</si>
  <si>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</si>
  <si>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</si>
  <si>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</si>
  <si>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</si>
  <si>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</si>
  <si>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</si>
  <si>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</si>
  <si>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</si>
  <si>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</si>
  <si>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</si>
  <si>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</si>
  <si>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</si>
  <si>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</si>
  <si>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</si>
  <si>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</si>
  <si>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</si>
  <si>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</si>
  <si>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</si>
  <si>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</si>
  <si>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</si>
  <si>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</si>
  <si>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</si>
  <si>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</si>
  <si>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</si>
  <si>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</si>
  <si>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</si>
  <si>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</si>
  <si>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</si>
  <si>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</si>
  <si>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</si>
  <si>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</si>
  <si>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</si>
  <si>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</si>
  <si>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</si>
  <si>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</si>
  <si>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</si>
  <si>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</si>
  <si>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</si>
  <si>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</si>
  <si>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</si>
  <si>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</si>
  <si>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</si>
  <si>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</si>
  <si>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</si>
  <si>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</si>
  <si>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</si>
  <si>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</si>
  <si>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</si>
  <si>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</si>
  <si>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</si>
  <si>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</si>
  <si>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</si>
  <si>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</si>
  <si>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</si>
  <si>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</si>
  <si>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</si>
  <si>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</si>
  <si>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</si>
  <si>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</si>
  <si>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</si>
  <si>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</si>
  <si>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</si>
  <si>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</si>
  <si>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</si>
  <si>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</si>
  <si>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</si>
  <si>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</si>
  <si>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</si>
  <si>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</si>
  <si>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</si>
  <si>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</si>
  <si>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</si>
  <si>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</si>
  <si>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</si>
  <si>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</si>
  <si>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</si>
  <si>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</si>
  <si>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</si>
  <si>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</si>
  <si>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</si>
  <si>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</si>
  <si>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</si>
  <si>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</si>
  <si>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</si>
  <si>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</si>
  <si>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</si>
  <si>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</si>
  <si>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</si>
  <si>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</si>
  <si>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</si>
  <si>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</si>
  <si>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</si>
  <si>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</si>
  <si>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</si>
  <si>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</si>
  <si>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</si>
  <si>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</si>
  <si>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</si>
  <si>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</si>
  <si>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</si>
  <si>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</si>
  <si>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</si>
  <si>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</si>
  <si>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</si>
  <si>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</si>
  <si>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</si>
  <si>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</si>
  <si>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</si>
  <si>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</si>
  <si>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</si>
  <si>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</si>
  <si>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</si>
  <si>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</si>
  <si>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</si>
  <si>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</si>
  <si>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</si>
  <si>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</si>
  <si>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</si>
  <si>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</si>
  <si>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</si>
  <si>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</si>
  <si>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</si>
  <si>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</si>
  <si>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</si>
  <si>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</si>
  <si>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</si>
  <si>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</si>
  <si>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</si>
  <si>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</si>
  <si>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</si>
  <si>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</si>
  <si>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</si>
  <si>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</si>
  <si>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</si>
  <si>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</si>
  <si>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</si>
  <si>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</si>
  <si>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</si>
  <si>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</si>
  <si>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</si>
  <si>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</si>
  <si>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</si>
  <si>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</si>
  <si>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</si>
  <si>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</si>
  <si>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</si>
  <si>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</si>
  <si>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</si>
  <si>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</si>
  <si>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</si>
  <si>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</si>
  <si>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</si>
  <si>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</si>
  <si>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</si>
  <si>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</si>
  <si>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</si>
  <si>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</si>
  <si>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</si>
  <si>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</si>
  <si>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</si>
  <si>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</si>
  <si>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</si>
  <si>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</si>
  <si>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</si>
  <si>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</si>
  <si>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</si>
  <si>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</si>
  <si>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</si>
  <si>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</si>
  <si>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</si>
  <si>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</si>
  <si>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</si>
  <si>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</si>
  <si>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</si>
  <si>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</si>
  <si>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</si>
  <si>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</si>
  <si>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</si>
  <si>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</si>
  <si>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</si>
  <si>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</si>
  <si>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</si>
  <si>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</si>
  <si>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</si>
  <si>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</si>
  <si>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</si>
  <si>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</si>
  <si>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</si>
  <si>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</si>
  <si>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</si>
  <si>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</si>
  <si>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</si>
  <si>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</si>
  <si>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</si>
  <si>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</si>
  <si>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</si>
  <si>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</si>
  <si>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</si>
  <si>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</si>
  <si>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</si>
  <si>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</si>
  <si>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</si>
  <si>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</si>
  <si>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</si>
  <si>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</si>
  <si>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</si>
  <si>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</si>
  <si>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</si>
  <si>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</si>
  <si>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</si>
  <si>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</si>
  <si>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</si>
  <si>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</si>
  <si>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</si>
  <si>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</si>
  <si>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</si>
  <si>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</si>
  <si>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</si>
  <si>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</si>
  <si>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</si>
  <si>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</si>
  <si>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</si>
  <si>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</si>
  <si>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</si>
  <si>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</si>
  <si>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</si>
  <si>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</si>
  <si>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</si>
  <si>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</si>
  <si>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</si>
  <si>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</si>
  <si>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</si>
  <si>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</si>
  <si>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</si>
  <si>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</si>
  <si>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</si>
  <si>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</si>
  <si>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</si>
  <si>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</si>
  <si>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</si>
  <si>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</si>
  <si>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</si>
  <si>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</si>
  <si>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</si>
  <si>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</si>
  <si>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</si>
  <si>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</si>
  <si>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</si>
  <si>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</si>
  <si>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</si>
  <si>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</si>
  <si>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</si>
  <si>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</si>
  <si>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</si>
  <si>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</si>
  <si>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</si>
  <si>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</si>
  <si>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</si>
  <si>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</si>
  <si>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</si>
  <si>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</si>
  <si>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</si>
  <si>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</si>
  <si>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</si>
  <si>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</si>
  <si>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</si>
  <si>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</si>
  <si>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</si>
  <si>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</si>
  <si>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</si>
  <si>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</si>
  <si>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</si>
  <si>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</si>
  <si>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</si>
  <si>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</si>
  <si>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</si>
  <si>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</si>
  <si>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</si>
  <si>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</si>
  <si>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</si>
  <si>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</si>
  <si>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</si>
  <si>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</si>
  <si>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</si>
  <si>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</si>
  <si>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</si>
  <si>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</si>
  <si>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</si>
  <si>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</si>
  <si>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</si>
  <si>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</si>
  <si>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</si>
  <si>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</si>
  <si>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</si>
  <si>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</si>
  <si>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</si>
  <si>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</si>
  <si>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</si>
  <si>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</si>
  <si>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</si>
  <si>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</si>
  <si>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</si>
  <si>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</si>
  <si>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</si>
  <si>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</si>
  <si>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</si>
  <si>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</si>
  <si>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</si>
  <si>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</si>
  <si>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</si>
  <si>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</si>
  <si>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</si>
  <si>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</si>
  <si>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</si>
  <si>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</si>
  <si>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</si>
  <si>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</si>
  <si>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</si>
  <si>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</si>
  <si>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</si>
  <si>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</si>
  <si>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</si>
  <si>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</si>
  <si>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</si>
  <si>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</si>
  <si>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</si>
  <si>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</si>
  <si>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</si>
  <si>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</si>
  <si>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</si>
  <si>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</si>
  <si>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</si>
  <si>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</si>
  <si>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</si>
  <si>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</si>
  <si>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</si>
  <si>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</si>
  <si>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</si>
  <si>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</si>
  <si>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</si>
  <si>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</si>
  <si>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</si>
  <si>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</si>
  <si>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</si>
  <si>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</si>
  <si>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</si>
  <si>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</si>
  <si>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</si>
  <si>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</si>
  <si>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</si>
  <si>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</si>
  <si>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</si>
  <si>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</si>
  <si>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</si>
  <si>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</si>
  <si>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</si>
  <si>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</si>
  <si>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</si>
  <si>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</si>
  <si>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</si>
  <si>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</si>
  <si>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</si>
  <si>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</si>
  <si>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</si>
  <si>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</si>
  <si>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</si>
  <si>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</si>
  <si>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</si>
  <si>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</si>
  <si>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</si>
  <si>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</si>
  <si>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</si>
  <si>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</si>
  <si>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</si>
  <si>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</si>
  <si>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</si>
  <si>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</si>
  <si>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</si>
  <si>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</si>
  <si>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</si>
  <si>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</si>
  <si>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</si>
  <si>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</si>
  <si>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</si>
  <si>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</si>
  <si>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</si>
  <si>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</si>
  <si>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</si>
  <si>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</si>
  <si>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</si>
  <si>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</si>
  <si>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</si>
  <si>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</si>
  <si>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</si>
  <si>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</si>
  <si>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</si>
  <si>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</si>
  <si>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</si>
  <si>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</si>
  <si>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</si>
  <si>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</si>
  <si>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</si>
  <si>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</si>
  <si>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</si>
  <si>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</si>
  <si>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</si>
  <si>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</si>
  <si>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</si>
  <si>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</si>
  <si>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</si>
  <si>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</si>
  <si>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</si>
  <si>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</si>
  <si>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</si>
  <si>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</si>
  <si>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</si>
  <si>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</si>
  <si>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</si>
  <si>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</si>
  <si>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</si>
  <si>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</si>
  <si>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</si>
  <si>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</si>
  <si>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</si>
  <si>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</si>
  <si>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</si>
  <si>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</si>
  <si>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</si>
  <si>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</si>
  <si>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</si>
  <si>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</si>
  <si>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</si>
  <si>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</si>
  <si>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</si>
  <si>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</si>
  <si>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</si>
  <si>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</si>
  <si>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</si>
  <si>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</si>
  <si>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</si>
  <si>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</si>
  <si>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</si>
  <si>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</si>
  <si>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</si>
  <si>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</si>
  <si>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</si>
  <si>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</si>
  <si>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</si>
  <si>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</si>
  <si>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</si>
  <si>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</si>
  <si>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</si>
  <si>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</si>
  <si>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</si>
  <si>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</si>
  <si>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</si>
  <si>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</si>
  <si>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</si>
  <si>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</si>
  <si>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</si>
  <si>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</si>
  <si>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</si>
  <si>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</si>
  <si>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</si>
  <si>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</si>
  <si>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</si>
  <si>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</si>
  <si>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</si>
  <si>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</si>
  <si>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</si>
  <si>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</si>
  <si>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</si>
  <si>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</si>
  <si>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</si>
  <si>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</si>
  <si>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</si>
  <si>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</si>
  <si>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</si>
  <si>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</si>
  <si>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</si>
  <si>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</si>
  <si>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</si>
  <si>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</si>
  <si>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</si>
  <si>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</si>
  <si>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</si>
  <si>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</si>
  <si>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</si>
  <si>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</si>
  <si>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</si>
  <si>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</si>
  <si>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</si>
  <si>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</si>
  <si>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</si>
  <si>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</si>
  <si>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</si>
  <si>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</si>
  <si>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</si>
  <si>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</si>
  <si>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</si>
  <si>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</si>
  <si>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</si>
  <si>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</si>
  <si>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</si>
  <si>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</si>
  <si>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</si>
  <si>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</si>
  <si>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</si>
  <si>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</si>
  <si>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</si>
  <si>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</si>
  <si>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</si>
  <si>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</si>
  <si>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</si>
  <si>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</si>
  <si>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</si>
  <si>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</si>
  <si>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</si>
  <si>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</si>
  <si>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</si>
  <si>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</si>
  <si>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</si>
  <si>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</si>
  <si>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</si>
  <si>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</si>
  <si>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</si>
  <si>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</si>
  <si>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</si>
  <si>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</si>
  <si>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</si>
  <si>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</si>
  <si>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</si>
  <si>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</si>
  <si>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</si>
  <si>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</si>
  <si>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</si>
  <si>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</si>
  <si>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</si>
  <si>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</si>
  <si>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</si>
  <si>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</si>
  <si>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</si>
  <si>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</si>
  <si>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</si>
  <si>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</si>
  <si>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</si>
  <si>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</si>
  <si>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</si>
  <si>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</si>
  <si>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</si>
  <si>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</si>
  <si>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</si>
  <si>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</si>
  <si>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</si>
  <si>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</si>
  <si>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</si>
  <si>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</si>
  <si>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</si>
  <si>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</si>
  <si>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</si>
  <si>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</si>
  <si>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</si>
  <si>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</si>
  <si>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</si>
  <si>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</si>
  <si>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</si>
  <si>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</si>
  <si>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</si>
  <si>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</si>
  <si>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</si>
  <si>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</si>
  <si>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</si>
  <si>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</si>
  <si>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</si>
  <si>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</si>
  <si>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</si>
  <si>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</si>
  <si>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</si>
  <si>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</si>
  <si>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</si>
  <si>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</si>
  <si>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</si>
  <si>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</si>
  <si>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</si>
  <si>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</si>
  <si>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</si>
  <si>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</si>
  <si>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</si>
  <si>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</si>
  <si>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</si>
  <si>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</si>
  <si>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</si>
  <si>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</si>
  <si>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</si>
  <si>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</si>
  <si>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</si>
  <si>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</si>
  <si>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</si>
  <si>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</si>
  <si>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</si>
  <si>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</si>
  <si>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</si>
  <si>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</si>
  <si>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</si>
  <si>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</si>
  <si>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</si>
  <si>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</si>
  <si>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</si>
  <si>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</si>
  <si>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</si>
  <si>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</si>
  <si>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</si>
  <si>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</si>
  <si>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</si>
  <si>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</si>
  <si>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</si>
  <si>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</si>
  <si>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</si>
  <si>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</si>
  <si>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</si>
  <si>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</si>
  <si>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</si>
  <si>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</si>
  <si>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</si>
  <si>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</si>
  <si>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</si>
  <si>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</si>
  <si>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</si>
  <si>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</si>
  <si>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</si>
  <si>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</si>
  <si>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</si>
  <si>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</si>
  <si>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</si>
  <si>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</si>
  <si>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</si>
  <si>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</si>
  <si>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</si>
  <si>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</si>
  <si>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</si>
  <si>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</si>
  <si>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</si>
  <si>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</si>
  <si>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</si>
  <si>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</si>
  <si>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</si>
  <si>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</si>
  <si>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</si>
  <si>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</si>
  <si>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</si>
  <si>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</si>
  <si>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</si>
  <si>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</si>
  <si>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</si>
  <si>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</si>
  <si>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</si>
  <si>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</si>
  <si>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</si>
  <si>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</si>
  <si>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</si>
  <si>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</si>
  <si>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</si>
  <si>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</si>
  <si>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</si>
  <si>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</si>
  <si>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</si>
  <si>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</si>
  <si>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</si>
  <si>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</si>
  <si>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</si>
  <si>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</si>
  <si>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</si>
  <si>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</si>
  <si>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</si>
  <si>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</si>
  <si>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</si>
  <si>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</si>
  <si>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</si>
  <si>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</si>
  <si>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</si>
  <si>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</si>
  <si>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</si>
  <si>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</si>
  <si>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</si>
  <si>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</si>
  <si>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</si>
  <si>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</si>
  <si>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</si>
  <si>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</si>
  <si>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</si>
  <si>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</si>
  <si>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</si>
  <si>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</si>
  <si>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</si>
  <si>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</si>
  <si>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</si>
  <si>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</si>
  <si>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</si>
  <si>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</si>
  <si>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</si>
  <si>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</si>
  <si>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</si>
  <si>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</si>
  <si>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</si>
  <si>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</si>
  <si>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</si>
  <si>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</si>
  <si>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</si>
  <si>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</si>
  <si>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</si>
  <si>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</si>
  <si>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</si>
  <si>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</si>
  <si>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</si>
  <si>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</si>
  <si>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</si>
  <si>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</si>
  <si>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</si>
  <si>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</si>
  <si>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</si>
  <si>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</si>
  <si>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</si>
  <si>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</si>
  <si>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</si>
  <si>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</si>
  <si>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</si>
  <si>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</si>
  <si>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</si>
  <si>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</si>
  <si>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</si>
  <si>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</si>
  <si>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</si>
  <si>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</si>
  <si>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</si>
  <si>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</si>
  <si>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</si>
  <si>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</si>
  <si>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</si>
  <si>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</si>
  <si>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</si>
  <si>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</si>
  <si>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</si>
  <si>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</si>
  <si>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</si>
  <si>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</si>
  <si>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</si>
  <si>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</si>
  <si>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</si>
  <si>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</si>
  <si>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</si>
  <si>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</si>
  <si>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</si>
  <si>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</si>
  <si>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</si>
  <si>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</si>
  <si>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</si>
  <si>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</si>
  <si>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</si>
  <si>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</si>
  <si>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</si>
  <si>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</si>
  <si>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</si>
  <si>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</si>
  <si>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</si>
  <si>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</si>
  <si>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</si>
  <si>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</si>
  <si>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</si>
  <si>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</si>
  <si>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</si>
  <si>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</si>
  <si>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</si>
  <si>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</si>
  <si>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</si>
  <si>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</si>
  <si>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</si>
  <si>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</si>
  <si>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</si>
  <si>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</si>
  <si>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</si>
  <si>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</si>
  <si>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</si>
  <si>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</si>
  <si>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</si>
  <si>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</si>
  <si>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</si>
  <si>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</si>
  <si>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</si>
  <si>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</si>
  <si>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</si>
  <si>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</si>
  <si>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</si>
  <si>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</si>
  <si>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</si>
  <si>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</si>
  <si>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</si>
  <si>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</si>
  <si>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</si>
  <si>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</si>
  <si>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</si>
  <si>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</si>
  <si>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</si>
  <si>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</si>
  <si>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</si>
  <si>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</si>
  <si>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</si>
  <si>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</si>
  <si>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</si>
  <si>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</si>
  <si>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</si>
  <si>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</si>
  <si>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</si>
  <si>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</si>
  <si>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</si>
  <si>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</si>
  <si>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</si>
  <si>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</si>
  <si>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</si>
  <si>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</si>
  <si>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</si>
  <si>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</si>
  <si>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</si>
  <si>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</si>
  <si>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</si>
  <si>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</si>
  <si>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</si>
  <si>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</si>
  <si>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</si>
  <si>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</si>
  <si>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</si>
  <si>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</si>
  <si>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</si>
  <si>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</si>
  <si>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</si>
  <si>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</si>
  <si>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</si>
  <si>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</si>
  <si>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</si>
  <si>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</si>
  <si>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</si>
  <si>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</si>
  <si>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</si>
  <si>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</si>
  <si>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</si>
  <si>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</si>
  <si>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</si>
  <si>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</si>
  <si>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</si>
  <si>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</si>
  <si>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</si>
  <si>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</si>
  <si>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</si>
  <si>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</si>
  <si>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</si>
  <si>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</si>
  <si>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</si>
  <si>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</si>
  <si>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</si>
  <si>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</si>
  <si>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</si>
  <si>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</si>
  <si>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</si>
  <si>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</si>
  <si>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</si>
  <si>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</si>
  <si>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</si>
  <si>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</si>
  <si>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</si>
  <si>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</si>
  <si>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</si>
  <si>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</si>
  <si>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</si>
  <si>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</si>
  <si>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</si>
  <si>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</si>
  <si>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</si>
  <si>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</si>
  <si>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</si>
  <si>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</si>
  <si>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</si>
  <si>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</si>
  <si>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</si>
  <si>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</si>
  <si>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</si>
  <si>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</si>
  <si>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</si>
  <si>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</si>
  <si>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</si>
  <si>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</si>
  <si>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</si>
  <si>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</si>
  <si>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</si>
  <si>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</si>
  <si>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</si>
  <si>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</si>
  <si>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</si>
  <si>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</si>
  <si>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</si>
  <si>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</si>
  <si>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</si>
  <si>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</si>
  <si>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</si>
  <si>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</si>
  <si>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</si>
  <si>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</si>
  <si>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</si>
  <si>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</si>
  <si>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</si>
  <si>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</si>
  <si>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</si>
  <si>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</si>
  <si>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</si>
  <si>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</si>
  <si>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</si>
  <si>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</si>
  <si>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</si>
  <si>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</si>
  <si>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</si>
  <si>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</si>
  <si>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</si>
  <si>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</si>
  <si>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</si>
  <si>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</si>
  <si>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</si>
  <si>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</si>
  <si>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</si>
  <si>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</si>
  <si>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</si>
  <si>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</si>
  <si>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</si>
  <si>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</si>
  <si>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</si>
  <si>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</si>
  <si>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</si>
  <si>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</si>
  <si>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</si>
  <si>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</si>
  <si>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</si>
  <si>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</si>
  <si>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</si>
  <si>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</si>
  <si>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</si>
  <si>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</si>
  <si>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</si>
  <si>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</si>
  <si>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</si>
  <si>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</si>
  <si>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</si>
  <si>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</si>
  <si>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</si>
  <si>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</si>
  <si>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</si>
  <si>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</si>
  <si>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</si>
  <si>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</si>
  <si>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</si>
  <si>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</si>
  <si>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</si>
  <si>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</si>
  <si>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</si>
  <si>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</si>
  <si>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</si>
  <si>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</si>
  <si>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</si>
  <si>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</si>
  <si>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</si>
  <si>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</si>
  <si>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</si>
  <si>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</si>
  <si>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</si>
  <si>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</si>
  <si>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</si>
  <si>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</si>
  <si>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</si>
  <si>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</si>
  <si>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</si>
  <si>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</si>
  <si>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</si>
  <si>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</si>
  <si>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</si>
  <si>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</si>
  <si>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</si>
  <si>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</si>
  <si>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</si>
  <si>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</si>
  <si>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</si>
  <si>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</si>
  <si>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</si>
  <si>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</si>
  <si>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</si>
  <si>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</si>
  <si>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</si>
  <si>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</si>
  <si>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</si>
  <si>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</si>
  <si>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</si>
  <si>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</si>
  <si>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</si>
  <si>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</si>
  <si>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</si>
  <si>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</si>
  <si>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</si>
  <si>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</si>
  <si>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</si>
  <si>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</si>
  <si>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</si>
  <si>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</si>
  <si>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</si>
  <si>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</si>
  <si>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</si>
  <si>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</si>
  <si>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</si>
  <si>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</si>
  <si>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</si>
  <si>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</si>
  <si>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</si>
  <si>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</si>
  <si>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</si>
  <si>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</si>
  <si>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</si>
  <si>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</si>
  <si>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</si>
  <si>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</si>
  <si>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</si>
  <si>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</si>
  <si>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</si>
  <si>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</si>
  <si>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</si>
  <si>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</si>
  <si>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</si>
  <si>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</si>
  <si>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</si>
  <si>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</si>
  <si>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</si>
  <si>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</si>
  <si>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</si>
  <si>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</si>
  <si>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</si>
  <si>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</si>
  <si>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</si>
  <si>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</si>
  <si>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</si>
  <si>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</si>
  <si>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</si>
  <si>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</si>
  <si>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</si>
  <si>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</si>
  <si>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</si>
  <si>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</si>
  <si>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</si>
  <si>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</si>
  <si>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</si>
  <si>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</si>
  <si>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</si>
  <si>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</si>
  <si>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</si>
  <si>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</si>
  <si>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</si>
  <si>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</si>
  <si>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</si>
  <si>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</si>
  <si>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</si>
  <si>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</si>
  <si>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</si>
  <si>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</si>
  <si>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</si>
  <si>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</si>
  <si>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</si>
  <si>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</si>
  <si>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</si>
  <si>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</si>
  <si>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</si>
  <si>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</si>
  <si>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</si>
  <si>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</si>
  <si>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</si>
  <si>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</si>
  <si>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</si>
  <si>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</si>
  <si>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</si>
  <si>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</si>
  <si>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</si>
  <si>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</si>
  <si>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</si>
  <si>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</si>
  <si>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</si>
  <si>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</si>
  <si>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</si>
  <si>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</si>
  <si>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</si>
  <si>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</si>
  <si>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</si>
  <si>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</si>
  <si>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</si>
  <si>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</si>
  <si>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</si>
  <si>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</si>
  <si>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</si>
  <si>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</si>
  <si>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</si>
  <si>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</si>
  <si>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</si>
  <si>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</si>
  <si>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</si>
  <si>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</si>
  <si>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</si>
  <si>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</si>
  <si>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</si>
  <si>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</si>
  <si>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</si>
  <si>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</si>
  <si>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</si>
  <si>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</si>
  <si>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</si>
  <si>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</si>
  <si>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</si>
  <si>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</si>
  <si>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</si>
  <si>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</si>
  <si>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</si>
  <si>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</si>
  <si>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</si>
  <si>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</si>
  <si>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</si>
  <si>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</si>
  <si>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</si>
  <si>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</si>
  <si>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</si>
  <si>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</si>
  <si>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</si>
  <si>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</si>
  <si>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</si>
  <si>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</si>
  <si>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</si>
  <si>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</si>
  <si>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</si>
  <si>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</si>
  <si>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</si>
  <si>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</si>
  <si>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</si>
  <si>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</si>
  <si>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</si>
  <si>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</si>
  <si>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</si>
  <si>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</si>
  <si>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</si>
  <si>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</si>
  <si>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</si>
  <si>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</si>
  <si>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</si>
  <si>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</si>
  <si>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</si>
  <si>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</si>
  <si>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</si>
  <si>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</si>
  <si>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</si>
  <si>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</si>
  <si>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</si>
  <si>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</si>
  <si>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</si>
  <si>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</si>
  <si>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</si>
  <si>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</si>
  <si>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</si>
  <si>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</si>
  <si>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</si>
  <si>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</si>
  <si>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</si>
  <si>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</si>
  <si>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</si>
  <si>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</si>
  <si>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</si>
  <si>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</si>
  <si>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</si>
  <si>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</si>
  <si>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</si>
  <si>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</si>
  <si>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</si>
  <si>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</si>
  <si>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</si>
  <si>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</si>
  <si>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</si>
  <si>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</si>
  <si>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</si>
  <si>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</si>
  <si>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</si>
  <si>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</si>
  <si>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</si>
  <si>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</si>
  <si>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</si>
  <si>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</si>
  <si>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</si>
  <si>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</si>
  <si>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</si>
  <si>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</si>
  <si>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</si>
  <si>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</si>
  <si>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</si>
  <si>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</si>
  <si>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</si>
  <si>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</si>
  <si>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</si>
  <si>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</si>
  <si>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</si>
  <si>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</si>
  <si>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</si>
  <si>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</si>
  <si>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</si>
  <si>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</si>
  <si>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</si>
  <si>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</si>
  <si>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</si>
  <si>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</si>
  <si>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</si>
  <si>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</si>
  <si>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</si>
  <si>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</si>
  <si>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</si>
  <si>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</si>
  <si>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</si>
  <si>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</si>
  <si>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</si>
  <si>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</si>
  <si>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</si>
  <si>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</si>
  <si>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</si>
  <si>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</si>
  <si>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</si>
  <si>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</si>
  <si>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</si>
  <si>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</si>
  <si>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</si>
  <si>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</si>
  <si>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</si>
  <si>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</si>
  <si>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</si>
  <si>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</si>
  <si>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</si>
  <si>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</si>
  <si>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</si>
  <si>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</si>
  <si>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</si>
  <si>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</si>
  <si>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</si>
  <si>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</si>
  <si>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</si>
  <si>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</si>
  <si>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</si>
  <si>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</si>
  <si>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</si>
  <si>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</si>
  <si>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</si>
  <si>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</si>
  <si>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</si>
  <si>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</si>
  <si>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</si>
  <si>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</si>
  <si>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</si>
  <si>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</si>
  <si>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</si>
  <si>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</si>
  <si>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</si>
  <si>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</si>
  <si>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</si>
  <si>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</si>
  <si>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</si>
  <si>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</si>
  <si>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</si>
  <si>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</si>
  <si>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</si>
  <si>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</si>
  <si>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</si>
  <si>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</si>
  <si>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</si>
  <si>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</si>
  <si>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</si>
  <si>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</si>
  <si>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</si>
  <si>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</si>
  <si>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</si>
  <si>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</si>
  <si>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</si>
  <si>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</si>
  <si>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</si>
  <si>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</si>
  <si>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</si>
  <si>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</si>
  <si>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</si>
  <si>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</si>
  <si>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</si>
  <si>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</si>
  <si>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</si>
  <si>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</si>
  <si>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</si>
  <si>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</si>
  <si>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</si>
  <si>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</si>
  <si>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</si>
  <si>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</si>
  <si>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</si>
  <si>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</si>
  <si>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</si>
  <si>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</si>
  <si>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</si>
  <si>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</si>
  <si>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</si>
  <si>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</si>
  <si>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</si>
  <si>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</si>
  <si>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</si>
  <si>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</si>
  <si>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</si>
  <si>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</si>
  <si>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</si>
  <si>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</si>
  <si>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</si>
  <si>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</si>
  <si>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</si>
  <si>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</si>
  <si>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</si>
  <si>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</si>
  <si>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</si>
  <si>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</si>
  <si>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</si>
  <si>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</si>
  <si>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</si>
  <si>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</si>
  <si>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</si>
  <si>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</si>
  <si>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</si>
  <si>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</si>
  <si>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</si>
  <si>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</si>
  <si>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</si>
  <si>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</si>
  <si>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</si>
  <si>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</si>
  <si>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</si>
  <si>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</si>
  <si>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</si>
  <si>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</si>
  <si>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</si>
  <si>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</si>
  <si>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</si>
  <si>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</si>
  <si>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</si>
  <si>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</si>
  <si>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</si>
  <si>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</si>
  <si>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</si>
  <si>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</si>
  <si>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</si>
  <si>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</si>
  <si>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</si>
  <si>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</si>
  <si>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</si>
  <si>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</si>
  <si>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</si>
  <si>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</si>
  <si>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</si>
  <si>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</si>
  <si>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</si>
  <si>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</si>
  <si>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</si>
  <si>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</si>
  <si>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</si>
  <si>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</si>
  <si>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</si>
  <si>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</si>
  <si>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</si>
  <si>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</si>
  <si>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</si>
  <si>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</si>
  <si>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</si>
  <si>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</si>
  <si>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</si>
  <si>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</si>
  <si>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</si>
  <si>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</si>
  <si>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</si>
  <si>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</si>
  <si>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</si>
  <si>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</si>
  <si>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</si>
  <si>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</si>
  <si>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</si>
  <si>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</si>
  <si>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</si>
  <si>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</si>
  <si>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</si>
  <si>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</si>
  <si>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</si>
  <si>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</si>
  <si>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</si>
  <si>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</si>
  <si>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</si>
  <si>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</si>
  <si>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</si>
  <si>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</si>
  <si>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</si>
  <si>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</si>
  <si>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</si>
  <si>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</si>
  <si>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</si>
  <si>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</si>
  <si>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</si>
  <si>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</si>
  <si>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</si>
  <si>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</si>
  <si>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</si>
  <si>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</si>
  <si>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</si>
  <si>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</si>
  <si>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</si>
  <si>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</si>
  <si>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</si>
  <si>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</si>
  <si>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</si>
  <si>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</si>
  <si>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</si>
  <si>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</si>
  <si>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</si>
  <si>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</si>
  <si>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</si>
  <si>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</si>
  <si>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</si>
  <si>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</si>
  <si>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</si>
  <si>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</si>
  <si>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</si>
  <si>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</si>
  <si>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</si>
  <si>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</si>
  <si>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</si>
  <si>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</si>
  <si>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</si>
  <si>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</si>
  <si>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</si>
  <si>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</si>
  <si>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</si>
  <si>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</si>
  <si>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</si>
  <si>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</si>
  <si>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</si>
  <si>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</si>
  <si>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</si>
  <si>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</si>
  <si>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</si>
  <si>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</si>
  <si>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</si>
  <si>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</si>
  <si>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</si>
  <si>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</si>
  <si>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</si>
  <si>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</si>
  <si>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</si>
  <si>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</si>
  <si>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</si>
  <si>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</si>
  <si>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</si>
  <si>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</si>
  <si>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</si>
  <si>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</si>
  <si>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</si>
  <si>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</si>
  <si>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</si>
  <si>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</si>
  <si>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</si>
  <si>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</si>
  <si>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</si>
  <si>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</si>
  <si>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</si>
  <si>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</si>
  <si>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</si>
  <si>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</si>
  <si>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</si>
  <si>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</si>
  <si>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</si>
  <si>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</si>
  <si>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</si>
  <si>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</si>
  <si>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</si>
  <si>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</si>
  <si>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</si>
  <si>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</si>
  <si>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</si>
  <si>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</si>
  <si>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</si>
  <si>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</si>
  <si>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</si>
  <si>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</si>
  <si>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</si>
  <si>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</si>
  <si>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</si>
  <si>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</si>
  <si>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</si>
  <si>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</si>
  <si>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</si>
  <si>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</si>
  <si>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</si>
  <si>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</si>
  <si>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</si>
  <si>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</si>
  <si>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</si>
  <si>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</si>
  <si>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</si>
  <si>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</si>
  <si>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</si>
  <si>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</si>
  <si>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</si>
  <si>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</si>
  <si>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</si>
  <si>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</si>
  <si>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</si>
  <si>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</si>
  <si>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</si>
  <si>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</si>
  <si>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</si>
  <si>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</si>
  <si>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</si>
  <si>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</si>
  <si>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</si>
  <si>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</si>
  <si>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</si>
  <si>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</si>
  <si>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</si>
  <si>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</si>
  <si>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</si>
  <si>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</si>
  <si>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</si>
  <si>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</si>
  <si>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</si>
  <si>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</si>
  <si>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</si>
  <si>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</si>
  <si>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</si>
  <si>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</si>
  <si>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</si>
  <si>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</si>
  <si>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</si>
  <si>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</si>
  <si>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</si>
  <si>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</si>
  <si>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</si>
  <si>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</si>
  <si>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</si>
  <si>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</si>
  <si>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</si>
  <si>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</si>
  <si>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</si>
  <si>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</si>
  <si>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</si>
  <si>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</si>
  <si>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</si>
  <si>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</si>
  <si>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</si>
  <si>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</si>
  <si>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</si>
  <si>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</si>
  <si>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</si>
  <si>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</si>
  <si>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</si>
  <si>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</si>
  <si>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</si>
  <si>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</si>
  <si>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</si>
  <si>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</si>
  <si>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</si>
  <si>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</si>
  <si>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</si>
  <si>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</si>
  <si>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</si>
  <si>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</si>
  <si>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</si>
  <si>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</si>
  <si>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</si>
  <si>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</si>
  <si>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</si>
  <si>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</si>
  <si>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</si>
  <si>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</si>
  <si>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</si>
  <si>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</si>
  <si>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</si>
  <si>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</si>
  <si>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</si>
  <si>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</si>
  <si>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</si>
  <si>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</si>
  <si>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</si>
  <si>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</si>
  <si>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</si>
  <si>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</si>
  <si>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</si>
  <si>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</si>
  <si>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</si>
  <si>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</si>
  <si>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</si>
  <si>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</si>
  <si>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</si>
  <si>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</si>
  <si>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</si>
  <si>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</si>
  <si>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</si>
  <si>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</si>
  <si>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</si>
  <si>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</si>
  <si>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</si>
  <si>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</si>
  <si>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</si>
  <si>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</si>
  <si>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</si>
  <si>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</si>
  <si>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</si>
  <si>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</si>
  <si>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</si>
  <si>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</si>
  <si>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</si>
  <si>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</si>
  <si>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</si>
  <si>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</si>
  <si>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</si>
  <si>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</si>
  <si>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</si>
  <si>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</si>
  <si>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</si>
  <si>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</si>
  <si>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</si>
  <si>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</si>
  <si>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</si>
  <si>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</si>
  <si>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</si>
  <si>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</si>
  <si>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</si>
  <si>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</si>
  <si>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</si>
  <si>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</si>
  <si>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</si>
  <si>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</si>
  <si>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</si>
  <si>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</si>
  <si>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</si>
  <si>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</si>
  <si>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</si>
  <si>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</si>
  <si>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</si>
  <si>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</si>
  <si>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</si>
  <si>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</si>
  <si>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</si>
  <si>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</si>
  <si>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</si>
  <si>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</si>
  <si>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</si>
  <si>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</si>
  <si>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</si>
  <si>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</si>
  <si>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</si>
  <si>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</si>
  <si>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</si>
  <si>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</si>
  <si>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</si>
  <si>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</si>
  <si>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</si>
  <si>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</si>
  <si>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</si>
  <si>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</si>
  <si>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</si>
  <si>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</si>
  <si>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</si>
  <si>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</si>
  <si>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</si>
  <si>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</si>
  <si>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</si>
  <si>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</si>
  <si>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</si>
  <si>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</si>
  <si>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</si>
  <si>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</si>
  <si>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</si>
  <si>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</si>
  <si>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</si>
  <si>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</si>
  <si>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</si>
  <si>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</si>
  <si>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</si>
  <si>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</si>
  <si>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</si>
  <si>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</si>
  <si>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</si>
  <si>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</si>
  <si>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</si>
  <si>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</si>
  <si>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</si>
  <si>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</si>
  <si>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</si>
  <si>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</si>
  <si>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</si>
  <si>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</si>
  <si>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</si>
  <si>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</si>
  <si>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</si>
  <si>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</si>
  <si>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</si>
  <si>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</si>
  <si>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</si>
  <si>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</si>
  <si>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</si>
  <si>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</si>
  <si>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</si>
  <si>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</si>
  <si>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</si>
  <si>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</si>
  <si>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</si>
  <si>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</si>
  <si>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</si>
  <si>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</si>
  <si>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</si>
  <si>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</si>
  <si>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</si>
  <si>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</si>
  <si>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</si>
  <si>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</si>
  <si>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</si>
  <si>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</si>
  <si>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</si>
  <si>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</si>
  <si>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</si>
  <si>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</si>
  <si>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</si>
  <si>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</si>
  <si>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</si>
  <si>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</si>
  <si>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</si>
  <si>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</si>
  <si>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</si>
  <si>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</si>
  <si>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</si>
  <si>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</si>
  <si>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</si>
  <si>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</si>
  <si>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</si>
  <si>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</si>
  <si>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</si>
  <si>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</si>
  <si>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</si>
  <si>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</si>
  <si>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</si>
  <si>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</si>
  <si>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</si>
  <si>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</si>
  <si>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</si>
  <si>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</si>
  <si>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</si>
  <si>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</si>
  <si>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</si>
  <si>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</si>
  <si>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</si>
  <si>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</si>
  <si>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</si>
  <si>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</si>
  <si>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</si>
  <si>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</si>
  <si>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</si>
  <si>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</si>
  <si>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</si>
  <si>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</si>
  <si>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</si>
  <si>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</si>
  <si>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</si>
  <si>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</si>
  <si>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</si>
  <si>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</si>
  <si>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</si>
  <si>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</si>
  <si>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</si>
  <si>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</si>
  <si>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</si>
  <si>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</si>
  <si>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</si>
  <si>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</si>
  <si>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</si>
  <si>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</si>
  <si>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</si>
  <si>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</si>
  <si>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</si>
  <si>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</si>
  <si>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</si>
  <si>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</si>
  <si>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</si>
  <si>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</si>
  <si>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</si>
  <si>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</si>
  <si>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</si>
  <si>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</si>
  <si>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</si>
  <si>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</si>
  <si>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</si>
  <si>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</si>
  <si>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</si>
  <si>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</si>
  <si>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</si>
  <si>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</si>
  <si>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</si>
  <si>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</si>
  <si>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</si>
  <si>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</si>
  <si>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</si>
  <si>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</si>
  <si>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</si>
  <si>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</si>
  <si>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</si>
  <si>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</si>
  <si>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</si>
  <si>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</si>
  <si>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</si>
  <si>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</si>
  <si>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</si>
  <si>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</si>
  <si>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</si>
  <si>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</si>
  <si>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</si>
  <si>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</si>
  <si>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</si>
  <si>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</si>
  <si>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</si>
  <si>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</si>
  <si>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</si>
  <si>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</si>
  <si>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</si>
  <si>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</si>
  <si>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</si>
  <si>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</si>
  <si>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</si>
  <si>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</si>
  <si>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</si>
  <si>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</si>
  <si>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</si>
  <si>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</si>
  <si>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</si>
  <si>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</si>
  <si>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</si>
  <si>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</si>
  <si>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</si>
  <si>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</si>
  <si>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</si>
  <si>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</si>
  <si>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</si>
  <si>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</si>
  <si>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</si>
  <si>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</si>
  <si>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</si>
  <si>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</si>
  <si>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</si>
  <si>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</si>
  <si>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</si>
  <si>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</si>
  <si>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</si>
  <si>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</si>
  <si>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</si>
  <si>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</si>
  <si>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</si>
  <si>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</si>
  <si>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</si>
  <si>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</si>
  <si>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</si>
  <si>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</si>
  <si>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</si>
  <si>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</si>
  <si>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</si>
  <si>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</si>
  <si>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</si>
  <si>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</si>
  <si>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</si>
  <si>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</si>
  <si>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</si>
  <si>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</si>
  <si>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</si>
  <si>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</si>
  <si>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</si>
  <si>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</si>
  <si>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</si>
  <si>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</si>
  <si>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</si>
  <si>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</si>
  <si>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</si>
  <si>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</si>
  <si>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</si>
  <si>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</si>
  <si>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</si>
  <si>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</si>
  <si>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</si>
  <si>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</si>
  <si>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</si>
  <si>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</si>
  <si>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</si>
  <si>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</si>
  <si>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</si>
  <si>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</si>
  <si>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</si>
  <si>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</si>
  <si>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</si>
  <si>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</si>
  <si>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</si>
  <si>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</si>
  <si>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</si>
  <si>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</si>
  <si>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</si>
  <si>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</si>
  <si>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</si>
  <si>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</si>
  <si>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</si>
  <si>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</si>
  <si>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</si>
  <si>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</si>
  <si>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</si>
  <si>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</si>
  <si>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</si>
  <si>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</si>
  <si>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</si>
  <si>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</si>
  <si>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</si>
  <si>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</si>
  <si>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</si>
  <si>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</si>
  <si>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</si>
  <si>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</si>
  <si>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</si>
  <si>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</si>
  <si>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</si>
  <si>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</si>
  <si>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</si>
  <si>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</si>
  <si>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</si>
  <si>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</si>
  <si>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</si>
  <si>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</si>
  <si>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</si>
  <si>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</si>
  <si>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</si>
  <si>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</si>
  <si>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</si>
  <si>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</si>
  <si>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</si>
  <si>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</si>
  <si>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</si>
  <si>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</si>
  <si>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</si>
  <si>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</si>
  <si>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</si>
  <si>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</si>
  <si>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</si>
  <si>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</si>
  <si>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</si>
  <si>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</si>
  <si>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</si>
  <si>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</si>
  <si>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</si>
  <si>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</si>
  <si>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</si>
  <si>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</si>
  <si>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</si>
  <si>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</si>
  <si>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</si>
  <si>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</si>
  <si>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</si>
  <si>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</si>
  <si>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</si>
  <si>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</si>
  <si>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</si>
  <si>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</si>
  <si>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</si>
  <si>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</si>
  <si>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</si>
  <si>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</si>
  <si>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</si>
  <si>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</si>
  <si>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</si>
  <si>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</si>
  <si>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</si>
  <si>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</si>
  <si>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</si>
  <si>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</si>
  <si>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</si>
  <si>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</si>
  <si>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</si>
  <si>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</si>
  <si>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</si>
  <si>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</si>
  <si>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</si>
  <si>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</si>
  <si>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</si>
  <si>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</si>
  <si>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</si>
  <si>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</si>
  <si>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</si>
  <si>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</si>
  <si>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</si>
  <si>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</si>
  <si>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</si>
  <si>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</si>
  <si>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</si>
  <si>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</si>
  <si>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</si>
  <si>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</si>
  <si>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</si>
  <si>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</si>
  <si>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</si>
  <si>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</si>
  <si>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</si>
  <si>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</si>
  <si>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</si>
  <si>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</si>
  <si>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</si>
  <si>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</si>
  <si>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</si>
  <si>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</si>
  <si>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</si>
  <si>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</si>
  <si>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</si>
  <si>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</si>
  <si>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</si>
  <si>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</si>
  <si>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</si>
  <si>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</si>
  <si>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</si>
  <si>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</si>
  <si>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</si>
  <si>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</si>
  <si>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</si>
  <si>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</si>
  <si>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</si>
  <si>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</si>
  <si>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</si>
  <si>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</si>
  <si>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</si>
  <si>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</si>
  <si>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</si>
  <si>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</si>
  <si>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</si>
  <si>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</si>
  <si>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</si>
  <si>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</si>
  <si>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</si>
  <si>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</si>
  <si>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</si>
  <si>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</si>
  <si>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</si>
  <si>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</si>
  <si>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</si>
  <si>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</si>
  <si>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</si>
  <si>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</si>
  <si>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</si>
  <si>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</si>
  <si>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</si>
  <si>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</si>
  <si>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</si>
  <si>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</si>
  <si>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</si>
  <si>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</si>
  <si>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</si>
  <si>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</si>
  <si>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</si>
  <si>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</si>
  <si>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</si>
  <si>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</si>
  <si>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</si>
  <si>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</si>
  <si>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</si>
  <si>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</si>
  <si>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</si>
  <si>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</si>
  <si>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</si>
  <si>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</si>
  <si>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</si>
  <si>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</si>
  <si>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</si>
  <si>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</si>
  <si>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</si>
  <si>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</si>
  <si>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</si>
  <si>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</si>
  <si>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</si>
  <si>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</si>
  <si>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</si>
  <si>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</si>
  <si>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</si>
  <si>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</si>
  <si>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</si>
  <si>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</si>
  <si>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</si>
  <si>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</si>
  <si>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</si>
  <si>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</si>
  <si>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</si>
  <si>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</si>
  <si>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</si>
  <si>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</si>
  <si>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</si>
  <si>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</si>
  <si>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</si>
  <si>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</si>
  <si>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</si>
  <si>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</si>
  <si>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</si>
  <si>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</si>
  <si>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</si>
  <si>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</si>
  <si>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</si>
  <si>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</si>
  <si>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</si>
  <si>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</si>
  <si>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</si>
  <si>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</si>
  <si>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</si>
  <si>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</si>
  <si>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</si>
  <si>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</si>
  <si>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</si>
  <si>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</si>
  <si>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</si>
  <si>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</si>
  <si>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</si>
  <si>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</si>
  <si>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</si>
  <si>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</si>
  <si>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</si>
  <si>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</si>
  <si>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</si>
  <si>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</si>
  <si>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</si>
  <si>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</si>
  <si>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</si>
  <si>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</si>
  <si>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</si>
  <si>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</si>
  <si>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</si>
  <si>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</si>
  <si>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</si>
  <si>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</si>
  <si>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</si>
  <si>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</si>
  <si>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</si>
  <si>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</si>
  <si>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</si>
  <si>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</si>
  <si>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</si>
  <si>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</si>
  <si>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</si>
  <si>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</si>
  <si>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</si>
  <si>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</si>
  <si>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</si>
  <si>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</si>
  <si>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</si>
  <si>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</si>
  <si>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</si>
  <si>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</si>
  <si>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</si>
  <si>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</si>
  <si>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</si>
  <si>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</si>
  <si>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</si>
  <si>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</si>
  <si>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</si>
  <si>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</si>
  <si>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</si>
  <si>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</si>
  <si>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</si>
  <si>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</si>
  <si>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</si>
  <si>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</si>
  <si>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</si>
  <si>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</si>
  <si>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</si>
  <si>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</si>
  <si>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</si>
  <si>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</si>
  <si>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</si>
  <si>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</si>
  <si>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</si>
  <si>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</si>
  <si>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</si>
  <si>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</si>
  <si>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</si>
  <si>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</si>
  <si>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</si>
  <si>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</si>
  <si>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</si>
  <si>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</si>
  <si>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</si>
  <si>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</si>
  <si>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</si>
  <si>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</si>
  <si>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</si>
  <si>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</si>
  <si>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</si>
  <si>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</si>
  <si>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</si>
  <si>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</si>
  <si>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</si>
  <si>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</si>
  <si>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</si>
  <si>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</si>
  <si>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</si>
  <si>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</si>
  <si>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</si>
  <si>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</si>
  <si>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</si>
  <si>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</si>
  <si>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</si>
  <si>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</si>
  <si>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</si>
  <si>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</si>
  <si>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</si>
  <si>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</si>
  <si>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</si>
  <si>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</si>
  <si>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</si>
  <si>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</si>
  <si>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</si>
  <si>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</si>
  <si>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</si>
  <si>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</si>
  <si>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</si>
  <si>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</si>
  <si>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</si>
  <si>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</si>
  <si>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</si>
  <si>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</si>
  <si>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</si>
  <si>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</si>
  <si>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</si>
  <si>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</si>
  <si>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</si>
  <si>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</si>
  <si>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</si>
  <si>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</si>
  <si>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</si>
  <si>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</si>
  <si>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</si>
  <si>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</si>
  <si>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</si>
  <si>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</si>
  <si>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</si>
  <si>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</si>
  <si>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</si>
  <si>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</si>
  <si>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</si>
  <si>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</si>
  <si>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</si>
  <si>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</si>
  <si>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</si>
  <si>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</si>
  <si>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</si>
  <si>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</si>
  <si>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</si>
  <si>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</si>
  <si>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</si>
  <si>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</si>
  <si>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</si>
  <si>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</si>
  <si>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</si>
  <si>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</si>
  <si>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</si>
  <si>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</si>
  <si>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</si>
  <si>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</si>
  <si>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</si>
  <si>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</si>
  <si>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</si>
  <si>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</si>
  <si>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</si>
  <si>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</si>
  <si>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</si>
  <si>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</si>
  <si>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</si>
  <si>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</si>
  <si>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</si>
  <si>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</si>
  <si>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</si>
  <si>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</si>
  <si>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</si>
  <si>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</si>
  <si>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</si>
  <si>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</si>
  <si>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</si>
  <si>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</si>
  <si>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</si>
  <si>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</si>
  <si>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</si>
  <si>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</si>
  <si>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</si>
  <si>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</si>
  <si>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</si>
  <si>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</si>
  <si>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</si>
  <si>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</si>
  <si>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</si>
  <si>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</si>
  <si>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</si>
  <si>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</si>
  <si>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</si>
  <si>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</si>
  <si>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</si>
  <si>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</si>
  <si>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</si>
  <si>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</si>
  <si>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</si>
  <si>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</si>
  <si>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</si>
  <si>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</si>
  <si>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</si>
  <si>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</si>
  <si>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</si>
  <si>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</si>
  <si>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</si>
  <si>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</si>
  <si>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</si>
  <si>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</si>
  <si>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</si>
  <si>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</si>
  <si>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</si>
  <si>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</si>
  <si>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</si>
  <si>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</si>
  <si>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</si>
  <si>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</si>
  <si>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</si>
  <si>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</si>
  <si>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</si>
  <si>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</si>
  <si>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</si>
  <si>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</si>
  <si>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</si>
  <si>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</si>
  <si>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</si>
  <si>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</si>
  <si>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</si>
  <si>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</si>
  <si>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</si>
  <si>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</si>
  <si>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</si>
  <si>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</si>
  <si>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</si>
  <si>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</si>
  <si>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</si>
  <si>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</si>
  <si>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</si>
  <si>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</si>
  <si>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</si>
  <si>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</si>
  <si>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</si>
  <si>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</si>
  <si>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</si>
  <si>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</si>
  <si>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</si>
  <si>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</si>
  <si>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</si>
  <si>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</si>
  <si>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</si>
  <si>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</si>
  <si>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</si>
  <si>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</si>
  <si>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</si>
  <si>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</si>
  <si>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</si>
  <si>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</si>
  <si>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</si>
  <si>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</si>
  <si>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</si>
  <si>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</si>
  <si>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</si>
  <si>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</si>
  <si>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</si>
  <si>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</si>
  <si>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</si>
  <si>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</si>
  <si>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</si>
  <si>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</si>
  <si>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</si>
  <si>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</si>
  <si>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</si>
  <si>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</si>
  <si>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</si>
  <si>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</si>
  <si>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</si>
  <si>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</si>
  <si>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</si>
  <si>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</si>
  <si>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</si>
  <si>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</si>
  <si>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</si>
  <si>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</si>
  <si>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</si>
  <si>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</si>
  <si>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</si>
  <si>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</si>
  <si>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</si>
  <si>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</si>
  <si>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</si>
  <si>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</si>
  <si>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</si>
  <si>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</si>
  <si>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</si>
  <si>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</si>
  <si>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</si>
  <si>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</si>
  <si>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</si>
  <si>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</si>
  <si>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</si>
  <si>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</si>
  <si>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</si>
  <si>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</si>
  <si>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</si>
  <si>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</si>
  <si>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</si>
  <si>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</si>
  <si>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</si>
  <si>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</si>
  <si>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</si>
  <si>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</si>
  <si>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</si>
  <si>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</si>
  <si>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</si>
  <si>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</si>
  <si>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</si>
  <si>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</si>
  <si>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</si>
  <si>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</si>
  <si>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</si>
  <si>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</si>
  <si>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</si>
  <si>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</si>
  <si>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</si>
  <si>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</si>
  <si>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</si>
  <si>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</si>
  <si>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</si>
  <si>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</si>
  <si>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</si>
  <si>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</si>
  <si>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</si>
  <si>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</si>
  <si>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</si>
  <si>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</si>
  <si>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</si>
  <si>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</si>
  <si>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</si>
  <si>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</si>
  <si>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</si>
  <si>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</si>
  <si>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</si>
  <si>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</si>
  <si>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</si>
  <si>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</si>
  <si>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</si>
  <si>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</si>
  <si>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</si>
  <si>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</si>
  <si>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</si>
  <si>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</si>
  <si>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</si>
  <si>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</si>
  <si>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</si>
  <si>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</si>
  <si>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</si>
  <si>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</si>
  <si>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</si>
  <si>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</si>
  <si>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</si>
  <si>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</si>
  <si>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</si>
  <si>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</si>
  <si>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</si>
  <si>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</si>
  <si>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</si>
  <si>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</si>
  <si>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</si>
  <si>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</si>
  <si>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</si>
  <si>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</si>
  <si>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</si>
  <si>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</si>
  <si>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</si>
  <si>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</si>
  <si>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</si>
  <si>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</si>
  <si>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</si>
  <si>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</si>
  <si>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</si>
  <si>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</si>
  <si>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</si>
  <si>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</si>
  <si>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</si>
  <si>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</si>
  <si>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</si>
  <si>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</si>
  <si>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</si>
  <si>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</si>
  <si>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</si>
  <si>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</si>
  <si>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</si>
  <si>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</si>
  <si>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</si>
  <si>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</si>
  <si>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</si>
  <si>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</si>
  <si>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</si>
  <si>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</si>
  <si>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</si>
  <si>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</si>
  <si>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</si>
  <si>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</si>
  <si>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</si>
  <si>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</si>
  <si>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</si>
  <si>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</si>
  <si>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</si>
  <si>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</si>
  <si>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</si>
  <si>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</si>
  <si>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</si>
  <si>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</si>
  <si>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</si>
  <si>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</si>
  <si>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</si>
  <si>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</si>
  <si>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</si>
  <si>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</si>
  <si>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</si>
  <si>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</si>
  <si>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</si>
  <si>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</si>
  <si>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</si>
  <si>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</si>
  <si>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</si>
  <si>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</si>
  <si>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</si>
  <si>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</si>
  <si>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</si>
  <si>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</si>
  <si>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</si>
  <si>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</si>
  <si>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</si>
  <si>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</si>
  <si>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</si>
  <si>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</si>
  <si>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</si>
  <si>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</si>
  <si>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</si>
  <si>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</si>
  <si>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</si>
  <si>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</si>
  <si>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</si>
  <si>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</si>
  <si>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</si>
  <si>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</si>
  <si>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</si>
  <si>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</si>
  <si>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</si>
  <si>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</si>
  <si>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</si>
  <si>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</si>
  <si>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</si>
  <si>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</si>
  <si>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</si>
  <si>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</si>
  <si>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</si>
  <si>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</si>
  <si>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</si>
  <si>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</si>
  <si>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</si>
  <si>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</si>
  <si>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</si>
  <si>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</si>
  <si>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</si>
  <si>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</si>
  <si>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</si>
  <si>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</si>
  <si>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</si>
  <si>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</si>
  <si>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</si>
  <si>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</si>
  <si>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</si>
  <si>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</si>
  <si>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</si>
  <si>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</si>
  <si>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</si>
  <si>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</si>
  <si>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</si>
  <si>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</si>
  <si>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</si>
  <si>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</si>
  <si>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</si>
  <si>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</si>
  <si>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</si>
  <si>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</si>
  <si>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</si>
  <si>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</si>
  <si>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</si>
  <si>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</si>
  <si>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</si>
  <si>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</si>
  <si>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</si>
  <si>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</si>
  <si>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</si>
  <si>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</si>
  <si>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</si>
  <si>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</si>
  <si>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</si>
  <si>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</si>
  <si>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</si>
  <si>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</si>
  <si>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</si>
  <si>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</si>
  <si>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</si>
  <si>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</si>
  <si>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</si>
  <si>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</si>
  <si>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</si>
  <si>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</si>
  <si>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</si>
  <si>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</si>
  <si>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</si>
  <si>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</si>
  <si>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</si>
  <si>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</si>
  <si>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</si>
  <si>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</si>
  <si>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</si>
  <si>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</si>
  <si>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</si>
  <si>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</si>
  <si>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</si>
  <si>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</si>
  <si>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</si>
  <si>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</si>
  <si>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</si>
  <si>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</si>
  <si>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</si>
  <si>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</si>
  <si>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</si>
  <si>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</si>
  <si>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</si>
  <si>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</si>
  <si>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</si>
  <si>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</si>
  <si>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</si>
  <si>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</si>
  <si>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</si>
  <si>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</si>
  <si>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</si>
  <si>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</si>
  <si>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</si>
  <si>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</si>
  <si>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</si>
  <si>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</si>
  <si>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</si>
  <si>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</si>
  <si>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</si>
  <si>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</si>
  <si>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</si>
  <si>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</si>
  <si>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</si>
  <si>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</si>
  <si>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</si>
  <si>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</si>
  <si>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</si>
  <si>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</si>
  <si>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</si>
  <si>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</si>
  <si>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</si>
  <si>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</si>
  <si>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</si>
  <si>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</si>
  <si>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</si>
  <si>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</si>
  <si>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</si>
  <si>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</si>
  <si>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</si>
  <si>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</si>
  <si>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</si>
  <si>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</si>
  <si>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</si>
  <si>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</si>
  <si>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</si>
  <si>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</si>
  <si>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</si>
  <si>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</si>
  <si>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</si>
  <si>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</si>
  <si>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</si>
  <si>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</si>
  <si>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</si>
  <si>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</si>
  <si>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</si>
  <si>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</si>
  <si>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</si>
  <si>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</si>
  <si>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</si>
  <si>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</si>
  <si>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</si>
  <si>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</si>
  <si>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</si>
  <si>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</si>
  <si>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</si>
  <si>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</si>
  <si>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</si>
  <si>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</si>
  <si>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</si>
  <si>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</si>
  <si>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</si>
  <si>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</si>
  <si>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</si>
  <si>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</si>
  <si>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</si>
  <si>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</si>
  <si>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</si>
  <si>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</si>
  <si>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</si>
  <si>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</si>
  <si>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</si>
  <si>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</si>
  <si>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</si>
  <si>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</si>
  <si>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</si>
  <si>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</si>
  <si>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</si>
  <si>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</si>
  <si>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</si>
  <si>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</si>
  <si>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</si>
  <si>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</si>
  <si>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</si>
  <si>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</si>
  <si>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</si>
  <si>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</si>
  <si>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</si>
  <si>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</si>
  <si>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</si>
  <si>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</si>
  <si>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</si>
  <si>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</si>
  <si>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</si>
  <si>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</si>
  <si>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</si>
  <si>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</si>
  <si>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</si>
  <si>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</si>
  <si>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</si>
  <si>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</si>
  <si>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</si>
  <si>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</si>
  <si>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</si>
  <si>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</si>
  <si>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</si>
  <si>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</si>
  <si>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</si>
  <si>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</si>
  <si>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</si>
  <si>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</si>
  <si>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</si>
  <si>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</si>
  <si>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</si>
  <si>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</si>
  <si>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</si>
  <si>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</si>
  <si>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</si>
  <si>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</si>
  <si>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</si>
  <si>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</si>
  <si>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</si>
  <si>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</si>
  <si>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</si>
  <si>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</si>
  <si>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</si>
  <si>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</si>
  <si>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</si>
  <si>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</si>
  <si>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</si>
  <si>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</si>
  <si>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</si>
  <si>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</si>
  <si>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</si>
  <si>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</si>
  <si>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</si>
  <si>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</si>
  <si>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</si>
  <si>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</si>
  <si>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</si>
  <si>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</si>
  <si>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</si>
  <si>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</si>
  <si>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</si>
  <si>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</si>
  <si>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</si>
  <si>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</si>
  <si>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</si>
  <si>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</si>
  <si>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</si>
  <si>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</si>
  <si>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</si>
  <si>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</si>
  <si>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</si>
  <si>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</si>
  <si>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</si>
  <si>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</si>
  <si>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</si>
  <si>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</si>
  <si>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</si>
  <si>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</si>
  <si>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</si>
  <si>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</si>
  <si>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</si>
  <si>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</si>
  <si>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</si>
  <si>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</si>
  <si>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</si>
  <si>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</si>
  <si>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</si>
  <si>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</si>
  <si>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</si>
  <si>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</si>
  <si>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</si>
  <si>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</si>
  <si>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</si>
  <si>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</si>
  <si>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</si>
  <si>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</si>
  <si>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</si>
  <si>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</si>
  <si>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</si>
  <si>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</si>
  <si>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</si>
  <si>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</si>
  <si>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</si>
  <si>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</si>
  <si>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</si>
  <si>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</si>
  <si>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</si>
  <si>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</si>
  <si>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</si>
  <si>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</si>
  <si>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</si>
  <si>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</si>
  <si>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</si>
  <si>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</si>
  <si>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</si>
  <si>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</si>
  <si>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</si>
  <si>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</si>
  <si>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</si>
  <si>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</si>
  <si>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</si>
  <si>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</si>
  <si>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</si>
  <si>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</si>
  <si>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</si>
  <si>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</si>
  <si>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</si>
  <si>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</si>
  <si>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</si>
  <si>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</si>
  <si>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</si>
  <si>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</si>
  <si>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</si>
  <si>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</si>
  <si>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</si>
  <si>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</si>
  <si>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</si>
  <si>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</si>
  <si>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</si>
  <si>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</si>
  <si>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</si>
  <si>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</si>
  <si>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</si>
  <si>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</si>
  <si>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</si>
  <si>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</si>
  <si>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</si>
  <si>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</si>
  <si>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</si>
  <si>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</si>
  <si>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</si>
  <si>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</si>
  <si>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</si>
  <si>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</si>
  <si>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</si>
  <si>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</si>
  <si>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</si>
  <si>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</si>
  <si>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</si>
  <si>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</si>
  <si>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</si>
  <si>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</si>
  <si>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</si>
  <si>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</si>
  <si>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</si>
  <si>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</si>
  <si>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</si>
  <si>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</si>
  <si>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</si>
  <si>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</si>
  <si>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</si>
  <si>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</si>
  <si>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</si>
  <si>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</si>
  <si>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</si>
  <si>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</si>
  <si>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</si>
  <si>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</si>
  <si>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</si>
  <si>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</si>
  <si>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</si>
  <si>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</si>
  <si>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</si>
  <si>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</si>
  <si>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</si>
  <si>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</si>
  <si>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</si>
  <si>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</si>
  <si>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</si>
  <si>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</si>
  <si>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</si>
  <si>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</si>
  <si>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</si>
  <si>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</si>
  <si>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</si>
  <si>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</si>
  <si>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</si>
  <si>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</si>
  <si>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</si>
  <si>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</si>
  <si>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</si>
  <si>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</si>
  <si>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</si>
  <si>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</si>
  <si>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</si>
  <si>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</si>
  <si>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</si>
  <si>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</si>
  <si>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</si>
  <si>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</si>
  <si>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</si>
  <si>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</si>
  <si>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</si>
  <si>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</si>
  <si>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</si>
  <si>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</si>
  <si>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</si>
  <si>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</si>
  <si>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</si>
  <si>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</si>
  <si>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</si>
  <si>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</si>
  <si>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</si>
  <si>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</si>
  <si>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</si>
  <si>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</si>
  <si>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</si>
  <si>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</si>
  <si>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</si>
  <si>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</si>
  <si>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</si>
  <si>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</si>
  <si>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</si>
  <si>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</si>
  <si>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</si>
  <si>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</si>
  <si>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</si>
  <si>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</si>
  <si>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</si>
  <si>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</si>
  <si>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</si>
  <si>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</si>
  <si>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</si>
  <si>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</si>
  <si>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</si>
  <si>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</si>
  <si>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</si>
  <si>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</si>
  <si>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</si>
  <si>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</si>
  <si>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</si>
  <si>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</si>
  <si>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</si>
  <si>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</si>
  <si>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</si>
  <si>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</si>
  <si>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</si>
  <si>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</si>
  <si>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</si>
  <si>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</si>
  <si>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</si>
  <si>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</si>
  <si>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</si>
  <si>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</si>
  <si>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</si>
  <si>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</si>
  <si>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</si>
  <si>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</si>
  <si>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</si>
  <si>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</si>
  <si>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</si>
  <si>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</si>
  <si>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</si>
  <si>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</si>
  <si>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</si>
  <si>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</si>
  <si>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</si>
  <si>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</si>
  <si>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</si>
  <si>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</si>
  <si>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</si>
  <si>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</si>
  <si>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</si>
  <si>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</si>
  <si>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</si>
  <si>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</si>
  <si>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</si>
  <si>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</si>
  <si>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</si>
  <si>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</si>
  <si>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</si>
  <si>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</si>
  <si>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</si>
  <si>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</si>
  <si>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</si>
  <si>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</si>
  <si>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</si>
  <si>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</si>
  <si>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</si>
  <si>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</si>
  <si>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</si>
  <si>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</si>
  <si>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</si>
  <si>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</si>
  <si>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</si>
  <si>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</si>
  <si>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</si>
  <si>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</si>
  <si>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</si>
  <si>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</si>
  <si>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</si>
  <si>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</si>
  <si>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</si>
  <si>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</si>
  <si>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</si>
  <si>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</si>
  <si>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</si>
  <si>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</si>
  <si>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</si>
  <si>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</si>
  <si>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</si>
  <si>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</si>
  <si>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</si>
  <si>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</si>
  <si>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</si>
  <si>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</si>
  <si>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</si>
  <si>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</si>
  <si>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</si>
  <si>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</si>
  <si>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</si>
  <si>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</si>
  <si>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</si>
  <si>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</si>
  <si>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</si>
  <si>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</si>
  <si>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</si>
  <si>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</si>
  <si>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</si>
  <si>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</si>
  <si>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</si>
  <si>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</si>
  <si>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</si>
  <si>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</si>
  <si>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</si>
  <si>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</si>
  <si>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</si>
  <si>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</si>
  <si>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</si>
  <si>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</si>
  <si>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</si>
  <si>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</si>
  <si>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</si>
  <si>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</si>
  <si>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</si>
  <si>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</si>
  <si>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</si>
  <si>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</si>
  <si>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</si>
  <si>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</si>
  <si>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</si>
  <si>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</si>
  <si>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</si>
  <si>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</si>
  <si>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</si>
  <si>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</si>
  <si>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</si>
  <si>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</si>
  <si>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</si>
  <si>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</si>
  <si>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</si>
  <si>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</si>
  <si>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</si>
  <si>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</si>
  <si>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</si>
  <si>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</si>
  <si>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</si>
  <si>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</si>
  <si>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</si>
  <si>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</si>
  <si>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</si>
  <si>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</si>
  <si>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</si>
  <si>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</si>
  <si>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</si>
  <si>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</si>
  <si>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</si>
  <si>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</si>
  <si>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</si>
  <si>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</si>
  <si>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</si>
  <si>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</si>
  <si>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</si>
  <si>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</si>
  <si>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</si>
  <si>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</si>
  <si>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</si>
  <si>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</si>
  <si>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</si>
  <si>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</si>
  <si>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</si>
  <si>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</si>
  <si>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</si>
  <si>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</si>
  <si>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</si>
  <si>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</si>
  <si>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</si>
  <si>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</si>
  <si>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</si>
  <si>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</si>
  <si>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</si>
  <si>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</si>
  <si>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</si>
  <si>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</si>
  <si>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</si>
  <si>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</si>
  <si>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</si>
  <si>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</si>
  <si>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</si>
  <si>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</si>
  <si>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</si>
  <si>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</si>
  <si>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</si>
  <si>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</si>
  <si>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</si>
  <si>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</si>
  <si>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</si>
  <si>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</si>
  <si>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</si>
  <si>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</si>
  <si>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</si>
  <si>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</si>
  <si>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</si>
  <si>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</si>
  <si>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</si>
  <si>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</si>
  <si>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</si>
  <si>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</si>
  <si>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</si>
  <si>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</si>
  <si>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</si>
  <si>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</si>
  <si>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</si>
  <si>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</si>
  <si>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</si>
  <si>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</si>
  <si>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</si>
  <si>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</si>
  <si>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</si>
  <si>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</si>
  <si>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</si>
  <si>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</si>
  <si>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</si>
  <si>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</si>
  <si>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</si>
  <si>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</si>
  <si>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</si>
  <si>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</si>
  <si>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</si>
  <si>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</si>
  <si>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</si>
  <si>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</si>
  <si>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</si>
  <si>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</si>
  <si>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</si>
  <si>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</si>
  <si>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</si>
  <si>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</si>
  <si>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</si>
  <si>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</si>
  <si>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</si>
  <si>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</si>
  <si>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</si>
  <si>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</si>
  <si>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</si>
  <si>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</si>
  <si>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</si>
  <si>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</si>
  <si>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</si>
  <si>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</si>
  <si>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</si>
  <si>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</si>
  <si>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</si>
  <si>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</si>
  <si>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</si>
  <si>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</si>
  <si>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</si>
  <si>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</si>
  <si>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</si>
  <si>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</si>
  <si>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</si>
  <si>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</si>
  <si>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</si>
  <si>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</si>
  <si>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</si>
  <si>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</si>
  <si>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</si>
  <si>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</si>
  <si>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</si>
  <si>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</si>
  <si>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</si>
  <si>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</si>
  <si>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</si>
  <si>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</si>
  <si>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</si>
  <si>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</si>
  <si>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</si>
  <si>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</si>
  <si>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</si>
  <si>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</si>
  <si>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</si>
  <si>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</si>
  <si>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</si>
  <si>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</si>
  <si>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</si>
  <si>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</si>
  <si>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</si>
  <si>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</si>
  <si>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</si>
  <si>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</si>
  <si>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</si>
  <si>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</si>
  <si>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</si>
  <si>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</si>
  <si>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</si>
  <si>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</si>
  <si>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</si>
  <si>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</si>
  <si>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</si>
  <si>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</si>
  <si>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</si>
  <si>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</si>
  <si>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</si>
  <si>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</si>
  <si>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</si>
  <si>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</si>
  <si>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</si>
  <si>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</si>
  <si>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</si>
  <si>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</si>
  <si>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</si>
  <si>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</si>
  <si>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</si>
  <si>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</si>
  <si>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</si>
  <si>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</si>
  <si>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</si>
  <si>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</si>
  <si>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</si>
  <si>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</si>
  <si>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</si>
  <si>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</si>
  <si>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</si>
  <si>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</si>
  <si>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</si>
  <si>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</si>
  <si>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</si>
  <si>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</si>
  <si>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</si>
  <si>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</si>
  <si>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</si>
  <si>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</si>
  <si>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</si>
  <si>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</si>
  <si>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</si>
  <si>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</si>
  <si>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</si>
  <si>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</si>
  <si>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</si>
  <si>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</si>
  <si>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</si>
  <si>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</si>
  <si>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</si>
  <si>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</si>
  <si>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</si>
  <si>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</si>
  <si>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</si>
  <si>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</si>
  <si>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</si>
  <si>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</si>
  <si>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</si>
  <si>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</si>
  <si>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</si>
  <si>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</si>
  <si>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</si>
  <si>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</si>
  <si>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</si>
  <si>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</si>
  <si>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</si>
  <si>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</si>
  <si>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</si>
  <si>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</si>
  <si>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</si>
  <si>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</si>
  <si>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</si>
  <si>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</si>
  <si>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</si>
  <si>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</si>
  <si>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</si>
  <si>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</si>
  <si>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</si>
  <si>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</si>
  <si>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</si>
  <si>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</si>
  <si>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</si>
  <si>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</si>
  <si>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</si>
  <si>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</si>
  <si>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</si>
  <si>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</si>
  <si>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</si>
  <si>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</si>
  <si>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</si>
  <si>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</si>
  <si>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</si>
  <si>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</si>
  <si>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</si>
  <si>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</si>
  <si>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</si>
  <si>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</si>
  <si>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</si>
  <si>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</si>
  <si>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</si>
  <si>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</si>
  <si>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</si>
  <si>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</si>
  <si>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</si>
  <si>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</si>
  <si>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</si>
  <si>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</si>
  <si>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</si>
  <si>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</si>
  <si>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</si>
  <si>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</si>
  <si>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</si>
  <si>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</si>
  <si>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</si>
  <si>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</si>
  <si>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</si>
  <si>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</si>
  <si>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</si>
  <si>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</si>
  <si>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</si>
  <si>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</si>
  <si>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</si>
  <si>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</si>
  <si>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</si>
  <si>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</si>
  <si>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</si>
  <si>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</si>
  <si>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</si>
  <si>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</si>
  <si>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</si>
  <si>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</si>
  <si>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</si>
  <si>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</si>
  <si>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</si>
  <si>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</si>
  <si>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</si>
  <si>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</si>
  <si>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</si>
  <si>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</si>
  <si>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</si>
  <si>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</si>
  <si>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</si>
  <si>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</si>
  <si>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</si>
  <si>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</si>
  <si>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</si>
  <si>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</si>
  <si>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</si>
  <si>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</si>
  <si>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</si>
  <si>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</si>
  <si>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</si>
  <si>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</si>
  <si>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</si>
  <si>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</si>
  <si>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</si>
  <si>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</si>
  <si>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</si>
  <si>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</si>
  <si>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</si>
  <si>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</si>
  <si>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</si>
  <si>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</si>
  <si>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</si>
  <si>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</si>
  <si>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</si>
  <si>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</si>
  <si>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</si>
  <si>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</si>
  <si>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</si>
  <si>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</si>
  <si>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</si>
  <si>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</si>
  <si>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</si>
  <si>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</si>
  <si>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</si>
  <si>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</si>
  <si>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</si>
  <si>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</si>
  <si>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</si>
  <si>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</si>
  <si>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</si>
  <si>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</si>
  <si>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</si>
  <si>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</si>
  <si>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</si>
  <si>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</si>
  <si>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</si>
  <si>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</si>
  <si>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</si>
  <si>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</si>
  <si>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</si>
  <si>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</si>
  <si>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</si>
  <si>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</si>
  <si>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</si>
  <si>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</si>
  <si>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</si>
  <si>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</si>
  <si>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</si>
  <si>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</si>
  <si>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</si>
  <si>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</si>
  <si>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</si>
  <si>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</si>
  <si>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</si>
  <si>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</si>
  <si>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</si>
  <si>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</si>
  <si>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</si>
  <si>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</si>
  <si>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</si>
  <si>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</si>
  <si>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</si>
  <si>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</si>
  <si>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</si>
  <si>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</si>
  <si>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</si>
  <si>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</si>
  <si>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</si>
  <si>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</si>
  <si>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</si>
  <si>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</si>
  <si>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</si>
  <si>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</si>
  <si>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</si>
  <si>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</si>
  <si>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</si>
  <si>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</si>
  <si>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</si>
  <si>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</si>
  <si>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</si>
  <si>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</si>
  <si>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</si>
  <si>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</si>
  <si>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</si>
  <si>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</si>
  <si>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</si>
  <si>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</si>
  <si>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</si>
  <si>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</si>
  <si>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</si>
  <si>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</si>
  <si>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</si>
  <si>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</si>
  <si>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</si>
  <si>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</si>
  <si>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</si>
  <si>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</si>
  <si>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</si>
  <si>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</si>
  <si>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</si>
  <si>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</si>
  <si>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</si>
  <si>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</si>
  <si>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</si>
  <si>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</si>
  <si>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</si>
  <si>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</si>
  <si>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</si>
  <si>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</si>
  <si>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</si>
  <si>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</si>
  <si>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</si>
  <si>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</si>
  <si>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</si>
  <si>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</si>
  <si>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</si>
  <si>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</si>
  <si>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</si>
  <si>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</si>
  <si>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</si>
  <si>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</si>
  <si>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</si>
  <si>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</si>
  <si>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</si>
  <si>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</si>
  <si>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</si>
  <si>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</si>
  <si>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</si>
  <si>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</si>
  <si>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</si>
  <si>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</si>
  <si>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</si>
  <si>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</si>
  <si>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</si>
  <si>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</si>
  <si>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</si>
  <si>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</si>
  <si>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</si>
  <si>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</si>
  <si>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</si>
  <si>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</si>
  <si>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</si>
  <si>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</si>
  <si>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</si>
  <si>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</si>
  <si>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</si>
  <si>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</si>
  <si>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</si>
  <si>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</si>
  <si>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</si>
  <si>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</si>
  <si>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</si>
  <si>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</si>
  <si>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</si>
  <si>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</si>
  <si>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</si>
  <si>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</si>
  <si>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</si>
  <si>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</si>
  <si>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</si>
  <si>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</si>
  <si>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</si>
  <si>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</si>
  <si>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</si>
  <si>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</si>
  <si>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</si>
  <si>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</si>
  <si>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</si>
  <si>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</si>
  <si>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</si>
  <si>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</si>
  <si>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</si>
  <si>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</si>
  <si>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</si>
  <si>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</si>
  <si>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</si>
  <si>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</si>
  <si>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</si>
  <si>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</si>
  <si>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</si>
  <si>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</si>
  <si>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</si>
  <si>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</si>
  <si>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</si>
  <si>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</si>
  <si>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</si>
  <si>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</si>
  <si>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</si>
  <si>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</si>
  <si>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</si>
  <si>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</si>
  <si>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</si>
  <si>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</si>
  <si>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</si>
  <si>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</si>
  <si>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</si>
  <si>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</si>
  <si>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</si>
  <si>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</si>
  <si>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</si>
  <si>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</si>
  <si>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</si>
  <si>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</si>
  <si>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</si>
  <si>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</si>
  <si>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</si>
  <si>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</si>
  <si>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</si>
  <si>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</si>
  <si>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</si>
  <si>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</si>
  <si>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</si>
  <si>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</si>
  <si>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</si>
  <si>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</si>
  <si>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</si>
  <si>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</si>
  <si>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</si>
  <si>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</si>
  <si>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</si>
  <si>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</si>
  <si>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</si>
  <si>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</si>
  <si>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</si>
  <si>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</si>
  <si>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</si>
  <si>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</si>
  <si>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</si>
  <si>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</si>
  <si>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</si>
  <si>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</si>
  <si>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</si>
  <si>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</si>
  <si>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</si>
  <si>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</si>
  <si>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</si>
  <si>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</si>
  <si>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</si>
  <si>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</si>
  <si>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</si>
  <si>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</si>
  <si>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</si>
  <si>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</si>
  <si>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</si>
  <si>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</si>
  <si>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</si>
  <si>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</si>
  <si>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</si>
  <si>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</si>
  <si>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</si>
  <si>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</si>
  <si>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</si>
  <si>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</si>
  <si>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</si>
  <si>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</si>
  <si>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</si>
  <si>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</si>
  <si>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</si>
  <si>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</si>
  <si>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</si>
  <si>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</si>
  <si>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</si>
  <si>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</si>
  <si>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</si>
  <si>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</si>
  <si>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</si>
  <si>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</si>
  <si>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</si>
  <si>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</si>
  <si>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</si>
  <si>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</si>
  <si>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</si>
  <si>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</si>
  <si>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</si>
  <si>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</si>
  <si>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</si>
  <si>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</si>
  <si>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</si>
  <si>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</si>
  <si>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</si>
  <si>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</si>
  <si>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</si>
  <si>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</si>
  <si>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</si>
  <si>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</si>
  <si>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</si>
  <si>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</si>
  <si>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</si>
  <si>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</si>
  <si>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</si>
  <si>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</si>
  <si>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</si>
  <si>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</si>
  <si>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</si>
  <si>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</si>
  <si>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</si>
  <si>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</si>
  <si>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</si>
  <si>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</si>
  <si>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</si>
  <si>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</si>
  <si>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</si>
  <si>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</si>
  <si>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</si>
  <si>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</si>
  <si>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</si>
  <si>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</si>
  <si>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</si>
  <si>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</si>
  <si>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</si>
  <si>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</si>
  <si>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</si>
  <si>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</si>
  <si>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</si>
  <si>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</si>
  <si>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</si>
  <si>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</si>
  <si>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</si>
  <si>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</si>
  <si>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</si>
  <si>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</si>
  <si>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</si>
  <si>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</si>
  <si>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</si>
  <si>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</si>
  <si>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</si>
  <si>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</si>
  <si>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</si>
  <si>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</si>
  <si>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</si>
  <si>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</si>
  <si>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</si>
  <si>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</si>
  <si>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</si>
  <si>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</si>
  <si>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</si>
  <si>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</si>
  <si>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</si>
  <si>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</si>
  <si>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</si>
  <si>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</si>
  <si>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</si>
  <si>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</si>
  <si>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</si>
  <si>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</si>
  <si>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</si>
  <si>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</si>
  <si>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</si>
  <si>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</si>
  <si>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</si>
  <si>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</si>
  <si>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</si>
  <si>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</si>
  <si>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</si>
  <si>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</si>
  <si>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</si>
  <si>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</si>
  <si>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</si>
  <si>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</si>
  <si>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</si>
  <si>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</si>
  <si>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</si>
  <si>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</si>
  <si>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</si>
  <si>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</si>
  <si>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</si>
  <si>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</si>
  <si>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</si>
  <si>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</si>
  <si>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</si>
  <si>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</si>
  <si>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</si>
  <si>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</si>
  <si>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</si>
  <si>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</si>
  <si>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</si>
  <si>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</si>
  <si>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</si>
  <si>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</si>
  <si>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</si>
  <si>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</si>
  <si>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</si>
  <si>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</si>
  <si>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</si>
  <si>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</si>
  <si>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</si>
  <si>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</si>
  <si>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</si>
  <si>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</si>
  <si>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</si>
  <si>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</si>
  <si>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</si>
  <si>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</si>
  <si>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</si>
  <si>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</si>
  <si>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</si>
  <si>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</si>
  <si>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</si>
  <si>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</si>
  <si>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</si>
  <si>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</si>
  <si>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</si>
  <si>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</si>
  <si>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</si>
  <si>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</si>
  <si>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</si>
  <si>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</si>
  <si>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</si>
  <si>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</si>
  <si>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</si>
  <si>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</si>
  <si>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</si>
  <si>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</si>
  <si>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</si>
  <si>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</si>
  <si>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</si>
  <si>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</si>
  <si>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</si>
  <si>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</si>
  <si>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</si>
  <si>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</si>
  <si>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</si>
  <si>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</si>
  <si>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</si>
  <si>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</si>
  <si>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</si>
  <si>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</si>
  <si>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</si>
  <si>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</si>
  <si>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</si>
  <si>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</si>
  <si>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</si>
  <si>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</si>
  <si>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</si>
  <si>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</si>
  <si>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</si>
  <si>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</si>
  <si>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</si>
  <si>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</si>
  <si>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</si>
  <si>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</si>
  <si>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</si>
  <si>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</si>
  <si>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</si>
  <si>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</si>
  <si>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</si>
  <si>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</si>
  <si>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</si>
  <si>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</si>
  <si>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</si>
  <si>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</si>
  <si>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</si>
  <si>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</si>
  <si>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</si>
  <si>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</si>
  <si>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</si>
  <si>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</si>
  <si>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</si>
  <si>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</si>
  <si>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</si>
  <si>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</si>
  <si>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</si>
  <si>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</si>
  <si>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</si>
  <si>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</si>
  <si>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</si>
  <si>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</si>
  <si>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</si>
  <si>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</si>
  <si>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</si>
  <si>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</si>
  <si>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</si>
  <si>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</si>
  <si>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</si>
  <si>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</si>
  <si>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</si>
  <si>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</si>
  <si>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</si>
  <si>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</si>
  <si>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</si>
  <si>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</si>
  <si>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</si>
  <si>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</si>
  <si>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</si>
  <si>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</si>
  <si>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</si>
  <si>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</si>
  <si>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</si>
  <si>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</si>
  <si>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</si>
  <si>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</si>
  <si>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</si>
  <si>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</si>
  <si>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</si>
  <si>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</si>
  <si>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</si>
  <si>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</si>
  <si>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</si>
  <si>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</si>
  <si>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</si>
  <si>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</si>
  <si>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</si>
  <si>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</si>
  <si>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</si>
  <si>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</si>
  <si>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</si>
  <si>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</si>
  <si>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</si>
  <si>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</si>
  <si>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</si>
  <si>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</si>
  <si>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</si>
  <si>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</si>
  <si>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</si>
  <si>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</si>
  <si>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</si>
  <si>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</si>
  <si>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</si>
  <si>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</si>
  <si>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</si>
  <si>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</si>
  <si>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</si>
  <si>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</si>
  <si>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</si>
  <si>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</si>
  <si>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</si>
  <si>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</si>
  <si>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</si>
  <si>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</si>
  <si>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</si>
  <si>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</si>
  <si>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</si>
  <si>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</si>
  <si>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</si>
  <si>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</si>
  <si>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</si>
  <si>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</si>
  <si>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</si>
  <si>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</si>
  <si>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</si>
  <si>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</si>
  <si>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</si>
  <si>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</si>
  <si>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</si>
  <si>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</si>
  <si>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</si>
  <si>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</si>
  <si>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</si>
  <si>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</si>
  <si>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</si>
  <si>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</si>
  <si>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</si>
  <si>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</si>
  <si>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</si>
  <si>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</si>
  <si>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</si>
  <si>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</si>
  <si>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</si>
  <si>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</si>
  <si>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</si>
  <si>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</si>
  <si>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</si>
  <si>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</si>
  <si>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</si>
  <si>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</si>
  <si>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</si>
  <si>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</si>
  <si>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</si>
  <si>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</si>
  <si>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</si>
  <si>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</si>
  <si>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</si>
  <si>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</si>
  <si>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</si>
  <si>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</si>
  <si>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</si>
  <si>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</si>
  <si>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</si>
  <si>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</si>
  <si>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</si>
  <si>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</si>
  <si>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</si>
  <si>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</si>
  <si>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</si>
  <si>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</si>
  <si>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</si>
  <si>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</si>
  <si>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</si>
  <si>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</si>
  <si>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</si>
  <si>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</si>
  <si>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</si>
  <si>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</si>
  <si>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</si>
  <si>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</si>
  <si>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</si>
  <si>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</si>
  <si>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</si>
  <si>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</si>
  <si>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</si>
  <si>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</si>
  <si>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</si>
  <si>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</si>
  <si>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</si>
  <si>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</si>
  <si>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</si>
  <si>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</si>
  <si>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</si>
  <si>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</si>
  <si>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</si>
  <si>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</si>
  <si>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</si>
  <si>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</si>
  <si>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</si>
  <si>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</si>
  <si>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</si>
  <si>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</si>
  <si>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</si>
  <si>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</si>
  <si>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</si>
  <si>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</si>
  <si>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</si>
  <si>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</si>
  <si>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</si>
  <si>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</si>
  <si>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</si>
  <si>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</si>
  <si>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</si>
  <si>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</si>
  <si>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</si>
  <si>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</si>
  <si>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</si>
  <si>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</si>
  <si>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</si>
  <si>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</si>
  <si>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</si>
  <si>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</si>
  <si>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</si>
  <si>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</si>
  <si>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</si>
  <si>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</si>
  <si>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</si>
  <si>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</si>
  <si>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</si>
  <si>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</si>
  <si>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</si>
  <si>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</si>
  <si>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</si>
  <si>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</si>
  <si>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</si>
  <si>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</si>
  <si>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</si>
  <si>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</si>
  <si>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</si>
  <si>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</si>
  <si>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</si>
  <si>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</si>
  <si>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</si>
  <si>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</si>
  <si>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</si>
  <si>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</si>
  <si>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</si>
  <si>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</si>
  <si>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</si>
  <si>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</si>
  <si>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</si>
  <si>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</si>
  <si>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</si>
  <si>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</si>
  <si>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</si>
  <si>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</si>
  <si>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</si>
  <si>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</si>
  <si>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</si>
  <si>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</si>
  <si>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</si>
  <si>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</si>
  <si>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</si>
  <si>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</si>
  <si>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</si>
  <si>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</si>
  <si>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</si>
  <si>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</si>
  <si>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</si>
  <si>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</si>
  <si>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</si>
  <si>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</si>
  <si>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</si>
  <si>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</si>
  <si>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</si>
  <si>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</si>
  <si>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</si>
  <si>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</si>
  <si>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</si>
  <si>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</si>
  <si>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</si>
  <si>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</si>
  <si>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</si>
  <si>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</si>
  <si>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</si>
  <si>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</si>
  <si>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</si>
  <si>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</si>
  <si>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</si>
  <si>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</si>
  <si>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</si>
  <si>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</si>
  <si>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</si>
  <si>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</si>
  <si>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</si>
  <si>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</si>
  <si>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</si>
  <si>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</si>
  <si>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</si>
  <si>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</si>
  <si>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</si>
  <si>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</si>
  <si>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</si>
  <si>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</si>
  <si>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</si>
  <si>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</si>
  <si>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</si>
  <si>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</si>
  <si>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</si>
  <si>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</si>
  <si>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</si>
  <si>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</si>
  <si>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</si>
  <si>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</si>
  <si>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</si>
  <si>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</si>
  <si>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</si>
  <si>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</si>
  <si>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</si>
  <si>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</si>
  <si>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</si>
  <si>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</si>
  <si>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</si>
  <si>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</si>
  <si>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</si>
  <si>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</si>
  <si>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</si>
  <si>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</si>
  <si>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</si>
  <si>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</si>
  <si>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</si>
  <si>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</si>
  <si>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</si>
  <si>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</si>
  <si>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</si>
  <si>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</si>
  <si>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</si>
  <si>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</si>
  <si>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</si>
  <si>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</si>
  <si>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</si>
  <si>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</si>
  <si>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</si>
  <si>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</si>
  <si>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</si>
  <si>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</si>
  <si>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</si>
  <si>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</si>
  <si>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</si>
  <si>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</si>
  <si>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</si>
  <si>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</si>
  <si>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</si>
  <si>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</si>
  <si>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</si>
  <si>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</si>
  <si>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</si>
  <si>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</si>
  <si>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</si>
  <si>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</si>
  <si>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</si>
  <si>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</si>
  <si>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</si>
  <si>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</si>
  <si>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</si>
  <si>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</si>
  <si>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</si>
  <si>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</si>
  <si>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</si>
  <si>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</si>
  <si>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</si>
  <si>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</si>
  <si>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</si>
  <si>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</si>
  <si>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</si>
  <si>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</si>
  <si>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</si>
  <si>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</si>
  <si>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</si>
  <si>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</si>
  <si>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</si>
  <si>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</si>
  <si>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</si>
  <si>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</si>
  <si>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</si>
  <si>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</si>
  <si>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</si>
  <si>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</si>
  <si>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</si>
  <si>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</si>
  <si>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</si>
  <si>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</si>
  <si>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</si>
  <si>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</si>
  <si>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</si>
  <si>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</si>
  <si>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</si>
  <si>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</si>
  <si>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</si>
  <si>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</si>
  <si>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</si>
  <si>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</si>
  <si>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</si>
  <si>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</si>
  <si>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</si>
  <si>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</si>
  <si>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</si>
  <si>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</si>
  <si>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</si>
  <si>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</si>
  <si>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</si>
  <si>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</si>
  <si>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</si>
  <si>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</si>
  <si>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</si>
  <si>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</si>
  <si>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</si>
  <si>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</si>
  <si>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</si>
  <si>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</si>
  <si>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</si>
  <si>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</si>
  <si>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</si>
  <si>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</si>
  <si>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</si>
  <si>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</si>
  <si>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</si>
  <si>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</si>
  <si>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</si>
  <si>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</si>
  <si>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</si>
  <si>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</si>
  <si>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</si>
  <si>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</si>
  <si>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</si>
  <si>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</si>
  <si>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</si>
  <si>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</si>
  <si>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</si>
  <si>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</si>
  <si>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</si>
  <si>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</si>
  <si>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</si>
  <si>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</si>
  <si>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</si>
  <si>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</si>
  <si>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</si>
  <si>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</si>
  <si>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</si>
  <si>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</si>
  <si>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</si>
  <si>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</si>
  <si>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</si>
  <si>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</si>
  <si>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</si>
  <si>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</si>
  <si>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</si>
  <si>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</si>
  <si>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</si>
  <si>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</si>
  <si>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</si>
  <si>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</si>
  <si>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</si>
  <si>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</si>
  <si>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</si>
  <si>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</si>
  <si>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</si>
  <si>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</si>
  <si>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</si>
  <si>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</si>
  <si>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</si>
  <si>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</si>
  <si>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</si>
  <si>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</si>
  <si>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</si>
  <si>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</si>
  <si>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</si>
  <si>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</si>
  <si>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</si>
  <si>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</si>
  <si>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</si>
  <si>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</si>
  <si>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</si>
  <si>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</si>
  <si>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</si>
  <si>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</si>
  <si>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</si>
  <si>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</si>
  <si>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</si>
  <si>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</si>
  <si>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</si>
  <si>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</si>
  <si>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</si>
  <si>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</si>
  <si>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</si>
  <si>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</si>
  <si>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</si>
  <si>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</si>
  <si>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</si>
  <si>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</si>
  <si>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</si>
  <si>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</si>
  <si>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</si>
  <si>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</si>
  <si>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</si>
  <si>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</si>
  <si>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</si>
  <si>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</si>
  <si>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</si>
  <si>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</si>
  <si>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</si>
  <si>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</si>
  <si>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</si>
  <si>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</si>
  <si>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</si>
  <si>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</si>
  <si>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</si>
  <si>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</si>
  <si>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</si>
  <si>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</si>
  <si>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</si>
  <si>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</si>
  <si>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</si>
  <si>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</si>
  <si>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</si>
  <si>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</si>
  <si>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</si>
  <si>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</si>
  <si>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</si>
  <si>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</si>
  <si>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</si>
  <si>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</si>
  <si>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</si>
  <si>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</si>
  <si>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</si>
  <si>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</si>
  <si>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</si>
  <si>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</si>
  <si>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</si>
  <si>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</si>
  <si>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</si>
  <si>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</si>
  <si>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</si>
  <si>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</si>
  <si>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</si>
  <si>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</si>
  <si>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</si>
  <si>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</si>
  <si>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</si>
  <si>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</si>
  <si>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</si>
  <si>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</si>
  <si>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</si>
  <si>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</si>
  <si>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</si>
  <si>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</si>
  <si>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</si>
  <si>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</si>
  <si>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</si>
  <si>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</si>
  <si>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</si>
  <si>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</si>
  <si>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</si>
  <si>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</si>
  <si>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</si>
  <si>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</si>
  <si>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</si>
  <si>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</si>
  <si>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</si>
  <si>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</si>
  <si>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</si>
  <si>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</si>
  <si>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</si>
  <si>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</si>
  <si>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</si>
  <si>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</si>
  <si>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</si>
  <si>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</si>
  <si>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</si>
  <si>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</si>
  <si>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</si>
  <si>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</si>
  <si>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</si>
  <si>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</si>
  <si>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</si>
  <si>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</si>
  <si>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</si>
  <si>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</si>
  <si>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</si>
  <si>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</si>
  <si>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</si>
  <si>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</si>
  <si>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</si>
  <si>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</si>
  <si>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</si>
  <si>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</si>
  <si>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</si>
  <si>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</si>
  <si>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</si>
  <si>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</si>
  <si>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</si>
  <si>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</si>
  <si>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</si>
  <si>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</si>
  <si>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</si>
  <si>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</si>
  <si>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</si>
  <si>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</si>
  <si>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</si>
  <si>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</si>
  <si>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</si>
  <si>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</si>
  <si>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</si>
  <si>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</si>
  <si>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</si>
  <si>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</si>
  <si>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</si>
  <si>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</si>
  <si>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</si>
  <si>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</si>
  <si>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</si>
  <si>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</si>
  <si>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</si>
  <si>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</si>
  <si>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</si>
  <si>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</si>
  <si>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</si>
  <si>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</si>
  <si>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</si>
  <si>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</si>
  <si>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</si>
  <si>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</si>
  <si>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</si>
  <si>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</si>
  <si>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</si>
  <si>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</si>
  <si>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</si>
  <si>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</si>
  <si>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</si>
  <si>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</si>
  <si>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</si>
  <si>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</si>
  <si>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</si>
  <si>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</si>
  <si>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</si>
  <si>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</si>
  <si>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</si>
  <si>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</si>
  <si>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</si>
  <si>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</si>
  <si>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</si>
  <si>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</si>
  <si>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</si>
  <si>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</si>
  <si>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</si>
  <si>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</si>
  <si>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</si>
  <si>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</si>
  <si>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</si>
  <si>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</si>
  <si>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</si>
  <si>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</si>
  <si>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</si>
  <si>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</si>
  <si>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</si>
  <si>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</si>
  <si>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</si>
  <si>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</si>
  <si>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</si>
  <si>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</si>
  <si>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</si>
  <si>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</si>
  <si>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</si>
  <si>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</si>
  <si>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</si>
  <si>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</si>
  <si>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</si>
  <si>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</si>
  <si>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</si>
  <si>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</si>
  <si>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</si>
  <si>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</si>
  <si>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</si>
  <si>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</si>
  <si>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</si>
  <si>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</si>
  <si>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</si>
  <si>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</si>
  <si>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</si>
  <si>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</si>
  <si>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</si>
  <si>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</si>
  <si>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</si>
  <si>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</si>
  <si>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</si>
  <si>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</si>
  <si>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</si>
  <si>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</si>
  <si>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</si>
  <si>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</si>
  <si>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</si>
  <si>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</si>
  <si>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</si>
  <si>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</si>
  <si>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</si>
  <si>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</si>
  <si>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</si>
  <si>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</si>
  <si>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</si>
  <si>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</si>
  <si>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</si>
  <si>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</si>
  <si>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</si>
  <si>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</si>
  <si>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</si>
  <si>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</si>
  <si>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</si>
  <si>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</si>
  <si>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</si>
  <si>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</si>
  <si>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</si>
  <si>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</si>
  <si>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</si>
  <si>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</si>
  <si>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</si>
  <si>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</si>
  <si>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</si>
  <si>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</si>
  <si>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</si>
  <si>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</si>
  <si>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</si>
  <si>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</si>
  <si>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</si>
  <si>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</si>
  <si>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</si>
  <si>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</si>
  <si>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</si>
  <si>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</si>
  <si>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</si>
  <si>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</si>
  <si>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</si>
  <si>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</si>
  <si>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</si>
  <si>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</si>
  <si>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</si>
  <si>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</si>
  <si>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</si>
  <si>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</si>
  <si>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</si>
  <si>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</si>
  <si>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</si>
  <si>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</si>
  <si>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</si>
  <si>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</si>
  <si>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</si>
  <si>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</si>
  <si>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</si>
  <si>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</si>
  <si>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</si>
  <si>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</si>
  <si>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</si>
  <si>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</si>
  <si>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</si>
  <si>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</si>
  <si>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</si>
  <si>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</si>
  <si>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</si>
  <si>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</si>
  <si>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</si>
  <si>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</si>
  <si>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</si>
  <si>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</si>
  <si>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</si>
  <si>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</si>
  <si>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</si>
  <si>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</si>
  <si>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</si>
  <si>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</si>
  <si>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</si>
  <si>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</si>
  <si>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</si>
  <si>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</si>
  <si>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</si>
  <si>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</si>
  <si>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</si>
  <si>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</si>
  <si>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</si>
  <si>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</si>
  <si>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</si>
  <si>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</si>
  <si>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</si>
  <si>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</si>
  <si>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</si>
  <si>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</si>
  <si>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</si>
  <si>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</si>
  <si>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</si>
  <si>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</si>
  <si>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</si>
  <si>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</si>
  <si>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</si>
  <si>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</si>
  <si>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</si>
  <si>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</si>
  <si>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</si>
  <si>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</si>
  <si>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</si>
  <si>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</si>
  <si>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</si>
  <si>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</si>
  <si>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</si>
  <si>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</si>
  <si>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</si>
  <si>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</si>
  <si>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</si>
  <si>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</si>
  <si>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</si>
  <si>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</si>
  <si>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</si>
  <si>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</si>
  <si>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</si>
  <si>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</si>
  <si>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</si>
  <si>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</si>
  <si>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</si>
  <si>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</si>
  <si>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</si>
  <si>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</si>
  <si>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</si>
  <si>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</si>
  <si>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</si>
  <si>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</si>
  <si>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</si>
  <si>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</si>
  <si>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</si>
  <si>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</si>
  <si>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</si>
  <si>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</si>
  <si>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</si>
  <si>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</si>
  <si>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</si>
  <si>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</si>
  <si>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</si>
  <si>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</si>
  <si>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</si>
  <si>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</si>
  <si>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</si>
  <si>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</si>
  <si>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</si>
  <si>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</si>
  <si>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</si>
  <si>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</si>
  <si>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</si>
  <si>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</si>
  <si>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</si>
  <si>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</si>
  <si>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</si>
  <si>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</si>
  <si>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</si>
  <si>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</si>
  <si>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</si>
  <si>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</si>
  <si>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</si>
  <si>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</si>
  <si>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</si>
  <si>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</si>
  <si>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</si>
  <si>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</si>
  <si>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</si>
  <si>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</si>
  <si>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</si>
  <si>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</si>
  <si>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</si>
  <si>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</si>
  <si>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</si>
  <si>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</si>
  <si>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</si>
  <si>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</si>
  <si>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</si>
  <si>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</si>
  <si>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</si>
  <si>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</si>
  <si>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</si>
  <si>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</si>
  <si>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</si>
  <si>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</si>
  <si>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</si>
  <si>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</si>
  <si>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</si>
  <si>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</si>
  <si>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</si>
  <si>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</si>
  <si>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</si>
  <si>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</si>
  <si>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</si>
  <si>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</si>
  <si>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</si>
  <si>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</si>
  <si>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</si>
  <si>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</si>
  <si>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</si>
  <si>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</si>
  <si>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</si>
  <si>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</si>
  <si>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</si>
  <si>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</si>
  <si>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</si>
  <si>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</si>
  <si>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</si>
  <si>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</si>
  <si>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</si>
  <si>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</si>
  <si>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</si>
  <si>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</si>
  <si>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</si>
  <si>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</si>
  <si>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</si>
  <si>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</si>
  <si>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</si>
  <si>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</si>
  <si>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</si>
  <si>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</si>
  <si>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</si>
  <si>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</si>
  <si>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</si>
  <si>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</si>
  <si>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</si>
  <si>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</si>
  <si>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</si>
  <si>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</si>
  <si>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</si>
  <si>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</si>
  <si>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</si>
  <si>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</si>
  <si>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</si>
  <si>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</si>
  <si>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</si>
  <si>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</si>
  <si>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</si>
  <si>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</si>
  <si>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</si>
  <si>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</si>
  <si>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</si>
  <si>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</si>
  <si>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</si>
  <si>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</si>
  <si>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</si>
  <si>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</si>
  <si>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</si>
  <si>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</si>
  <si>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</si>
  <si>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</si>
  <si>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</si>
  <si>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</si>
  <si>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</si>
  <si>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</si>
  <si>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</si>
  <si>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</si>
  <si>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</si>
  <si>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</si>
  <si>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</si>
  <si>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</si>
  <si>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</si>
  <si>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</si>
  <si>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</si>
  <si>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</si>
  <si>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</si>
  <si>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</si>
  <si>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</si>
  <si>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</si>
  <si>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</si>
  <si>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</si>
  <si>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</si>
  <si>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</si>
  <si>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</si>
  <si>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</si>
  <si>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</si>
  <si>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</si>
  <si>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</si>
  <si>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</si>
  <si>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</si>
  <si>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</si>
  <si>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</si>
  <si>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</si>
  <si>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</si>
  <si>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</si>
  <si>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</si>
  <si>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</si>
  <si>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</si>
  <si>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</si>
  <si>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</si>
  <si>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</si>
  <si>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</si>
  <si>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</si>
  <si>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</si>
  <si>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</si>
  <si>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</si>
  <si>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</si>
  <si>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</si>
  <si>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</si>
  <si>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</si>
  <si>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</si>
  <si>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</si>
  <si>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</si>
  <si>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</si>
  <si>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</si>
  <si>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</si>
  <si>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</si>
  <si>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</si>
  <si>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</si>
  <si>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</si>
  <si>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</si>
  <si>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</si>
  <si>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</si>
  <si>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</si>
  <si>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</si>
  <si>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</si>
  <si>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</si>
  <si>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</si>
  <si>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</si>
  <si>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</si>
  <si>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</si>
  <si>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</si>
  <si>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</si>
  <si>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</si>
  <si>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</si>
  <si>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</si>
  <si>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</si>
  <si>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</si>
  <si>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</si>
  <si>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</si>
  <si>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</si>
  <si>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</si>
  <si>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</si>
  <si>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</si>
  <si>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</si>
  <si>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</si>
  <si>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</si>
  <si>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</si>
  <si>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</si>
  <si>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</si>
  <si>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</si>
  <si>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</si>
  <si>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</si>
  <si>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</si>
  <si>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</si>
  <si>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</si>
  <si>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</si>
  <si>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</si>
  <si>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</si>
  <si>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</si>
  <si>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</si>
  <si>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</si>
  <si>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</si>
  <si>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</si>
  <si>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</si>
  <si>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</si>
  <si>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</si>
  <si>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</si>
  <si>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</si>
  <si>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</si>
  <si>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</si>
  <si>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</si>
  <si>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</si>
  <si>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</si>
  <si>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</si>
  <si>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</si>
  <si>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</si>
  <si>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</si>
  <si>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</si>
  <si>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</si>
  <si>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</si>
  <si>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</si>
  <si>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</si>
  <si>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</si>
  <si>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</si>
  <si>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</si>
  <si>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</si>
  <si>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</si>
  <si>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</si>
  <si>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</si>
  <si>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</si>
  <si>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</si>
  <si>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</si>
  <si>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</si>
  <si>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</si>
  <si>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</si>
  <si>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</si>
  <si>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</si>
  <si>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</si>
  <si>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</si>
  <si>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</si>
  <si>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</si>
  <si>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</si>
  <si>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</si>
  <si>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</si>
  <si>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</si>
  <si>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</si>
  <si>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</si>
  <si>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</si>
  <si>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</si>
  <si>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</si>
  <si>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</si>
  <si>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</si>
  <si>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</si>
  <si>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</si>
  <si>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</si>
  <si>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</si>
  <si>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</si>
  <si>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</si>
  <si>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</si>
  <si>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</si>
  <si>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</si>
  <si>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</si>
  <si>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</si>
  <si>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</si>
  <si>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</si>
  <si>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</si>
  <si>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</si>
  <si>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</si>
  <si>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</si>
  <si>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</si>
  <si>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</si>
  <si>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</si>
  <si>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</si>
  <si>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</si>
  <si>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</si>
  <si>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</si>
  <si>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</si>
  <si>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</si>
  <si>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</si>
  <si>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</si>
  <si>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</si>
  <si>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</si>
  <si>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</si>
  <si>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</si>
  <si>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</si>
  <si>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</si>
  <si>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</si>
  <si>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</si>
  <si>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</si>
  <si>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</si>
  <si>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</si>
  <si>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</si>
  <si>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</si>
  <si>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</si>
  <si>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</si>
  <si>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</si>
  <si>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</si>
  <si>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</si>
  <si>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</si>
  <si>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</si>
  <si>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</si>
  <si>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</si>
  <si>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</si>
  <si>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</si>
  <si>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</si>
  <si>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</si>
  <si>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</si>
  <si>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</si>
  <si>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</si>
  <si>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</si>
  <si>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</si>
  <si>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</si>
  <si>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</si>
  <si>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</si>
  <si>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</si>
  <si>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</si>
  <si>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</si>
  <si>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</si>
  <si>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</si>
  <si>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</si>
  <si>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</si>
  <si>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</si>
  <si>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</si>
  <si>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</si>
  <si>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</si>
  <si>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</si>
  <si>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</si>
  <si>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</si>
  <si>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</si>
  <si>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</si>
  <si>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</si>
  <si>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</si>
  <si>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</si>
  <si>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</si>
  <si>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</si>
  <si>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</si>
  <si>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</si>
  <si>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</si>
  <si>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</si>
  <si>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</si>
  <si>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</si>
  <si>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</si>
  <si>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</si>
  <si>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</si>
  <si>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</si>
  <si>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</si>
  <si>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</si>
  <si>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</si>
  <si>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</si>
  <si>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</si>
  <si>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</si>
  <si>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</si>
  <si>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</si>
  <si>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</si>
  <si>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</si>
  <si>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</si>
  <si>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</si>
  <si>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</si>
  <si>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</si>
  <si>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</si>
  <si>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</si>
  <si>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</si>
  <si>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</si>
  <si>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</si>
  <si>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</si>
  <si>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</si>
  <si>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</si>
  <si>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</si>
  <si>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</si>
  <si>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</si>
  <si>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</si>
  <si>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</si>
  <si>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</si>
  <si>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</si>
  <si>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</si>
  <si>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</si>
  <si>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</si>
  <si>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</si>
  <si>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</si>
  <si>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</si>
  <si>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</si>
  <si>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</si>
  <si>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</si>
  <si>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</si>
  <si>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</si>
  <si>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</si>
  <si>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</si>
  <si>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</si>
  <si>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</si>
  <si>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</si>
  <si>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</si>
  <si>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</si>
  <si>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</si>
  <si>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</si>
  <si>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</si>
  <si>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</si>
  <si>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</si>
  <si>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</si>
  <si>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</si>
  <si>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</si>
  <si>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</si>
  <si>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</si>
  <si>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</si>
  <si>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</si>
  <si>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</si>
  <si>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</si>
  <si>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</si>
  <si>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</si>
  <si>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</si>
  <si>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</si>
  <si>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</si>
  <si>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</si>
  <si>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</si>
  <si>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</si>
  <si>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</si>
  <si>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</si>
  <si>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</si>
  <si>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</si>
  <si>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</si>
  <si>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</si>
  <si>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</si>
  <si>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</si>
  <si>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</si>
  <si>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</si>
  <si>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</si>
  <si>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</si>
  <si>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</si>
  <si>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</si>
  <si>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</si>
  <si>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</si>
  <si>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</si>
  <si>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</si>
  <si>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</si>
  <si>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</si>
  <si>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</si>
  <si>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</si>
  <si>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</si>
  <si>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</si>
  <si>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</si>
  <si>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</si>
  <si>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</si>
  <si>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</si>
  <si>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</si>
  <si>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</si>
  <si>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</si>
  <si>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</si>
  <si>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</si>
  <si>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</si>
  <si>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</si>
  <si>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</si>
  <si>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</si>
  <si>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</si>
  <si>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</si>
  <si>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</si>
  <si>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</si>
  <si>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</si>
  <si>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</si>
  <si>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</si>
  <si>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</si>
  <si>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</si>
  <si>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</si>
  <si>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</si>
  <si>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</si>
  <si>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</si>
  <si>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</si>
  <si>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</si>
  <si>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</si>
  <si>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</si>
  <si>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</si>
  <si>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</si>
  <si>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</si>
  <si>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</si>
  <si>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</si>
  <si>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</si>
  <si>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</si>
  <si>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</si>
  <si>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</si>
  <si>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</si>
  <si>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</si>
  <si>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</si>
  <si>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</si>
  <si>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</si>
  <si>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</si>
  <si>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</si>
  <si>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</si>
  <si>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</si>
  <si>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</si>
  <si>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</si>
  <si>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</si>
  <si>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</si>
  <si>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</si>
  <si>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</si>
  <si>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</si>
  <si>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</si>
  <si>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</si>
  <si>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</si>
  <si>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</si>
  <si>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</si>
  <si>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</si>
  <si>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</si>
  <si>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</si>
  <si>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</si>
  <si>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</si>
  <si>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</si>
  <si>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</si>
  <si>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</si>
  <si>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</si>
  <si>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</si>
  <si>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</si>
  <si>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</si>
  <si>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</si>
  <si>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</si>
  <si>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</si>
  <si>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</si>
  <si>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</si>
  <si>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</si>
  <si>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</si>
  <si>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</si>
  <si>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</si>
  <si>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</si>
  <si>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</si>
  <si>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</si>
  <si>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</si>
  <si>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</si>
  <si>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</si>
  <si>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</si>
  <si>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</si>
  <si>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</si>
  <si>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</si>
  <si>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</si>
  <si>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</si>
  <si>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</si>
  <si>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</si>
  <si>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</si>
  <si>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</si>
  <si>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</si>
  <si>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</si>
  <si>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</si>
  <si>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</si>
  <si>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</si>
  <si>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</si>
  <si>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</si>
  <si>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</si>
  <si>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</si>
  <si>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</si>
  <si>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</si>
  <si>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</si>
  <si>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</si>
  <si>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</si>
  <si>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</si>
  <si>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</si>
  <si>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</si>
  <si>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</si>
  <si>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</si>
  <si>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</si>
  <si>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</si>
  <si>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</si>
  <si>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</si>
  <si>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</si>
  <si>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</si>
  <si>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</si>
  <si>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</si>
  <si>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</si>
  <si>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</si>
  <si>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</si>
  <si>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</si>
  <si>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</si>
  <si>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</si>
  <si>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</si>
  <si>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</si>
  <si>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</si>
  <si>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</si>
  <si>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</si>
  <si>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</si>
  <si>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</si>
  <si>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</si>
  <si>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</si>
  <si>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</si>
  <si>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</si>
  <si>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</si>
  <si>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</si>
  <si>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</si>
  <si>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</si>
  <si>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</si>
  <si>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</si>
  <si>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</si>
  <si>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</si>
  <si>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</si>
  <si>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</si>
  <si>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</si>
  <si>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</si>
  <si>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</si>
  <si>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</si>
  <si>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</si>
  <si>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</si>
  <si>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</si>
  <si>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</si>
  <si>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</si>
  <si>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</si>
  <si>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</si>
  <si>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</si>
  <si>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</si>
  <si>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</si>
  <si>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</si>
  <si>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</si>
  <si>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</si>
  <si>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</si>
  <si>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</si>
  <si>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</si>
  <si>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</si>
  <si>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</si>
  <si>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</si>
  <si>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</si>
  <si>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</si>
  <si>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</si>
  <si>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</si>
  <si>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</si>
  <si>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</si>
  <si>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</si>
  <si>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</si>
  <si>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</si>
  <si>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</si>
  <si>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</si>
  <si>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</si>
  <si>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</si>
  <si>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</si>
  <si>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</si>
  <si>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</si>
  <si>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</si>
  <si>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</si>
  <si>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</si>
  <si>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</si>
  <si>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</si>
  <si>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</si>
  <si>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</si>
  <si>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</si>
  <si>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</si>
  <si>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</si>
  <si>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</si>
  <si>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</si>
  <si>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</si>
  <si>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</si>
  <si>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</si>
  <si>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</si>
  <si>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</si>
  <si>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</si>
  <si>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</si>
  <si>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</si>
  <si>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</si>
  <si>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</si>
  <si>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</si>
  <si>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</si>
  <si>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</si>
  <si>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</si>
  <si>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</si>
  <si>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</si>
  <si>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</si>
  <si>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</si>
  <si>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</si>
  <si>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</si>
  <si>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</si>
  <si>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</si>
  <si>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</si>
  <si>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</si>
  <si>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</si>
  <si>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</si>
  <si>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</si>
  <si>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</si>
  <si>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</si>
  <si>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</si>
  <si>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</si>
  <si>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</si>
  <si>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</si>
  <si>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</si>
  <si>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</si>
  <si>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</si>
  <si>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</si>
  <si>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</si>
  <si>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</si>
  <si>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</si>
  <si>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</si>
  <si>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</si>
  <si>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</si>
  <si>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</si>
  <si>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</si>
  <si>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</si>
  <si>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</si>
  <si>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</si>
  <si>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</si>
  <si>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</si>
  <si>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</si>
  <si>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</si>
  <si>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</si>
  <si>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</si>
  <si>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</si>
  <si>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</si>
  <si>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</si>
  <si>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</si>
  <si>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</si>
  <si>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</si>
  <si>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</si>
  <si>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</si>
  <si>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</si>
  <si>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</si>
  <si>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</si>
  <si>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</si>
  <si>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</si>
  <si>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</si>
  <si>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</si>
  <si>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</si>
  <si>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</si>
  <si>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</si>
  <si>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</si>
  <si>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</si>
  <si>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</si>
  <si>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</si>
  <si>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</si>
  <si>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</si>
  <si>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</si>
  <si>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</si>
  <si>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</si>
  <si>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</si>
  <si>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</si>
  <si>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</si>
  <si>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</si>
  <si>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</si>
  <si>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</si>
  <si>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</si>
  <si>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</si>
  <si>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</si>
  <si>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</si>
  <si>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</si>
  <si>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</si>
  <si>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</si>
  <si>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</si>
  <si>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</si>
  <si>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</si>
  <si>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</si>
  <si>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</si>
  <si>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</si>
  <si>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</si>
  <si>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</si>
  <si>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</si>
  <si>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</si>
  <si>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</si>
  <si>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</si>
  <si>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</si>
  <si>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</si>
  <si>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</si>
  <si>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</si>
  <si>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</si>
  <si>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</si>
  <si>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</si>
  <si>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</si>
  <si>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</si>
  <si>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</si>
  <si>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</si>
  <si>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</si>
  <si>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</si>
  <si>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</si>
  <si>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</si>
  <si>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</si>
  <si>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</si>
  <si>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</si>
  <si>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</si>
  <si>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</si>
  <si>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</si>
  <si>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</si>
  <si>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</si>
  <si>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</si>
  <si>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</si>
  <si>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</si>
  <si>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</si>
  <si>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</si>
  <si>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</si>
  <si>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</si>
  <si>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</si>
  <si>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</si>
  <si>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</si>
  <si>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</si>
  <si>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</si>
  <si>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</si>
  <si>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</si>
  <si>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</si>
  <si>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</si>
  <si>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</si>
  <si>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</si>
  <si>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</si>
  <si>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</si>
  <si>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</si>
  <si>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</si>
  <si>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</si>
  <si>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</si>
  <si>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</si>
  <si>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</si>
  <si>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</si>
  <si>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</si>
  <si>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</si>
  <si>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</si>
  <si>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</si>
  <si>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</si>
  <si>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</si>
  <si>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</si>
  <si>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</si>
  <si>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</si>
  <si>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</si>
  <si>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</si>
  <si>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</si>
  <si>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</si>
  <si>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</si>
  <si>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</si>
  <si>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</si>
  <si>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</si>
  <si>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</si>
  <si>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</si>
  <si>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</si>
  <si>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</si>
  <si>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</si>
  <si>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</si>
  <si>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</si>
  <si>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</si>
  <si>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</si>
  <si>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</si>
  <si>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</si>
  <si>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</si>
  <si>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</si>
  <si>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</si>
  <si>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</si>
  <si>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</si>
  <si>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</si>
  <si>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</si>
  <si>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</si>
  <si>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</si>
  <si>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</si>
  <si>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</si>
  <si>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</si>
  <si>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</si>
  <si>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</si>
  <si>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</si>
  <si>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</si>
  <si>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</si>
  <si>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</si>
  <si>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</si>
  <si>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</si>
  <si>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</si>
  <si>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</si>
  <si>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</si>
  <si>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</si>
  <si>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</si>
  <si>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</si>
  <si>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</si>
  <si>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</si>
  <si>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</si>
  <si>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</si>
  <si>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</si>
  <si>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</si>
  <si>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</si>
  <si>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</si>
  <si>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</si>
  <si>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</si>
  <si>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</si>
  <si>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</si>
  <si>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</si>
  <si>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</si>
  <si>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</si>
  <si>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</si>
  <si>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</si>
  <si>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</si>
  <si>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</si>
  <si>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</si>
  <si>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</si>
  <si>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</si>
  <si>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</si>
  <si>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</si>
  <si>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</si>
  <si>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</si>
  <si>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</si>
  <si>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</si>
  <si>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</si>
  <si>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</si>
  <si>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</si>
  <si>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</si>
  <si>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</si>
  <si>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</si>
  <si>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</si>
  <si>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</si>
  <si>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</si>
  <si>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</si>
  <si>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</si>
  <si>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</si>
  <si>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</si>
  <si>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</si>
  <si>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</si>
  <si>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</si>
  <si>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</si>
  <si>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</si>
  <si>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</si>
  <si>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</si>
  <si>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</si>
  <si>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</si>
  <si>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</si>
  <si>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</si>
  <si>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</si>
  <si>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</si>
  <si>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</si>
  <si>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</si>
  <si>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</si>
  <si>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</si>
  <si>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</si>
  <si>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</si>
  <si>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</si>
  <si>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</si>
  <si>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</si>
  <si>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</si>
  <si>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</si>
  <si>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</si>
  <si>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</si>
  <si>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</si>
  <si>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</si>
  <si>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</si>
  <si>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</si>
  <si>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</si>
  <si>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</si>
  <si>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</si>
  <si>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</si>
  <si>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</si>
  <si>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</si>
  <si>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</si>
  <si>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</si>
  <si>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</si>
  <si>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</si>
  <si>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</si>
  <si>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</si>
  <si>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</si>
  <si>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</si>
  <si>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</si>
  <si>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</si>
  <si>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</si>
  <si>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</si>
  <si>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</si>
  <si>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</si>
  <si>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</si>
  <si>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</si>
  <si>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</si>
  <si>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</si>
  <si>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</si>
  <si>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</si>
  <si>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</si>
  <si>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</si>
  <si>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</si>
  <si>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</si>
  <si>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</si>
  <si>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</si>
  <si>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</si>
  <si>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</si>
  <si>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</si>
  <si>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</si>
  <si>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</si>
  <si>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</si>
  <si>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</si>
  <si>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</si>
  <si>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</si>
  <si>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</si>
  <si>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</si>
  <si>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</si>
  <si>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</si>
  <si>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</si>
  <si>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</si>
  <si>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</si>
  <si>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</si>
  <si>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</si>
  <si>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</si>
  <si>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</si>
  <si>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</si>
  <si>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</si>
  <si>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</si>
  <si>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</si>
  <si>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</si>
  <si>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</si>
  <si>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</si>
  <si>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</si>
  <si>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</si>
  <si>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</si>
  <si>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</si>
  <si>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</si>
  <si>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</si>
  <si>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</si>
  <si>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</si>
  <si>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</si>
  <si>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</si>
  <si>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</si>
  <si>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</si>
  <si>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</si>
  <si>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</si>
  <si>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</si>
  <si>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</si>
  <si>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</si>
  <si>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</si>
  <si>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</si>
  <si>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</si>
  <si>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</si>
  <si>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</si>
  <si>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</si>
  <si>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</si>
  <si>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</si>
  <si>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</si>
  <si>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</si>
  <si>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</si>
  <si>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</si>
  <si>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</si>
  <si>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</si>
  <si>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</si>
  <si>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</si>
  <si>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</si>
  <si>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</si>
  <si>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</si>
  <si>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</si>
  <si>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</si>
  <si>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</si>
  <si>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</si>
  <si>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</si>
  <si>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</si>
  <si>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</si>
  <si>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</si>
  <si>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</si>
  <si>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</si>
  <si>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</si>
  <si>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</si>
  <si>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</si>
  <si>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</si>
  <si>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</si>
  <si>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</si>
  <si>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</si>
  <si>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</si>
  <si>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</si>
  <si>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</si>
  <si>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</si>
  <si>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</si>
  <si>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</si>
  <si>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</si>
  <si>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</si>
  <si>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</si>
  <si>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</si>
  <si>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</si>
  <si>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</si>
  <si>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</si>
  <si>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</si>
  <si>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</si>
  <si>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</si>
  <si>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</si>
  <si>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</si>
  <si>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</si>
  <si>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</si>
  <si>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</si>
  <si>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</si>
  <si>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</si>
  <si>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</si>
  <si>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</si>
  <si>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</si>
  <si>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</si>
  <si>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</si>
  <si>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</si>
  <si>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</si>
  <si>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</si>
  <si>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</si>
  <si>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</si>
  <si>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</si>
  <si>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</si>
  <si>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</si>
  <si>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</si>
  <si>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</si>
  <si>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</si>
  <si>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</si>
  <si>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</si>
  <si>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</si>
  <si>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</si>
  <si>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</si>
  <si>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</si>
  <si>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</si>
  <si>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</si>
  <si>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</si>
  <si>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</si>
  <si>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</si>
  <si>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</si>
  <si>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</si>
  <si>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</si>
  <si>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</si>
  <si>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</si>
  <si>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</si>
  <si>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</si>
  <si>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</si>
  <si>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</si>
  <si>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</si>
  <si>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</si>
  <si>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</si>
  <si>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</si>
  <si>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</si>
  <si>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</si>
  <si>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</si>
  <si>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</si>
  <si>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</si>
  <si>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</si>
  <si>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</si>
  <si>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</si>
  <si>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</si>
  <si>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</si>
  <si>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</si>
  <si>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</si>
  <si>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</si>
  <si>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</si>
  <si>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</si>
  <si>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</si>
  <si>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</si>
  <si>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</si>
  <si>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</si>
  <si>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</si>
  <si>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</si>
  <si>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</si>
  <si>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</si>
  <si>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</si>
  <si>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</si>
  <si>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</si>
  <si>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</si>
  <si>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</si>
  <si>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</si>
  <si>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</si>
  <si>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</si>
  <si>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</si>
  <si>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</si>
  <si>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</si>
  <si>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</si>
  <si>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</si>
  <si>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</si>
  <si>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</si>
  <si>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</si>
  <si>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</si>
  <si>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</si>
  <si>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</si>
  <si>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</si>
  <si>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</si>
  <si>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</si>
  <si>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</si>
  <si>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</si>
  <si>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</si>
  <si>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</si>
  <si>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</si>
  <si>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</si>
  <si>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</si>
  <si>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</si>
  <si>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</si>
  <si>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</si>
  <si>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</si>
  <si>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</si>
  <si>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</si>
  <si>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</si>
  <si>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</si>
  <si>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</si>
  <si>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</si>
  <si>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</si>
  <si>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</si>
  <si>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</si>
  <si>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</si>
  <si>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</si>
  <si>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</si>
  <si>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</si>
  <si>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</si>
  <si>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</si>
  <si>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</si>
  <si>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</si>
  <si>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</si>
  <si>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</si>
  <si>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</si>
  <si>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</si>
  <si>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</si>
  <si>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</si>
  <si>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</si>
  <si>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</si>
  <si>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</si>
  <si>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</si>
  <si>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</si>
  <si>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</si>
  <si>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</si>
  <si>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</si>
  <si>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</si>
  <si>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</si>
  <si>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</si>
  <si>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</si>
  <si>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</si>
  <si>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</si>
  <si>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</si>
  <si>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</si>
  <si>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</si>
  <si>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</si>
  <si>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</si>
  <si>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</si>
  <si>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</si>
  <si>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</si>
  <si>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</si>
  <si>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</si>
  <si>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</si>
  <si>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</si>
  <si>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</si>
  <si>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</si>
  <si>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</si>
  <si>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</si>
  <si>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</si>
  <si>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</si>
  <si>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</si>
  <si>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</si>
  <si>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</si>
  <si>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</si>
  <si>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</si>
  <si>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</si>
  <si>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</si>
  <si>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</si>
  <si>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</si>
  <si>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</si>
  <si>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</si>
  <si>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</si>
  <si>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</si>
  <si>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</si>
  <si>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</si>
  <si>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</si>
  <si>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</si>
  <si>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</si>
  <si>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</si>
  <si>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</si>
  <si>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</si>
  <si>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</si>
  <si>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</si>
  <si>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</si>
  <si>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</si>
  <si>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</si>
  <si>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</si>
  <si>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</si>
  <si>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</si>
  <si>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</si>
  <si>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</si>
  <si>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</si>
  <si>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</si>
  <si>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</si>
  <si>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</si>
  <si>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</si>
  <si>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</si>
  <si>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</si>
  <si>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</si>
  <si>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</si>
  <si>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</si>
  <si>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</si>
  <si>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</si>
  <si>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</si>
  <si>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</si>
  <si>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</si>
  <si>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</si>
  <si>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</si>
  <si>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</si>
  <si>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</si>
  <si>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</si>
  <si>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</si>
  <si>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</si>
  <si>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</si>
  <si>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</si>
  <si>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</si>
  <si>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</si>
  <si>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</si>
  <si>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</si>
  <si>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</si>
  <si>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</si>
  <si>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</si>
  <si>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</si>
  <si>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</si>
  <si>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</si>
  <si>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</si>
  <si>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</si>
  <si>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</si>
  <si>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</si>
  <si>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</si>
  <si>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</si>
  <si>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</si>
  <si>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</si>
  <si>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</si>
  <si>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</si>
  <si>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</si>
  <si>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</si>
  <si>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</si>
  <si>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</si>
  <si>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</si>
  <si>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</si>
  <si>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</si>
  <si>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</si>
  <si>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</si>
  <si>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</si>
  <si>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</si>
  <si>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</si>
  <si>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</si>
  <si>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</si>
  <si>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</si>
  <si>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</si>
  <si>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</si>
  <si>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</si>
  <si>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</si>
  <si>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</si>
  <si>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</si>
  <si>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</si>
  <si>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</si>
  <si>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</si>
  <si>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</si>
  <si>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</si>
  <si>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</si>
  <si>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</si>
  <si>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</si>
  <si>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</si>
  <si>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</si>
  <si>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</si>
  <si>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</si>
  <si>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</si>
  <si>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</si>
  <si>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</si>
  <si>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</si>
  <si>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</si>
  <si>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</si>
  <si>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</si>
  <si>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</si>
  <si>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</si>
  <si>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</si>
  <si>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</si>
  <si>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</si>
  <si>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</si>
  <si>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</si>
  <si>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</si>
  <si>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</si>
  <si>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</si>
  <si>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</si>
  <si>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</si>
  <si>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</si>
  <si>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</si>
  <si>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</si>
  <si>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</si>
  <si>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</si>
  <si>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</si>
  <si>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</si>
  <si>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</si>
  <si>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</si>
  <si>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</si>
  <si>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</si>
  <si>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</si>
  <si>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</si>
  <si>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</si>
  <si>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</si>
  <si>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</si>
  <si>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</si>
  <si>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</si>
  <si>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</si>
  <si>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</si>
  <si>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</si>
  <si>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</si>
  <si>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</si>
  <si>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</si>
  <si>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</si>
  <si>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</si>
  <si>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</si>
  <si>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</si>
  <si>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</si>
  <si>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</si>
  <si>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</si>
  <si>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</si>
  <si>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</si>
  <si>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</si>
  <si>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</si>
  <si>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</si>
  <si>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</si>
  <si>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</si>
  <si>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</si>
  <si>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</si>
  <si>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</si>
  <si>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</si>
  <si>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</si>
  <si>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</si>
  <si>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</si>
  <si>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</si>
  <si>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</si>
  <si>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</si>
  <si>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</si>
  <si>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</si>
  <si>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</si>
  <si>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</si>
  <si>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</si>
  <si>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</si>
  <si>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</si>
  <si>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</si>
  <si>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</si>
  <si>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</si>
  <si>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</si>
  <si>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</si>
  <si>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</si>
  <si>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</si>
  <si>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</si>
  <si>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</si>
  <si>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</si>
  <si>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</si>
  <si>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</si>
  <si>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</si>
  <si>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</si>
  <si>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</si>
  <si>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</si>
  <si>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</si>
  <si>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</si>
  <si>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</si>
  <si>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</si>
  <si>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</si>
  <si>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</si>
  <si>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</si>
  <si>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</si>
  <si>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</si>
  <si>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</si>
  <si>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</si>
  <si>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</si>
  <si>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</si>
  <si>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</si>
  <si>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</si>
  <si>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</si>
  <si>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</si>
  <si>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</si>
  <si>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</si>
  <si>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</si>
  <si>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</si>
  <si>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</si>
  <si>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</si>
  <si>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</si>
  <si>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</si>
  <si>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</si>
  <si>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</si>
  <si>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</si>
  <si>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</si>
  <si>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</si>
  <si>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</si>
  <si>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</si>
  <si>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</si>
  <si>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</si>
  <si>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</si>
  <si>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</si>
  <si>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</si>
  <si>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</si>
  <si>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</si>
  <si>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</si>
  <si>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</si>
  <si>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</si>
  <si>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</si>
  <si>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</si>
  <si>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</si>
  <si>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</si>
  <si>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</si>
  <si>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</si>
  <si>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</si>
  <si>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</si>
  <si>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</si>
  <si>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</si>
  <si>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</si>
  <si>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</si>
  <si>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</si>
  <si>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</si>
  <si>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</si>
  <si>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</si>
  <si>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</si>
  <si>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</si>
  <si>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</si>
  <si>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</si>
  <si>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</si>
  <si>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</si>
  <si>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</si>
  <si>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</si>
  <si>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</si>
  <si>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</si>
  <si>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</si>
  <si>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</si>
  <si>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</si>
  <si>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</si>
  <si>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</si>
  <si>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</si>
  <si>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</si>
  <si>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</si>
  <si>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</si>
  <si>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</si>
  <si>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</si>
  <si>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</si>
  <si>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</si>
  <si>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</si>
  <si>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</si>
  <si>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</si>
  <si>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</si>
  <si>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</si>
  <si>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</si>
  <si>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</si>
  <si>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</si>
  <si>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</si>
  <si>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</si>
  <si>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</si>
  <si>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</si>
  <si>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</si>
  <si>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</si>
  <si>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</si>
  <si>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</si>
  <si>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</si>
  <si>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</si>
  <si>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</si>
  <si>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</si>
  <si>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</si>
  <si>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</si>
  <si>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</si>
  <si>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</si>
  <si>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</si>
  <si>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</si>
  <si>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</si>
  <si>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</si>
  <si>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</si>
  <si>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</si>
  <si>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</si>
  <si>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</si>
  <si>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</si>
  <si>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</si>
  <si>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</si>
  <si>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</si>
  <si>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</si>
  <si>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</si>
  <si>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</si>
  <si>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</si>
  <si>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</si>
  <si>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</si>
  <si>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</si>
  <si>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</si>
  <si>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</si>
  <si>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</si>
  <si>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</si>
  <si>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</si>
  <si>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</si>
  <si>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</si>
  <si>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</si>
  <si>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</si>
  <si>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</si>
  <si>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</si>
  <si>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</si>
  <si>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</si>
  <si>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</si>
  <si>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</si>
  <si>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</si>
  <si>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</si>
  <si>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</si>
  <si>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</si>
  <si>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</si>
  <si>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</si>
  <si>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</si>
  <si>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</si>
  <si>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</si>
  <si>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</si>
  <si>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</si>
  <si>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</si>
  <si>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</si>
  <si>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</si>
  <si>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</si>
  <si>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</si>
  <si>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</si>
  <si>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</si>
  <si>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</si>
  <si>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</si>
  <si>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</si>
  <si>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</si>
  <si>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</si>
  <si>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</si>
  <si>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</si>
  <si>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</si>
  <si>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</si>
  <si>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</si>
  <si>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</si>
  <si>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</si>
  <si>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</si>
  <si>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</si>
  <si>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</si>
  <si>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</si>
  <si>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</si>
  <si>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</si>
  <si>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</si>
  <si>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</si>
  <si>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</si>
  <si>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</si>
  <si>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</si>
  <si>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</si>
  <si>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</si>
  <si>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</si>
  <si>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</si>
  <si>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</si>
  <si>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</si>
  <si>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</si>
  <si>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</si>
  <si>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</si>
  <si>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</si>
  <si>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</si>
  <si>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</si>
  <si>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</si>
  <si>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</si>
  <si>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</si>
  <si>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</si>
  <si>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</si>
  <si>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</si>
  <si>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</si>
  <si>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</si>
  <si>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</si>
  <si>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</si>
  <si>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</si>
  <si>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</si>
  <si>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</si>
  <si>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</si>
  <si>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</si>
  <si>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</si>
  <si>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</si>
  <si>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</si>
  <si>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</si>
  <si>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</si>
  <si>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</si>
  <si>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</si>
  <si>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</si>
  <si>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</si>
  <si>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</si>
  <si>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</si>
  <si>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</si>
  <si>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</si>
  <si>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</si>
  <si>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</si>
  <si>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</si>
  <si>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</si>
  <si>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</si>
  <si>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</si>
  <si>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</si>
  <si>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</si>
  <si>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</si>
  <si>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</si>
  <si>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</si>
  <si>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</si>
  <si>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</si>
  <si>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</si>
  <si>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</si>
  <si>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</si>
  <si>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</si>
  <si>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</si>
  <si>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</si>
  <si>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</si>
  <si>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</si>
  <si>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</si>
  <si>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</si>
  <si>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</si>
  <si>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</si>
  <si>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</si>
  <si>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</si>
  <si>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</si>
  <si>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</si>
  <si>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</si>
  <si>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</si>
  <si>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</si>
  <si>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</si>
  <si>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</si>
  <si>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</si>
  <si>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</si>
  <si>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</si>
  <si>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</si>
  <si>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</si>
  <si>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</si>
  <si>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</si>
  <si>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</si>
  <si>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</si>
  <si>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</si>
  <si>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</si>
  <si>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</si>
  <si>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</si>
  <si>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</si>
  <si>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</si>
  <si>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</si>
  <si>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</si>
  <si>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</si>
  <si>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</si>
  <si>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</si>
  <si>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</si>
  <si>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</si>
  <si>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</si>
  <si>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</si>
  <si>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</si>
  <si>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</si>
  <si>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</si>
  <si>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</si>
  <si>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</si>
  <si>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</si>
  <si>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</si>
  <si>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</si>
  <si>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</si>
  <si>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</si>
  <si>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</si>
  <si>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</si>
  <si>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</si>
  <si>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</si>
  <si>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</si>
  <si>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</si>
  <si>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</si>
  <si>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</si>
  <si>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</si>
  <si>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</si>
  <si>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</si>
  <si>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</si>
  <si>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</si>
  <si>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</si>
  <si>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</si>
  <si>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</si>
  <si>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</si>
  <si>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</si>
  <si>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</si>
  <si>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</si>
  <si>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</si>
  <si>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</si>
  <si>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</si>
  <si>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</si>
  <si>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</si>
  <si>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</si>
  <si>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</si>
  <si>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</si>
  <si>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</si>
  <si>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</si>
  <si>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</si>
  <si>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</si>
  <si>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</si>
  <si>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</si>
  <si>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</si>
  <si>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</si>
  <si>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</si>
  <si>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</si>
  <si>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</si>
  <si>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</si>
  <si>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</si>
  <si>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</si>
  <si>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</si>
  <si>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</si>
  <si>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</si>
  <si>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</si>
  <si>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</si>
  <si>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</si>
  <si>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</si>
  <si>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</si>
  <si>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</si>
  <si>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</si>
  <si>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</si>
  <si>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</si>
  <si>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</si>
  <si>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</si>
  <si>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</si>
  <si>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</si>
  <si>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</si>
  <si>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</si>
  <si>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</si>
  <si>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</si>
  <si>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</si>
  <si>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</si>
  <si>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</si>
  <si>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</si>
  <si>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</si>
  <si>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</si>
  <si>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</si>
  <si>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</si>
  <si>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</si>
  <si>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</si>
  <si>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</si>
  <si>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</si>
  <si>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</si>
  <si>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</si>
  <si>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</si>
  <si>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</si>
  <si>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</si>
  <si>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</si>
  <si>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</si>
  <si>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</si>
  <si>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</si>
  <si>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</si>
  <si>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</si>
  <si>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</si>
  <si>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</si>
  <si>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</si>
  <si>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</si>
  <si>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</si>
  <si>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</si>
  <si>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</si>
  <si>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</si>
  <si>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</si>
  <si>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</si>
  <si>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</si>
  <si>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</si>
  <si>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</si>
  <si>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</si>
  <si>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</si>
  <si>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</si>
  <si>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</si>
  <si>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</si>
  <si>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</si>
  <si>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</si>
  <si>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</si>
  <si>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</si>
  <si>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</si>
  <si>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</si>
  <si>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</si>
  <si>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</si>
  <si>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</si>
  <si>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</si>
  <si>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</si>
  <si>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</si>
  <si>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</si>
  <si>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</si>
  <si>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</si>
  <si>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</si>
  <si>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</si>
  <si>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</si>
  <si>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</si>
  <si>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</si>
  <si>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</si>
  <si>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</si>
  <si>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</si>
  <si>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</si>
  <si>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</si>
  <si>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</si>
  <si>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</si>
  <si>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</si>
  <si>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</si>
  <si>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</si>
  <si>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</si>
  <si>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</si>
  <si>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</si>
  <si>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</si>
  <si>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</si>
  <si>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</si>
  <si>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</si>
  <si>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</si>
  <si>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</si>
  <si>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</si>
  <si>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</si>
  <si>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</si>
  <si>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</si>
  <si>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</si>
  <si>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</si>
  <si>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</si>
  <si>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</si>
  <si>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</si>
  <si>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</si>
  <si>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</si>
  <si>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</si>
  <si>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</si>
  <si>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</si>
  <si>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</si>
  <si>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</si>
  <si>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</si>
  <si>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</si>
  <si>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</si>
  <si>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</si>
  <si>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</si>
  <si>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</si>
  <si>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</si>
  <si>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</si>
  <si>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</si>
  <si>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</si>
  <si>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</si>
  <si>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</si>
  <si>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</si>
  <si>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</si>
  <si>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</si>
  <si>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</si>
  <si>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</si>
  <si>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</si>
  <si>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</si>
  <si>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</si>
  <si>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</si>
  <si>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</si>
  <si>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</si>
  <si>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</si>
  <si>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</si>
  <si>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</si>
  <si>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</si>
  <si>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</si>
  <si>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</si>
  <si>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</si>
  <si>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</si>
  <si>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</si>
  <si>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</si>
  <si>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</si>
  <si>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</si>
  <si>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</si>
  <si>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</si>
  <si>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</si>
  <si>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</si>
  <si>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</si>
  <si>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</si>
  <si>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</si>
  <si>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</si>
  <si>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</si>
  <si>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</si>
  <si>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</si>
  <si>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</si>
  <si>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</si>
  <si>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</si>
  <si>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</si>
  <si>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</si>
  <si>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</si>
  <si>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</si>
  <si>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</si>
  <si>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</si>
  <si>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</si>
  <si>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</si>
  <si>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</si>
  <si>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</si>
  <si>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</si>
  <si>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</si>
  <si>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</si>
  <si>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</si>
  <si>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</si>
  <si>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</si>
  <si>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</si>
  <si>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</si>
  <si>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</si>
  <si>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</si>
  <si>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</si>
  <si>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</si>
  <si>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</si>
  <si>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</si>
  <si>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</si>
  <si>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</si>
  <si>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</si>
  <si>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</si>
  <si>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</si>
  <si>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</si>
  <si>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</si>
  <si>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</si>
  <si>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</si>
  <si>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</si>
  <si>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</si>
  <si>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</si>
  <si>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</si>
  <si>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</si>
  <si>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</si>
  <si>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</si>
  <si>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</si>
  <si>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</si>
  <si>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</si>
  <si>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</si>
  <si>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</si>
  <si>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</si>
  <si>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</si>
  <si>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</si>
  <si>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</si>
  <si>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</si>
  <si>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</si>
  <si>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</si>
  <si>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</si>
  <si>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</si>
  <si>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</si>
  <si>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</si>
  <si>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</si>
  <si>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</si>
  <si>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</si>
  <si>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</si>
  <si>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</si>
  <si>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</si>
  <si>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</si>
  <si>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</si>
  <si>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</si>
  <si>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</si>
  <si>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</si>
  <si>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</si>
  <si>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</si>
  <si>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</si>
  <si>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</si>
  <si>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</si>
  <si>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</si>
  <si>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</si>
  <si>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</si>
  <si>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</si>
  <si>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</si>
  <si>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</si>
  <si>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</si>
  <si>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</si>
  <si>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</si>
  <si>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</si>
  <si>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</si>
  <si>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</si>
  <si>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</si>
  <si>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</si>
  <si>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</si>
  <si>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</si>
  <si>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</si>
  <si>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</si>
  <si>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</si>
  <si>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</si>
  <si>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</si>
  <si>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</si>
  <si>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</si>
  <si>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</si>
  <si>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</si>
  <si>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</si>
  <si>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</si>
  <si>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</si>
  <si>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</si>
  <si>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</si>
  <si>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</si>
  <si>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</si>
  <si>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</si>
  <si>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</si>
  <si>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</si>
  <si>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</si>
  <si>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</si>
  <si>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</si>
  <si>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</si>
  <si>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</si>
  <si>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</si>
  <si>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</si>
  <si>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</si>
  <si>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</si>
  <si>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</si>
  <si>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</si>
  <si>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</si>
  <si>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</si>
  <si>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</si>
  <si>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</si>
  <si>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</si>
  <si>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</si>
  <si>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</si>
  <si>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</si>
  <si>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</si>
  <si>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</si>
  <si>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</si>
  <si>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</si>
  <si>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</si>
  <si>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</si>
  <si>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</si>
  <si>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</si>
  <si>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</si>
  <si>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</si>
  <si>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</si>
  <si>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</si>
  <si>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</si>
  <si>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</si>
  <si>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</si>
  <si>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</si>
  <si>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</si>
  <si>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</si>
  <si>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</si>
  <si>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</si>
  <si>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</si>
  <si>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</si>
  <si>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</si>
  <si>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</si>
  <si>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</si>
  <si>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</si>
  <si>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</si>
  <si>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</si>
  <si>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</si>
  <si>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</si>
  <si>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</si>
  <si>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</si>
  <si>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</si>
  <si>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</si>
  <si>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</si>
  <si>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</si>
  <si>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</si>
  <si>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</si>
  <si>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</si>
  <si>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</si>
  <si>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</si>
  <si>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</si>
  <si>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</si>
  <si>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</si>
  <si>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</si>
  <si>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</si>
  <si>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</si>
  <si>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</si>
  <si>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</si>
  <si>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</si>
  <si>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</si>
  <si>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</si>
  <si>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</si>
  <si>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</si>
  <si>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</si>
  <si>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</si>
  <si>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</si>
  <si>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</si>
  <si>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</si>
  <si>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</si>
  <si>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</si>
  <si>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</si>
  <si>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</si>
  <si>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</si>
  <si>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</si>
  <si>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</si>
  <si>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</si>
  <si>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</si>
  <si>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</si>
  <si>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</si>
  <si>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</si>
  <si>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</si>
  <si>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</si>
  <si>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</si>
  <si>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</si>
  <si>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</si>
  <si>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</si>
  <si>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</si>
  <si>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</si>
  <si>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</si>
  <si>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</si>
  <si>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</si>
  <si>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</si>
  <si>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</si>
  <si>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</si>
  <si>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</si>
  <si>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</si>
  <si>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</si>
  <si>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</si>
  <si>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</si>
  <si>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</si>
  <si>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</si>
  <si>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</si>
  <si>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</si>
  <si>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</si>
  <si>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</si>
  <si>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</si>
  <si>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</si>
  <si>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</si>
  <si>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</si>
  <si>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</si>
  <si>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</si>
  <si>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</si>
  <si>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</si>
  <si>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</si>
  <si>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</si>
  <si>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</si>
  <si>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</si>
  <si>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</si>
  <si>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</si>
  <si>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</si>
  <si>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</si>
  <si>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</si>
  <si>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</si>
  <si>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</si>
  <si>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</si>
  <si>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</si>
  <si>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</si>
  <si>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</si>
  <si>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</si>
  <si>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</si>
  <si>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</si>
  <si>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</si>
  <si>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</si>
  <si>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</si>
  <si>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</si>
  <si>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</si>
  <si>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</si>
  <si>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</si>
  <si>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</si>
  <si>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</si>
  <si>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</si>
  <si>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</si>
  <si>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</si>
  <si>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</si>
  <si>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</si>
  <si>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</si>
  <si>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</si>
  <si>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</si>
  <si>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</si>
  <si>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</si>
  <si>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</si>
  <si>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</si>
  <si>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</si>
  <si>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</si>
  <si>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</si>
  <si>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</si>
  <si>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</si>
  <si>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</si>
  <si>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</si>
  <si>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</si>
  <si>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</si>
  <si>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</si>
  <si>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</si>
  <si>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</si>
  <si>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</si>
  <si>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</si>
  <si>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</si>
  <si>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</si>
  <si>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</si>
  <si>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</si>
  <si>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</si>
  <si>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</si>
  <si>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</si>
  <si>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</si>
  <si>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</si>
  <si>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</si>
  <si>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</si>
  <si>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</si>
  <si>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</si>
  <si>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</si>
  <si>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</si>
  <si>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</si>
  <si>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</si>
  <si>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</si>
  <si>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</si>
  <si>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</si>
  <si>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</si>
  <si>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</si>
  <si>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</si>
  <si>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</si>
  <si>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</si>
  <si>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</si>
  <si>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</si>
  <si>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</si>
  <si>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</si>
  <si>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</si>
  <si>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</si>
  <si>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</si>
  <si>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</si>
  <si>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</si>
  <si>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</si>
  <si>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</si>
  <si>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</si>
  <si>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</si>
  <si>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</si>
  <si>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</si>
  <si>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</si>
  <si>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</si>
  <si>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</si>
  <si>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</si>
  <si>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</si>
  <si>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</si>
  <si>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</si>
  <si>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</si>
  <si>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</si>
  <si>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</si>
  <si>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</si>
  <si>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</si>
  <si>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</si>
  <si>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</si>
  <si>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</si>
  <si>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</si>
  <si>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</si>
  <si>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</si>
  <si>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</si>
  <si>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</si>
  <si>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</si>
  <si>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</si>
  <si>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</si>
  <si>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</si>
  <si>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</si>
  <si>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</si>
  <si>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</si>
  <si>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</si>
  <si>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</si>
  <si>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</si>
  <si>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</si>
  <si>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</si>
  <si>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</si>
  <si>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</si>
  <si>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</si>
  <si>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</si>
  <si>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</si>
  <si>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</si>
  <si>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</si>
  <si>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</si>
  <si>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</si>
  <si>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</si>
  <si>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</si>
  <si>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</si>
  <si>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</si>
  <si>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</si>
  <si>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</si>
  <si>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</si>
  <si>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</si>
  <si>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</si>
  <si>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</si>
  <si>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</si>
  <si>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</si>
  <si>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</si>
  <si>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</si>
  <si>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</si>
  <si>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</si>
  <si>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</si>
  <si>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</si>
  <si>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</si>
  <si>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</si>
  <si>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</si>
  <si>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</si>
  <si>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</si>
  <si>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</si>
  <si>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</si>
  <si>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</si>
  <si>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</si>
  <si>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</si>
  <si>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</si>
  <si>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</si>
  <si>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</si>
  <si>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</si>
  <si>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</si>
  <si>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</si>
  <si>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</si>
  <si>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</si>
  <si>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</si>
  <si>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</si>
  <si>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</si>
  <si>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</si>
  <si>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</si>
  <si>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</si>
  <si>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</si>
  <si>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</si>
  <si>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</si>
  <si>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</si>
  <si>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</si>
  <si>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</si>
  <si>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</si>
  <si>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</si>
  <si>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</si>
  <si>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</si>
  <si>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</si>
  <si>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</si>
  <si>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</si>
  <si>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</si>
  <si>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</si>
  <si>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</si>
  <si>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</si>
  <si>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</si>
  <si>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</si>
  <si>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</si>
  <si>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</si>
  <si>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</si>
  <si>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</si>
  <si>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</si>
  <si>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</si>
  <si>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</si>
  <si>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</si>
  <si>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</si>
  <si>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</si>
  <si>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</si>
  <si>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</si>
  <si>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</si>
  <si>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</si>
  <si>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</si>
  <si>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</si>
  <si>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</si>
  <si>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</si>
  <si>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</si>
  <si>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</si>
  <si>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</si>
  <si>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</si>
  <si>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</si>
  <si>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</si>
  <si>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</si>
  <si>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</si>
  <si>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</si>
  <si>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</si>
  <si>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</si>
  <si>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</si>
  <si>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</si>
  <si>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</si>
  <si>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</si>
  <si>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</si>
  <si>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</si>
  <si>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</si>
  <si>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</si>
  <si>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</si>
  <si>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</si>
  <si>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</si>
  <si>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</si>
  <si>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</si>
  <si>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</si>
  <si>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</si>
  <si>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</si>
  <si>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</si>
  <si>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</si>
  <si>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</si>
  <si>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</si>
  <si>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</si>
  <si>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</si>
  <si>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</si>
  <si>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</si>
  <si>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</si>
  <si>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</si>
  <si>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</si>
  <si>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</si>
  <si>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</si>
  <si>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</si>
  <si>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</si>
  <si>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</si>
  <si>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</si>
  <si>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</si>
  <si>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</si>
  <si>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</si>
  <si>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</si>
  <si>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</si>
  <si>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</si>
  <si>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</si>
  <si>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</si>
  <si>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</si>
  <si>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</si>
  <si>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</si>
  <si>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</si>
  <si>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</si>
  <si>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</si>
  <si>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</si>
  <si>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</si>
  <si>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</si>
  <si>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</si>
  <si>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</si>
  <si>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</si>
  <si>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</si>
  <si>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</si>
  <si>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</si>
  <si>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</si>
  <si>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</si>
  <si>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</si>
  <si>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</si>
  <si>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</si>
  <si>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</si>
  <si>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</si>
  <si>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</si>
  <si>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</si>
  <si>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</si>
  <si>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</si>
  <si>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</si>
  <si>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</si>
  <si>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</si>
  <si>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</si>
  <si>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</si>
  <si>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</si>
  <si>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</si>
  <si>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</si>
  <si>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</si>
  <si>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</si>
  <si>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</si>
  <si>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</si>
  <si>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</si>
  <si>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</si>
  <si>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</si>
  <si>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</si>
  <si>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</si>
  <si>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</si>
  <si>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</si>
  <si>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</si>
  <si>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</si>
  <si>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</si>
  <si>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</si>
  <si>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</si>
  <si>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</si>
  <si>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</si>
  <si>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</si>
  <si>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</si>
  <si>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</si>
  <si>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</si>
  <si>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</si>
  <si>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</si>
  <si>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</si>
  <si>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</si>
  <si>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</si>
  <si>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</si>
  <si>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</si>
  <si>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</si>
  <si>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</si>
  <si>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</si>
  <si>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</si>
  <si>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</si>
  <si>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</si>
  <si>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</si>
  <si>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</si>
  <si>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</si>
  <si>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</si>
  <si>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</si>
  <si>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</si>
  <si>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</si>
  <si>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</si>
  <si>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</si>
  <si>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</si>
  <si>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</si>
  <si>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</si>
  <si>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</si>
  <si>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</si>
  <si>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</si>
  <si>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</si>
  <si>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</si>
  <si>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</si>
  <si>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</si>
  <si>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</si>
  <si>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</si>
  <si>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</si>
  <si>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</si>
  <si>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</si>
  <si>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</si>
  <si>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</si>
  <si>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</si>
  <si>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</si>
  <si>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</si>
  <si>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</si>
  <si>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</si>
  <si>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</si>
  <si>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</si>
  <si>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</si>
  <si>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</si>
  <si>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</si>
  <si>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</si>
  <si>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</si>
  <si>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</si>
  <si>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</si>
  <si>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</si>
  <si>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</si>
  <si>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</si>
  <si>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</si>
  <si>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</si>
  <si>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</si>
  <si>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</si>
  <si>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</si>
  <si>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</si>
  <si>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</si>
  <si>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</si>
  <si>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</si>
  <si>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</si>
  <si>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</si>
  <si>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</si>
  <si>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</si>
  <si>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</si>
  <si>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</si>
  <si>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</si>
  <si>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</si>
  <si>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</si>
  <si>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</si>
  <si>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</si>
  <si>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</si>
  <si>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</si>
  <si>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</si>
  <si>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</si>
  <si>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</si>
  <si>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</si>
  <si>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</si>
  <si>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</si>
  <si>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</si>
  <si>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</si>
  <si>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</si>
  <si>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</si>
  <si>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</si>
  <si>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</si>
  <si>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</si>
  <si>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</si>
  <si>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</si>
  <si>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</si>
  <si>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</si>
  <si>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</si>
  <si>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</si>
  <si>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</si>
  <si>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</si>
  <si>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</si>
  <si>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</si>
  <si>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</si>
  <si>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</si>
  <si>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</si>
  <si>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</si>
  <si>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</si>
  <si>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</si>
  <si>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</si>
  <si>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</si>
  <si>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</si>
  <si>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</si>
  <si>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</si>
  <si>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</si>
  <si>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</si>
  <si>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</si>
  <si>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</si>
  <si>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</si>
  <si>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</si>
  <si>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</si>
  <si>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</si>
  <si>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</si>
  <si>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</si>
  <si>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</si>
  <si>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</si>
  <si>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</si>
  <si>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</si>
  <si>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</si>
  <si>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</si>
  <si>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</si>
  <si>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</si>
  <si>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</si>
  <si>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</si>
  <si>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</si>
  <si>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</si>
  <si>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</si>
  <si>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</si>
  <si>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</si>
  <si>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</si>
  <si>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</si>
  <si>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</si>
  <si>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</si>
  <si>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</si>
  <si>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</si>
  <si>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</si>
  <si>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</si>
  <si>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</si>
  <si>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</si>
  <si>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</si>
  <si>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</si>
  <si>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</si>
  <si>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</si>
  <si>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</si>
  <si>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</si>
  <si>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</si>
  <si>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</si>
  <si>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</si>
  <si>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</si>
  <si>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</si>
  <si>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</si>
  <si>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</si>
  <si>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</si>
  <si>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</si>
  <si>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</si>
  <si>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</si>
  <si>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</si>
  <si>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</si>
  <si>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</si>
  <si>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</si>
  <si>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</si>
  <si>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</si>
  <si>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</si>
  <si>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</si>
  <si>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</si>
  <si>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</si>
  <si>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</si>
  <si>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</si>
  <si>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</si>
  <si>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</si>
  <si>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</si>
  <si>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</si>
  <si>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</si>
  <si>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</si>
  <si>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</si>
  <si>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</si>
  <si>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</si>
  <si>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</si>
  <si>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</si>
  <si>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</si>
  <si>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</si>
  <si>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</si>
  <si>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</si>
  <si>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</si>
  <si>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</si>
  <si>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</si>
  <si>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</si>
  <si>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</si>
  <si>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</si>
  <si>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</si>
  <si>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</si>
  <si>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</si>
  <si>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</si>
  <si>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</si>
  <si>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</si>
  <si>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</si>
  <si>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</si>
  <si>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</si>
  <si>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</si>
  <si>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</si>
  <si>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</si>
  <si>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</si>
  <si>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</si>
  <si>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</si>
  <si>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</si>
  <si>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</si>
  <si>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</si>
  <si>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</si>
  <si>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</si>
  <si>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</si>
  <si>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</si>
  <si>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</si>
  <si>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</si>
  <si>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</si>
  <si>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</si>
  <si>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</si>
  <si>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</si>
  <si>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</si>
  <si>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</si>
  <si>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</si>
  <si>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</si>
  <si>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</si>
  <si>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</si>
  <si>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</si>
  <si>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</si>
  <si>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</si>
  <si>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</si>
  <si>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</si>
  <si>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</si>
  <si>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</si>
  <si>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</si>
  <si>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</si>
  <si>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</si>
  <si>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</si>
  <si>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</si>
  <si>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</si>
  <si>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</si>
  <si>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</si>
  <si>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</si>
  <si>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</si>
  <si>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</si>
  <si>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</si>
  <si>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</si>
  <si>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</si>
  <si>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</si>
  <si>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</si>
  <si>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</si>
  <si>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</si>
  <si>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</si>
  <si>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</si>
  <si>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</si>
  <si>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</si>
  <si>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</si>
  <si>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</si>
  <si>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</si>
  <si>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</si>
  <si>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</si>
  <si>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</si>
  <si>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</si>
  <si>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</si>
  <si>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</si>
  <si>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</si>
  <si>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</si>
  <si>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</si>
  <si>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</si>
  <si>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</si>
  <si>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</si>
  <si>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</si>
  <si>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</si>
  <si>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</si>
  <si>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</si>
  <si>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</si>
  <si>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</si>
  <si>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</si>
  <si>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</si>
  <si>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</si>
  <si>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</si>
  <si>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</si>
  <si>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</si>
  <si>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</si>
  <si>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</si>
  <si>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</si>
  <si>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</si>
  <si>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</si>
  <si>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</si>
  <si>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</si>
  <si>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</si>
  <si>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</si>
  <si>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</si>
  <si>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</si>
  <si>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</si>
  <si>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</si>
  <si>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</si>
  <si>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</si>
  <si>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</si>
  <si>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</si>
  <si>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</si>
  <si>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</si>
  <si>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</si>
  <si>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</si>
  <si>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</si>
  <si>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</si>
  <si>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</si>
  <si>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</si>
  <si>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</si>
  <si>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</si>
  <si>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</si>
  <si>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</si>
  <si>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</si>
  <si>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</si>
  <si>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</si>
  <si>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</si>
  <si>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</si>
  <si>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</si>
  <si>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</si>
  <si>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</si>
  <si>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</si>
  <si>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</si>
  <si>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</si>
  <si>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</si>
  <si>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</si>
  <si>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</si>
  <si>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</si>
  <si>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</si>
  <si>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</si>
  <si>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</si>
  <si>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</si>
  <si>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</si>
  <si>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</si>
  <si>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</si>
  <si>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</si>
  <si>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</si>
  <si>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</si>
  <si>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</si>
  <si>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</si>
  <si>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</si>
  <si>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</si>
  <si>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</si>
  <si>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</si>
  <si>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</si>
  <si>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</si>
  <si>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</si>
  <si>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</si>
  <si>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</si>
  <si>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</si>
  <si>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</si>
  <si>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</si>
  <si>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</si>
  <si>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</si>
  <si>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</si>
  <si>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</si>
  <si>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</si>
  <si>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</si>
  <si>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</si>
  <si>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</si>
  <si>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</si>
  <si>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</si>
  <si>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</si>
  <si>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</si>
  <si>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</si>
  <si>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</si>
  <si>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</si>
  <si>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</si>
  <si>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</si>
  <si>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</si>
  <si>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</si>
  <si>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</si>
  <si>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</si>
  <si>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</si>
  <si>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</si>
  <si>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</si>
  <si>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</si>
  <si>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</si>
  <si>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</si>
  <si>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</si>
  <si>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</si>
  <si>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</si>
  <si>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</si>
  <si>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</si>
  <si>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</si>
  <si>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</si>
  <si>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</si>
  <si>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</si>
  <si>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</si>
  <si>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</si>
  <si>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</si>
  <si>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</si>
  <si>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</si>
  <si>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</si>
  <si>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</si>
  <si>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</si>
  <si>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</si>
  <si>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</si>
  <si>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</si>
  <si>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</si>
  <si>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</si>
  <si>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</si>
  <si>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</si>
  <si>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</si>
  <si>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</si>
  <si>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</si>
  <si>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</si>
  <si>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</si>
  <si>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</si>
  <si>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</si>
  <si>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</si>
  <si>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</si>
  <si>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</si>
  <si>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</si>
  <si>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</si>
  <si>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</si>
  <si>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</si>
  <si>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</si>
  <si>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</si>
  <si>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</si>
  <si>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</si>
  <si>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</si>
  <si>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</si>
  <si>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</si>
  <si>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</si>
  <si>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</si>
  <si>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</si>
  <si>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</si>
  <si>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</si>
  <si>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</si>
  <si>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</si>
  <si>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</si>
  <si>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</si>
  <si>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</si>
  <si>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</si>
  <si>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</si>
  <si>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</si>
  <si>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</si>
  <si>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</si>
  <si>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</si>
  <si>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</si>
  <si>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</si>
  <si>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</si>
  <si>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</si>
  <si>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</si>
  <si>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</si>
  <si>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</si>
  <si>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</si>
  <si>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</si>
  <si>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</si>
  <si>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</si>
  <si>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</si>
  <si>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</si>
  <si>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</si>
  <si>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</si>
  <si>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</si>
  <si>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</si>
  <si>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</si>
  <si>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</si>
  <si>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</si>
  <si>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</si>
  <si>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</si>
  <si>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</si>
  <si>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</si>
  <si>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</si>
  <si>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</si>
  <si>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</si>
  <si>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</si>
  <si>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</si>
  <si>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</si>
  <si>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</si>
  <si>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</si>
  <si>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</si>
  <si>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</si>
  <si>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</si>
  <si>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</si>
  <si>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</si>
  <si>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</si>
  <si>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</si>
  <si>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</si>
  <si>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</si>
  <si>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</si>
  <si>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</si>
  <si>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</si>
  <si>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</si>
  <si>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</si>
  <si>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</si>
  <si>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</si>
  <si>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</si>
  <si>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</si>
  <si>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</si>
  <si>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</si>
  <si>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</si>
  <si>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</si>
  <si>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</si>
  <si>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</si>
  <si>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</si>
  <si>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</si>
  <si>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</si>
  <si>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</si>
  <si>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</si>
  <si>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</si>
  <si>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</si>
  <si>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</si>
  <si>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</si>
  <si>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</si>
  <si>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</si>
  <si>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</si>
  <si>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</si>
  <si>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</si>
  <si>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</si>
  <si>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</si>
  <si>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</si>
  <si>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</si>
  <si>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</si>
  <si>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</si>
  <si>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</si>
  <si>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</si>
  <si>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</si>
  <si>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</si>
  <si>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</si>
  <si>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</si>
  <si>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</si>
  <si>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</si>
  <si>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</si>
  <si>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</si>
  <si>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</si>
  <si>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</si>
  <si>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</si>
  <si>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</si>
  <si>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</si>
  <si>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</si>
  <si>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</si>
  <si>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東淀川支援学校</t>
    <rPh sb="0" eb="7">
      <t>ヒガシヨドガワシエンガッコウ</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</si>
  <si>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</si>
  <si>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</si>
  <si>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</si>
  <si>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</si>
  <si>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</si>
  <si>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道徳</t>
    <rPh sb="0" eb="2">
      <t>ドウトク</t>
    </rPh>
    <phoneticPr fontId="15"/>
  </si>
  <si>
    <t>C</t>
    <phoneticPr fontId="15"/>
  </si>
  <si>
    <t>B</t>
    <phoneticPr fontId="15"/>
  </si>
  <si>
    <t>B</t>
    <phoneticPr fontId="11"/>
  </si>
  <si>
    <t>全</t>
    <rPh sb="0" eb="1">
      <t>ゼン</t>
    </rPh>
    <phoneticPr fontId="15"/>
  </si>
  <si>
    <t>4</t>
    <phoneticPr fontId="15"/>
  </si>
  <si>
    <t>3～4</t>
    <phoneticPr fontId="15"/>
  </si>
  <si>
    <t>〇</t>
  </si>
  <si>
    <t>5</t>
    <phoneticPr fontId="15"/>
  </si>
  <si>
    <t>5～6</t>
    <phoneticPr fontId="15"/>
  </si>
  <si>
    <t>6</t>
    <phoneticPr fontId="15"/>
  </si>
  <si>
    <t>身近なものの名前を繰り返して、絵の中からそのものを探し出す遊びが取り扱われている。ことばや文字習得の初期に適しており、見開きで文と絵が対応して見られるようになっている。はっきりした色づかいの絵で、文字も大きく鮮明である。児童の発達段階を考慮し、小学部4年の児童の国語科教科用図書として適切であると考えられる。</t>
    <phoneticPr fontId="6"/>
  </si>
  <si>
    <t>ぞうくんが散歩に出かけいろいろな動物に会うという内容である。児童がよく知っている動物がユーモラスに描かれており、児童が親しみやすい。繰り返される会話文を楽しみながら、次に展開するように構成されている。児童の発達段階を考慮し、小学部4年の児童の国語科教科用図書として適切であると考えられる。</t>
    <phoneticPr fontId="6"/>
  </si>
  <si>
    <t>車の絵をとおして、形と１から１０までの数を取り扱っている。車や身近なものを題材とし、興味を持ちやすい内容である。大きさ、形がとらえやすく、絵の位置、順序も適当であり工夫された配列になっている。児童の発達段階を考慮し、小学部4年の児童の算数科教科用図書として適切であると考えられる。</t>
    <phoneticPr fontId="6"/>
  </si>
  <si>
    <t>絵の大小を比較しながら物の大きさに気付く内容になっている。「おおきい、ちいさい」の繰り返しの中で、同じ物でも大きさが違うということが分かるようになっている。シンプルな絵や言葉で構成されて分かりやすい。児童の発達段階を考慮し、小学部4年の児童の算数科教科用図書として適切であると考えられる。</t>
    <phoneticPr fontId="6"/>
  </si>
  <si>
    <t>繰り返し出てくるお買い物の文章がリズムよく書かれており、社会生活の決まりを楽しんで読み進めることができるよう工夫されている。また、児童が実生活の中で目にするものが鮮やかに描かれている。児童の発達段階を考慮し、小学部4年の児童の生活科教科用図書として適切であると考えられる。</t>
    <phoneticPr fontId="6"/>
  </si>
  <si>
    <t>歌のイメージに合ったイラストが描かれており、児童が楽しく学べるような構成になっている。「チューリップ」「あめふりくまのこ」「どんぐりころころ」など親しみやすい歌が掲載されている。児童の発達段階を考慮し、小学部4年の児童の音楽科教科用図書として適切であると考えられる。</t>
    <phoneticPr fontId="6"/>
  </si>
  <si>
    <t>食べ物が擬人化され、しりとりで次々と出てくる。ページの最後は次のひらがなで終わり、次のページへとしりとりがどんどん続いていくため、楽しんで読みながら、自分でもしりとりをしてみたくなるような内容となっている。児童の発達段階を考慮し、小学部5年の児童の国語科教科用図書として適切であると考えられる。</t>
    <phoneticPr fontId="6"/>
  </si>
  <si>
    <t>仲良し2人が、数えて分けたり、はさみで切ったりしながら、半分に分けていく内容で、楽しみながら「分ける」「半分」の概念を学習することができる。絵が鮮明で分かりやすく、文も簡潔でリズミカルであるため、児童が興味を持って読むことができる。児童の発達段階を考慮し、小学部5年の児童の算数科教科用図書として適切であると考えられる。</t>
    <phoneticPr fontId="6"/>
  </si>
  <si>
    <t>1～100の数や高低・長短の比較が学べる内容である。身近なものの絵を見て数や比較の学習ができるので、児童が興味を持って、学習に取り組むことができる。児童の発達段階を考慮し、小学部5年の児童の算数科教科用図書として適切であると考えられる。</t>
    <phoneticPr fontId="6"/>
  </si>
  <si>
    <t>衣服の着脱、入浴の仕方、入浴後のくつろぎなどがわかりやすく絵で表されている。また、絵と簡潔な文を対応させながら、入浴の順序にそって配列され、落ち着いた色彩で文字が大きく、視覚に訴えるように工夫されている。児童の発達段階を考慮し、小学部５年の児童の生活科教科書図書として適切であると考えられる。</t>
    <phoneticPr fontId="6"/>
  </si>
  <si>
    <t>歌に合わせて手遊びやダンスができるので、児童が楽しんで取り組むことができる。また、曲の長さが様々なので、幅広い場面で楽しむことができる。1曲ごとに楽譜と歌詞が掲載され、歌に合わせた手遊びやダンスのイラストが描かれているのでわかりやすい。児童の発達段階を考慮し、小学部5年の児童の音楽科教科用図書として適切であると考えられる。</t>
    <phoneticPr fontId="6"/>
  </si>
  <si>
    <t>1種類の動物に焦点が当てられ、色彩の変化について楽しめるように工夫されている。また、ページごとに種類の違う色彩の絵が配置され、色彩の美しさを見て学べる内容になっている。読んだ後には実際に制作に繋げることができる。児童の発達段階を考慮し、小学部５年の児童の図工科教科用図書として適切であると考えられる。</t>
    <phoneticPr fontId="6"/>
  </si>
  <si>
    <t>朝起きてから寝るまでの、主に家の中での生活習慣に関する動作を学ぶことができる。一つの動作に対して、豊富なイラストを用いて見開きで説明されており、児童にとってイメージしやすい。児童の発達段階を考慮し、小学部5年の児童の道徳科教科用図書として適切であると考えられる。</t>
    <phoneticPr fontId="6"/>
  </si>
  <si>
    <t>親しみやすい動物が登場し、小さい動物から順に大きい動物が登場しててぶくろに入っていく内容であり、児童にとってわかりやすい。また、読むだけでなく、動作化や劇化もしやすい。児童の発達段階を考慮し、小学部6年の児童の国語科教科用図書として適切であると考えられる。</t>
    <phoneticPr fontId="6"/>
  </si>
  <si>
    <t>ねずみくんのチョッキをだんだん大きな動物が着ていくお話で、期待感が持てる内容である。また、登場する動物たちの表情がユーモラスで楽しい。児童の発達段階を考慮し、小学部６年の児童の国語科教科用図書として適切であると考えられる。</t>
    <phoneticPr fontId="6"/>
  </si>
  <si>
    <t>アナログ時計やデジタル時計など様々な種類の時計や5分ごと、１分ごとの時刻の学習ができる。色使いもカラフルで、1日の時間の流れをぬいぐるみを使って説明しており、子どもの好奇心を刺激するようになっているため、興味を持ちやすい。児童の発達段階を考慮し、小学部6年の児童の算数科教科用図書として適切であると考えられる。</t>
    <phoneticPr fontId="6"/>
  </si>
  <si>
    <t>はっきりした絵でわかりやすく、児童が興味を持ちやすい。午前1時から夜12時までを、生活と結びつけて取り扱っており、正時の導入に適している。また、発展として、長針について興味を持たせる内容も含んでいる。児童の発達段階を考慮し、小学部6年の児童の算数科教科用図書として適切であると考えられる。</t>
  </si>
  <si>
    <t>朝起きてから、夜寝るまでの一日の生活の流れをわかりやすく絵で表している。いろいろな生活場面の様子がイラストで詳しく描かれているため、理解もしやすい。児童の発達段階を考慮し、小学部6年の児童の生活科教科用図書として適切であると考えられる。</t>
    <phoneticPr fontId="6"/>
  </si>
  <si>
    <t>アップテンポの明るい曲が多い。まねっこあそびやリズムにのった言葉あそび、盆踊りのような音頭など、バラエティに富んだ遊び歌が多く取り扱われているので、音楽により親しむことができる。ダンスは、絵で説明されていて分かりやすい。児童の発達段階を考慮し、小学部6年の児童の音楽科教科用図書として適切であると考えられる。</t>
    <phoneticPr fontId="6"/>
  </si>
  <si>
    <t>大きなさし絵で、患者と医者の気持ちが表情と共にわかりやすく描かれ、児童が親しみをもって読むことができる。また同じ場面で、同じ言葉がそれぞれの立場で書かれてあり、双方の気持ちを考えることができる。児童の発達段階を考慮し、小学部5年の児童の国語科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</si>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</sst>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C1" zoomScale="51" zoomScaleNormal="70" zoomScaleSheetLayoutView="51" workbookViewId="0">
      <selection activeCell="C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7989</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7952</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39</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3" t="s">
        <v>535</v>
      </c>
      <c r="C15" s="230" t="s">
        <v>536</v>
      </c>
      <c r="D15" s="353" t="s">
        <v>7950</v>
      </c>
      <c r="E15" s="355" t="s">
        <v>537</v>
      </c>
      <c r="F15" s="357" t="s">
        <v>7662</v>
      </c>
      <c r="G15" s="357" t="s">
        <v>7672</v>
      </c>
      <c r="H15" s="377" t="s">
        <v>7673</v>
      </c>
      <c r="I15" s="349" t="s">
        <v>7675</v>
      </c>
      <c r="J15" s="229" t="s">
        <v>1943</v>
      </c>
      <c r="K15" s="351" t="s">
        <v>535</v>
      </c>
      <c r="L15" s="230" t="s">
        <v>536</v>
      </c>
      <c r="M15" s="353" t="s">
        <v>7950</v>
      </c>
      <c r="N15" s="355" t="s">
        <v>538</v>
      </c>
      <c r="O15" s="357" t="s">
        <v>7662</v>
      </c>
      <c r="P15" s="357" t="s">
        <v>7672</v>
      </c>
      <c r="Q15" s="357" t="s">
        <v>7673</v>
      </c>
      <c r="R15" s="349" t="s">
        <v>7675</v>
      </c>
      <c r="S15" s="229" t="s">
        <v>1943</v>
      </c>
      <c r="T15" s="379" t="s">
        <v>535</v>
      </c>
      <c r="U15" s="230" t="s">
        <v>536</v>
      </c>
      <c r="V15" s="353" t="s">
        <v>7950</v>
      </c>
      <c r="W15" s="373" t="s">
        <v>538</v>
      </c>
      <c r="X15" s="357" t="s">
        <v>7662</v>
      </c>
      <c r="Y15" s="357" t="s">
        <v>7672</v>
      </c>
      <c r="Z15" s="357" t="s">
        <v>7673</v>
      </c>
      <c r="AA15" s="375" t="s">
        <v>7675</v>
      </c>
    </row>
    <row r="16" spans="1:27" s="231" customFormat="1" ht="18" customHeight="1" x14ac:dyDescent="0.45">
      <c r="A16" s="232" t="s">
        <v>7951</v>
      </c>
      <c r="B16" s="354"/>
      <c r="C16" s="298" t="s">
        <v>539</v>
      </c>
      <c r="D16" s="354"/>
      <c r="E16" s="356"/>
      <c r="F16" s="358"/>
      <c r="G16" s="358"/>
      <c r="H16" s="378"/>
      <c r="I16" s="350"/>
      <c r="J16" s="233" t="s">
        <v>7951</v>
      </c>
      <c r="K16" s="352"/>
      <c r="L16" s="234" t="s">
        <v>539</v>
      </c>
      <c r="M16" s="354"/>
      <c r="N16" s="356"/>
      <c r="O16" s="358"/>
      <c r="P16" s="358"/>
      <c r="Q16" s="358"/>
      <c r="R16" s="350"/>
      <c r="S16" s="233" t="s">
        <v>7951</v>
      </c>
      <c r="T16" s="380"/>
      <c r="U16" s="234" t="s">
        <v>539</v>
      </c>
      <c r="V16" s="354"/>
      <c r="W16" s="374"/>
      <c r="X16" s="358"/>
      <c r="Y16" s="358"/>
      <c r="Z16" s="358"/>
      <c r="AA16" s="376"/>
    </row>
    <row r="17" spans="1:27" s="187" customFormat="1" ht="22.2" customHeight="1" x14ac:dyDescent="0.45">
      <c r="A17" s="287" t="s">
        <v>7760</v>
      </c>
      <c r="B17" s="319" t="s">
        <v>7953</v>
      </c>
      <c r="C17" s="299" t="s">
        <v>7953</v>
      </c>
      <c r="D17" s="321" t="str">
        <f xml:space="preserve">
IF(C18="ア",VLOOKUP(A18,ア!$A:$C,2,FALSE),
IF(C18="イ",VLOOKUP(A18,イ!$A:$C,2,FALSE),
IF(C18="ウ",HLOOKUP(A18,ウ!$1:$6,4,FALSE),
IF(C18="エ",VLOOKUP(A18,エ!$A:$E,4,FALSE),""))))</f>
        <v>28-4　文　化　出　版</v>
      </c>
      <c r="E17" s="323" t="str">
        <f xml:space="preserve">
IF(C18="ア",VLOOKUP(A18,ア!$A:$C,3,FALSE),
IF(C18="イ",VLOOKUP(A18,イ!$A:$C,3,FALSE),
IF(C18="ウ",HLOOKUP(A18,ウ!$1:$6,5,FALSE)&amp;HLOOKUP(A18,ウ!$1:$6,6,FALSE),
IF(C18="エ",VLOOKUP(A18,エ!$A:$E,4,FALSE),""))))</f>
        <v>どうぶつあれあれえほん
第4集たべたのだあれ</v>
      </c>
      <c r="F17" s="325" t="s">
        <v>7665</v>
      </c>
      <c r="G17" s="315" t="s">
        <v>7961</v>
      </c>
      <c r="H17" s="311" t="s">
        <v>7963</v>
      </c>
      <c r="I17" s="327"/>
      <c r="J17" s="291" t="s">
        <v>7820</v>
      </c>
      <c r="K17" s="319" t="s">
        <v>7953</v>
      </c>
      <c r="L17" s="299" t="s">
        <v>7953</v>
      </c>
      <c r="M17" s="321" t="str">
        <f xml:space="preserve">
IF(L18="ア",VLOOKUP(J18,ア!$A:$C,2,FALSE),
IF(L18="イ",VLOOKUP(J18,イ!$A:$C,2,FALSE),
IF(L18="ウ",HLOOKUP(J18,ウ!$1:$6,4,FALSE),
IF(L18="エ",VLOOKUP(J18,エ!$A:$E,4,FALSE),""))))</f>
        <v>40-3　リ　ー　ブ　ル</v>
      </c>
      <c r="N17" s="323" t="str">
        <f xml:space="preserve">
IF(L18="ア",VLOOKUP(J18,ア!$A:$C,3,FALSE),
IF(L18="イ",VLOOKUP(J18,イ!$A:$C,3,FALSE),
IF(L18="ウ",HLOOKUP(J18,ウ!$1:$6,5,FALSE)&amp;HLOOKUP(J18,ウ!$1:$6,6,FALSE),
IF(L18="エ",VLOOKUP(J18,エ!$A:$E,4,FALSE),""))))</f>
        <v>しりとりしましょ！たべものあいうえお</v>
      </c>
      <c r="O17" s="325" t="s">
        <v>7665</v>
      </c>
      <c r="P17" s="315" t="s">
        <v>7960</v>
      </c>
      <c r="Q17" s="311" t="s">
        <v>7966</v>
      </c>
      <c r="R17" s="327"/>
      <c r="S17" s="287" t="s">
        <v>7880</v>
      </c>
      <c r="T17" s="319" t="s">
        <v>7953</v>
      </c>
      <c r="U17" s="299" t="s">
        <v>7953</v>
      </c>
      <c r="V17" s="321" t="str">
        <f xml:space="preserve">
IF(U18="ア",VLOOKUP(S18,ア!$A:$C,2,FALSE),
IF(U18="イ",VLOOKUP(S18,イ!$A:$C,2,FALSE),
IF(U18="ウ",HLOOKUP(S18,ウ!$1:$6,4,FALSE),
IF(U18="エ",VLOOKUP(S18,エ!$A:$E,4,FALSE),""))))</f>
        <v>28-1　福　音　館</v>
      </c>
      <c r="W17" s="323" t="str">
        <f xml:space="preserve">
IF(U18="ア",VLOOKUP(S18,ア!$A:$C,3,FALSE),
IF(U18="イ",VLOOKUP(S18,イ!$A:$C,3,FALSE),
IF(U18="ウ",HLOOKUP(S18,ウ!$1:$6,5,FALSE)&amp;HLOOKUP(S18,ウ!$1:$6,6,FALSE),
IF(U18="エ",VLOOKUP(S18,エ!$A:$E,4,FALSE),""))))</f>
        <v>世界傑作絵本シリーズてぶくろ</v>
      </c>
      <c r="X17" s="325" t="s">
        <v>7665</v>
      </c>
      <c r="Y17" s="315" t="s">
        <v>7960</v>
      </c>
      <c r="Z17" s="311" t="s">
        <v>7968</v>
      </c>
      <c r="AA17" s="317"/>
    </row>
    <row r="18" spans="1:27" s="187" customFormat="1" ht="22.2" customHeight="1" x14ac:dyDescent="0.45">
      <c r="A18" s="288">
        <v>9784579400225</v>
      </c>
      <c r="B18" s="320"/>
      <c r="C18" s="300" t="s">
        <v>7704</v>
      </c>
      <c r="D18" s="322"/>
      <c r="E18" s="324"/>
      <c r="F18" s="326"/>
      <c r="G18" s="316"/>
      <c r="H18" s="312"/>
      <c r="I18" s="328"/>
      <c r="J18" s="292">
        <v>9784947581426</v>
      </c>
      <c r="K18" s="320"/>
      <c r="L18" s="300" t="s">
        <v>7704</v>
      </c>
      <c r="M18" s="322"/>
      <c r="N18" s="324"/>
      <c r="O18" s="326"/>
      <c r="P18" s="316"/>
      <c r="Q18" s="312"/>
      <c r="R18" s="328"/>
      <c r="S18" s="288">
        <v>9784834000504</v>
      </c>
      <c r="T18" s="320"/>
      <c r="U18" s="300" t="s">
        <v>7704</v>
      </c>
      <c r="V18" s="322"/>
      <c r="W18" s="324"/>
      <c r="X18" s="326"/>
      <c r="Y18" s="316"/>
      <c r="Z18" s="312"/>
      <c r="AA18" s="318"/>
    </row>
    <row r="19" spans="1:27" s="187" customFormat="1" ht="22.2" customHeight="1" x14ac:dyDescent="0.45">
      <c r="A19" s="289" t="s">
        <v>7761</v>
      </c>
      <c r="B19" s="319" t="s">
        <v>7953</v>
      </c>
      <c r="C19" s="299" t="s">
        <v>7953</v>
      </c>
      <c r="D19" s="321" t="str">
        <f xml:space="preserve">
IF(C20="ア",VLOOKUP(A20,ア!$A:$C,2,FALSE),
IF(C20="イ",VLOOKUP(A20,イ!$A:$C,2,FALSE),
IF(C20="ウ",HLOOKUP(A20,ウ!$1:$6,4,FALSE),
IF(C20="エ",VLOOKUP(A20,エ!$A:$E,4,FALSE),""))))</f>
        <v>28-1　福　音　館</v>
      </c>
      <c r="E19" s="323" t="str">
        <f xml:space="preserve">
IF(C20="ア",VLOOKUP(A20,ア!$A:$C,3,FALSE),
IF(C20="イ",VLOOKUP(A20,イ!$A:$C,3,FALSE),
IF(C20="ウ",HLOOKUP(A20,ウ!$1:$6,5,FALSE)&amp;HLOOKUP(A20,ウ!$1:$6,6,FALSE),
IF(C20="エ",VLOOKUP(A20,エ!$A:$E,4,FALSE),""))))</f>
        <v>こどものとも絵本ぞうくんのさんぽ</v>
      </c>
      <c r="F19" s="325" t="s">
        <v>7665</v>
      </c>
      <c r="G19" s="315" t="s">
        <v>7959</v>
      </c>
      <c r="H19" s="311" t="s">
        <v>7963</v>
      </c>
      <c r="I19" s="327"/>
      <c r="J19" s="293" t="s">
        <v>7821</v>
      </c>
      <c r="K19" s="319" t="s">
        <v>7953</v>
      </c>
      <c r="L19" s="299" t="s">
        <v>7953</v>
      </c>
      <c r="M19" s="321" t="str">
        <f xml:space="preserve">
IF(L20="ア",VLOOKUP(J20,ア!$A:$C,2,FALSE),
IF(L20="イ",VLOOKUP(J20,イ!$A:$C,2,FALSE),
IF(L20="ウ",HLOOKUP(J20,ウ!$1:$6,4,FALSE),
IF(L20="エ",VLOOKUP(J20,エ!$A:$E,4,FALSE),""))))</f>
        <v>06-1　偕　成　社</v>
      </c>
      <c r="N19" s="323" t="str">
        <f xml:space="preserve">
IF(L20="ア",VLOOKUP(J20,ア!$A:$C,3,FALSE),
IF(L20="イ",VLOOKUP(J20,イ!$A:$C,3,FALSE),
IF(L20="ウ",HLOOKUP(J20,ウ!$1:$6,5,FALSE)&amp;HLOOKUP(J20,ウ!$1:$6,6,FALSE),
IF(L20="エ",VLOOKUP(J20,エ!$A:$E,4,FALSE),""))))</f>
        <v>五味太郎の絵本わにさんどきっ
はいしゃさんどきっ</v>
      </c>
      <c r="O19" s="325" t="s">
        <v>7665</v>
      </c>
      <c r="P19" s="315" t="s">
        <v>7959</v>
      </c>
      <c r="Q19" s="336" t="s">
        <v>7966</v>
      </c>
      <c r="R19" s="327"/>
      <c r="S19" s="289" t="s">
        <v>7881</v>
      </c>
      <c r="T19" s="319" t="s">
        <v>7953</v>
      </c>
      <c r="U19" s="299" t="s">
        <v>7953</v>
      </c>
      <c r="V19" s="321" t="str">
        <f xml:space="preserve">
IF(U20="ア",VLOOKUP(S20,ア!$A:$C,2,FALSE),
IF(U20="イ",VLOOKUP(S20,イ!$A:$C,2,FALSE),
IF(U20="ウ",HLOOKUP(S20,ウ!$1:$6,4,FALSE),
IF(U20="エ",VLOOKUP(S20,エ!$A:$E,4,FALSE),""))))</f>
        <v>30-2　ポ　プ　ラ　社</v>
      </c>
      <c r="W19" s="323" t="str">
        <f xml:space="preserve">
IF(U20="ア",VLOOKUP(S20,ア!$A:$C,3,FALSE),
IF(U20="イ",VLOOKUP(S20,イ!$A:$C,3,FALSE),
IF(U20="ウ",HLOOKUP(S20,ウ!$1:$6,5,FALSE)&amp;HLOOKUP(S20,ウ!$1:$6,6,FALSE),
IF(U20="エ",VLOOKUP(S20,エ!$A:$E,4,FALSE),""))))</f>
        <v>ねずみくんのチョッキ</v>
      </c>
      <c r="X19" s="325" t="s">
        <v>7665</v>
      </c>
      <c r="Y19" s="315" t="s">
        <v>7959</v>
      </c>
      <c r="Z19" s="311" t="s">
        <v>7968</v>
      </c>
      <c r="AA19" s="317"/>
    </row>
    <row r="20" spans="1:27" s="187" customFormat="1" ht="22.2" customHeight="1" x14ac:dyDescent="0.45">
      <c r="A20" s="288">
        <v>9784834005158</v>
      </c>
      <c r="B20" s="320"/>
      <c r="C20" s="300" t="s">
        <v>7704</v>
      </c>
      <c r="D20" s="322"/>
      <c r="E20" s="324"/>
      <c r="F20" s="326"/>
      <c r="G20" s="316"/>
      <c r="H20" s="312"/>
      <c r="I20" s="328"/>
      <c r="J20" s="292">
        <v>9784033303307</v>
      </c>
      <c r="K20" s="320"/>
      <c r="L20" s="300" t="s">
        <v>7704</v>
      </c>
      <c r="M20" s="322"/>
      <c r="N20" s="324"/>
      <c r="O20" s="326"/>
      <c r="P20" s="316"/>
      <c r="Q20" s="338"/>
      <c r="R20" s="328"/>
      <c r="S20" s="288">
        <v>9784591004654</v>
      </c>
      <c r="T20" s="320"/>
      <c r="U20" s="300" t="s">
        <v>7704</v>
      </c>
      <c r="V20" s="322"/>
      <c r="W20" s="324"/>
      <c r="X20" s="326"/>
      <c r="Y20" s="316"/>
      <c r="Z20" s="312"/>
      <c r="AA20" s="318"/>
    </row>
    <row r="21" spans="1:27" s="187" customFormat="1" ht="22.2" customHeight="1" x14ac:dyDescent="0.45">
      <c r="A21" s="289" t="s">
        <v>7762</v>
      </c>
      <c r="B21" s="319" t="s">
        <v>7954</v>
      </c>
      <c r="C21" s="299" t="s">
        <v>7954</v>
      </c>
      <c r="D21" s="321" t="str">
        <f xml:space="preserve">
IF(C22="ア",VLOOKUP(A22,ア!$A:$C,2,FALSE),
IF(C22="イ",VLOOKUP(A22,イ!$A:$C,2,FALSE),
IF(C22="ウ",HLOOKUP(A22,ウ!$1:$6,4,FALSE),
IF(C22="エ",VLOOKUP(A22,エ!$A:$E,4,FALSE),""))))</f>
        <v>28-1　福　音　館</v>
      </c>
      <c r="E21" s="323" t="str">
        <f xml:space="preserve">
IF(C22="ア",VLOOKUP(A22,ア!$A:$C,3,FALSE),
IF(C22="イ",VLOOKUP(A22,イ!$A:$C,3,FALSE),
IF(C22="ウ",HLOOKUP(A22,ウ!$1:$6,5,FALSE)&amp;HLOOKUP(A22,ウ!$1:$6,6,FALSE),
IF(C22="エ",VLOOKUP(A22,エ!$A:$E,4,FALSE),""))))</f>
        <v>こどものとも絵本くるまはいくつ</v>
      </c>
      <c r="F21" s="325" t="s">
        <v>7665</v>
      </c>
      <c r="G21" s="315" t="s">
        <v>7960</v>
      </c>
      <c r="H21" s="311" t="s">
        <v>7963</v>
      </c>
      <c r="I21" s="327"/>
      <c r="J21" s="293" t="s">
        <v>7822</v>
      </c>
      <c r="K21" s="319" t="s">
        <v>7954</v>
      </c>
      <c r="L21" s="299" t="s">
        <v>7954</v>
      </c>
      <c r="M21" s="321" t="str">
        <f xml:space="preserve">
IF(L22="ア",VLOOKUP(J22,ア!$A:$C,2,FALSE),
IF(L22="イ",VLOOKUP(J22,イ!$A:$C,2,FALSE),
IF(L22="ウ",HLOOKUP(J22,ウ!$1:$6,4,FALSE),
IF(L22="エ",VLOOKUP(J22,エ!$A:$E,4,FALSE),""))))</f>
        <v>04-1　絵　本　館</v>
      </c>
      <c r="N21" s="323" t="str">
        <f xml:space="preserve">
IF(L22="ア",VLOOKUP(J22,ア!$A:$C,3,FALSE),
IF(L22="イ",VLOOKUP(J22,イ!$A:$C,3,FALSE),
IF(L22="ウ",HLOOKUP(J22,ウ!$1:$6,5,FALSE)&amp;HLOOKUP(J22,ウ!$1:$6,6,FALSE),
IF(L22="エ",VLOOKUP(J22,エ!$A:$E,4,FALSE),""))))</f>
        <v>五味太郎・創作絵本ふたりではんぶん</v>
      </c>
      <c r="O21" s="325" t="s">
        <v>7665</v>
      </c>
      <c r="P21" s="315" t="s">
        <v>7960</v>
      </c>
      <c r="Q21" s="336" t="s">
        <v>7966</v>
      </c>
      <c r="R21" s="327"/>
      <c r="S21" s="289" t="s">
        <v>7882</v>
      </c>
      <c r="T21" s="319" t="s">
        <v>7954</v>
      </c>
      <c r="U21" s="299" t="s">
        <v>7954</v>
      </c>
      <c r="V21" s="321" t="str">
        <f xml:space="preserve">
IF(U22="ア",VLOOKUP(S22,ア!$A:$C,2,FALSE),
IF(U22="イ",VLOOKUP(S22,イ!$A:$C,2,FALSE),
IF(U22="ウ",HLOOKUP(S22,ウ!$1:$6,4,FALSE),
IF(U22="エ",VLOOKUP(S22,エ!$A:$E,4,FALSE),""))))</f>
        <v>12-2　小　学　館</v>
      </c>
      <c r="W21" s="323" t="str">
        <f xml:space="preserve">
IF(U22="ア",VLOOKUP(S22,ア!$A:$C,3,FALSE),
IF(U22="イ",VLOOKUP(S22,イ!$A:$C,3,FALSE),
IF(U22="ウ",HLOOKUP(S22,ウ!$1:$6,5,FALSE)&amp;HLOOKUP(S22,ウ!$1:$6,6,FALSE),
IF(U22="エ",VLOOKUP(S22,エ!$A:$E,4,FALSE),""))))</f>
        <v>21世紀幼稚園百科２とけいとじかん</v>
      </c>
      <c r="X21" s="325" t="s">
        <v>7665</v>
      </c>
      <c r="Y21" s="315" t="s">
        <v>7960</v>
      </c>
      <c r="Z21" s="311" t="s">
        <v>7968</v>
      </c>
      <c r="AA21" s="317"/>
    </row>
    <row r="22" spans="1:27" s="187" customFormat="1" ht="22.2" customHeight="1" x14ac:dyDescent="0.45">
      <c r="A22" s="288">
        <v>9784834001105</v>
      </c>
      <c r="B22" s="320"/>
      <c r="C22" s="300" t="s">
        <v>7704</v>
      </c>
      <c r="D22" s="322"/>
      <c r="E22" s="324"/>
      <c r="F22" s="326"/>
      <c r="G22" s="316"/>
      <c r="H22" s="312"/>
      <c r="I22" s="328"/>
      <c r="J22" s="288">
        <v>9784871100458</v>
      </c>
      <c r="K22" s="320"/>
      <c r="L22" s="300" t="s">
        <v>7704</v>
      </c>
      <c r="M22" s="322"/>
      <c r="N22" s="324"/>
      <c r="O22" s="326"/>
      <c r="P22" s="316"/>
      <c r="Q22" s="338"/>
      <c r="R22" s="328"/>
      <c r="S22" s="288">
        <v>9784092240025</v>
      </c>
      <c r="T22" s="320"/>
      <c r="U22" s="300" t="s">
        <v>7704</v>
      </c>
      <c r="V22" s="322"/>
      <c r="W22" s="324"/>
      <c r="X22" s="326"/>
      <c r="Y22" s="316"/>
      <c r="Z22" s="312"/>
      <c r="AA22" s="318"/>
    </row>
    <row r="23" spans="1:27" s="187" customFormat="1" ht="22.2" customHeight="1" x14ac:dyDescent="0.45">
      <c r="A23" s="289" t="s">
        <v>7763</v>
      </c>
      <c r="B23" s="319" t="s">
        <v>7954</v>
      </c>
      <c r="C23" s="299" t="s">
        <v>7954</v>
      </c>
      <c r="D23" s="321" t="str">
        <f xml:space="preserve">
IF(C24="ア",VLOOKUP(A24,ア!$A:$C,2,FALSE),
IF(C24="イ",VLOOKUP(A24,イ!$A:$C,2,FALSE),
IF(C24="ウ",HLOOKUP(A24,ウ!$1:$6,4,FALSE),
IF(C24="エ",VLOOKUP(A24,エ!$A:$E,4,FALSE),""))))</f>
        <v>28-1　福　音　館</v>
      </c>
      <c r="E23" s="323" t="str">
        <f xml:space="preserve">
IF(C24="ア",VLOOKUP(A24,ア!$A:$C,3,FALSE),
IF(C24="イ",VLOOKUP(A24,イ!$A:$C,3,FALSE),
IF(C24="ウ",HLOOKUP(A24,ウ!$1:$6,5,FALSE)&amp;HLOOKUP(A24,ウ!$1:$6,6,FALSE),
IF(C24="エ",VLOOKUP(A24,エ!$A:$E,4,FALSE),""))))</f>
        <v>0.1.2.えほんおおきい　ちいさい</v>
      </c>
      <c r="F23" s="325" t="s">
        <v>7665</v>
      </c>
      <c r="G23" s="315" t="s">
        <v>7959</v>
      </c>
      <c r="H23" s="311" t="s">
        <v>7963</v>
      </c>
      <c r="I23" s="327"/>
      <c r="J23" s="293" t="s">
        <v>7823</v>
      </c>
      <c r="K23" s="319" t="s">
        <v>7954</v>
      </c>
      <c r="L23" s="299" t="s">
        <v>7954</v>
      </c>
      <c r="M23" s="321" t="str">
        <f xml:space="preserve">
IF(L24="ア",VLOOKUP(J24,ア!$A:$C,2,FALSE),
IF(L24="イ",VLOOKUP(J24,イ!$A:$C,2,FALSE),
IF(L24="ウ",HLOOKUP(J24,ウ!$1:$6,4,FALSE),
IF(L24="エ",VLOOKUP(J24,エ!$A:$E,4,FALSE),""))))</f>
        <v>27-3　ひ　さ　か　た</v>
      </c>
      <c r="N23" s="323" t="str">
        <f xml:space="preserve">
IF(L24="ア",VLOOKUP(J24,ア!$A:$C,3,FALSE),
IF(L24="イ",VLOOKUP(J24,イ!$A:$C,3,FALSE),
IF(L24="ウ",HLOOKUP(J24,ウ!$1:$6,5,FALSE)&amp;HLOOKUP(J24,ウ!$1:$6,6,FALSE),
IF(L24="エ",VLOOKUP(J24,エ!$A:$E,4,FALSE),""))))</f>
        <v>スキンシップ絵本かずのえほん</v>
      </c>
      <c r="O23" s="325" t="s">
        <v>7665</v>
      </c>
      <c r="P23" s="315" t="s">
        <v>7959</v>
      </c>
      <c r="Q23" s="336" t="s">
        <v>7966</v>
      </c>
      <c r="R23" s="327"/>
      <c r="S23" s="289" t="s">
        <v>7883</v>
      </c>
      <c r="T23" s="319" t="s">
        <v>7954</v>
      </c>
      <c r="U23" s="299" t="s">
        <v>7954</v>
      </c>
      <c r="V23" s="321" t="str">
        <f xml:space="preserve">
IF(U24="ア",VLOOKUP(S24,ア!$A:$C,2,FALSE),
IF(U24="イ",VLOOKUP(S24,イ!$A:$C,2,FALSE),
IF(U24="ウ",HLOOKUP(S24,ウ!$1:$6,4,FALSE),
IF(U24="エ",VLOOKUP(S24,エ!$A:$E,4,FALSE),""))))</f>
        <v>20-4　戸田デザイン</v>
      </c>
      <c r="W23" s="323" t="str">
        <f xml:space="preserve">
IF(U24="ア",VLOOKUP(S24,ア!$A:$C,3,FALSE),
IF(U24="イ",VLOOKUP(S24,イ!$A:$C,3,FALSE),
IF(U24="ウ",HLOOKUP(S24,ウ!$1:$6,5,FALSE)&amp;HLOOKUP(S24,ウ!$1:$6,6,FALSE),
IF(U24="エ",VLOOKUP(S24,エ!$A:$E,4,FALSE),""))))</f>
        <v>とけいのえほん</v>
      </c>
      <c r="X23" s="325" t="s">
        <v>7665</v>
      </c>
      <c r="Y23" s="315" t="s">
        <v>7959</v>
      </c>
      <c r="Z23" s="311" t="s">
        <v>7968</v>
      </c>
      <c r="AA23" s="317"/>
    </row>
    <row r="24" spans="1:27" s="187" customFormat="1" ht="22.2" customHeight="1" x14ac:dyDescent="0.45">
      <c r="A24" s="288">
        <v>9784834026818</v>
      </c>
      <c r="B24" s="320"/>
      <c r="C24" s="300" t="s">
        <v>7704</v>
      </c>
      <c r="D24" s="322"/>
      <c r="E24" s="324"/>
      <c r="F24" s="326"/>
      <c r="G24" s="316"/>
      <c r="H24" s="312"/>
      <c r="I24" s="328"/>
      <c r="J24" s="292">
        <v>9784893250797</v>
      </c>
      <c r="K24" s="320"/>
      <c r="L24" s="300" t="s">
        <v>7704</v>
      </c>
      <c r="M24" s="322"/>
      <c r="N24" s="324"/>
      <c r="O24" s="326"/>
      <c r="P24" s="316"/>
      <c r="Q24" s="338"/>
      <c r="R24" s="328"/>
      <c r="S24" s="288">
        <v>9784924710405</v>
      </c>
      <c r="T24" s="320"/>
      <c r="U24" s="300" t="s">
        <v>7704</v>
      </c>
      <c r="V24" s="322"/>
      <c r="W24" s="324"/>
      <c r="X24" s="326"/>
      <c r="Y24" s="316"/>
      <c r="Z24" s="312"/>
      <c r="AA24" s="318"/>
    </row>
    <row r="25" spans="1:27" s="187" customFormat="1" ht="22.2" customHeight="1" x14ac:dyDescent="0.45">
      <c r="A25" s="289" t="s">
        <v>7764</v>
      </c>
      <c r="B25" s="319" t="s">
        <v>7955</v>
      </c>
      <c r="C25" s="299" t="s">
        <v>7955</v>
      </c>
      <c r="D25" s="321" t="str">
        <f xml:space="preserve">
IF(C26="ア",VLOOKUP(A26,ア!$A:$C,2,FALSE),
IF(C26="イ",VLOOKUP(A26,イ!$A:$C,2,FALSE),
IF(C26="ウ",HLOOKUP(A26,ウ!$1:$6,4,FALSE),
IF(C26="エ",VLOOKUP(A26,エ!$A:$E,4,FALSE),""))))</f>
        <v>40-3　リ　ー　ブ　ル</v>
      </c>
      <c r="E25" s="323" t="str">
        <f xml:space="preserve">
IF(C26="ア",VLOOKUP(A26,ア!$A:$C,3,FALSE),
IF(C26="イ",VLOOKUP(A26,イ!$A:$C,3,FALSE),
IF(C26="ウ",HLOOKUP(A26,ウ!$1:$6,5,FALSE)&amp;HLOOKUP(A26,ウ!$1:$6,6,FALSE),
IF(C26="エ",VLOOKUP(A26,エ!$A:$E,4,FALSE),""))))</f>
        <v>おみせやさんで
くださいな！</v>
      </c>
      <c r="F25" s="325" t="s">
        <v>7665</v>
      </c>
      <c r="G25" s="315" t="s">
        <v>7962</v>
      </c>
      <c r="H25" s="311" t="s">
        <v>7963</v>
      </c>
      <c r="I25" s="327"/>
      <c r="J25" s="293" t="s">
        <v>7824</v>
      </c>
      <c r="K25" s="319" t="s">
        <v>7955</v>
      </c>
      <c r="L25" s="299" t="s">
        <v>7955</v>
      </c>
      <c r="M25" s="321" t="str">
        <f xml:space="preserve">
IF(L26="ア",VLOOKUP(J26,ア!$A:$C,2,FALSE),
IF(L26="イ",VLOOKUP(J26,イ!$A:$C,2,FALSE),
IF(L26="ウ",HLOOKUP(J26,ウ!$1:$6,4,FALSE),
IF(L26="エ",VLOOKUP(J26,エ!$A:$E,4,FALSE),""))))</f>
        <v>28-1　福　音　館</v>
      </c>
      <c r="N25" s="323" t="str">
        <f xml:space="preserve">
IF(L26="ア",VLOOKUP(J26,ア!$A:$C,3,FALSE),
IF(L26="イ",VLOOKUP(J26,イ!$A:$C,3,FALSE),
IF(L26="ウ",HLOOKUP(J26,ウ!$1:$6,5,FALSE)&amp;HLOOKUP(J26,ウ!$1:$6,6,FALSE),
IF(L26="エ",VLOOKUP(J26,エ!$A:$E,4,FALSE),""))))</f>
        <v>幼児絵本シリーズ（くまくんの絵本）
おふろだ！おふろだ！</v>
      </c>
      <c r="O25" s="325" t="s">
        <v>7665</v>
      </c>
      <c r="P25" s="315" t="s">
        <v>7962</v>
      </c>
      <c r="Q25" s="336" t="s">
        <v>7966</v>
      </c>
      <c r="R25" s="327"/>
      <c r="S25" s="289" t="s">
        <v>7884</v>
      </c>
      <c r="T25" s="319" t="s">
        <v>7955</v>
      </c>
      <c r="U25" s="299" t="s">
        <v>7955</v>
      </c>
      <c r="V25" s="321" t="str">
        <f xml:space="preserve">
IF(U26="ア",VLOOKUP(S26,ア!$A:$C,2,FALSE),
IF(U26="イ",VLOOKUP(S26,イ!$A:$C,2,FALSE),
IF(U26="ウ",HLOOKUP(S26,ウ!$1:$6,4,FALSE),
IF(U26="エ",VLOOKUP(S26,エ!$A:$E,4,FALSE),""))))</f>
        <v>01-1　あ か ね 書 房</v>
      </c>
      <c r="W25" s="323" t="str">
        <f xml:space="preserve">
IF(U26="ア",VLOOKUP(S26,ア!$A:$C,3,FALSE),
IF(U26="イ",VLOOKUP(S26,イ!$A:$C,3,FALSE),
IF(U26="ウ",HLOOKUP(S26,ウ!$1:$6,5,FALSE)&amp;HLOOKUP(S26,ウ!$1:$6,6,FALSE),
IF(U26="エ",VLOOKUP(S26,エ!$A:$E,4,FALSE),""))))</f>
        <v>かばくん くらしのえほん１かばくんのいちにち</v>
      </c>
      <c r="X25" s="325" t="s">
        <v>7665</v>
      </c>
      <c r="Y25" s="315" t="s">
        <v>7962</v>
      </c>
      <c r="Z25" s="311" t="s">
        <v>7968</v>
      </c>
      <c r="AA25" s="317"/>
    </row>
    <row r="26" spans="1:27" s="187" customFormat="1" ht="22.2" customHeight="1" x14ac:dyDescent="0.45">
      <c r="A26" s="288">
        <v>9784947581846</v>
      </c>
      <c r="B26" s="320"/>
      <c r="C26" s="300" t="s">
        <v>7704</v>
      </c>
      <c r="D26" s="322"/>
      <c r="E26" s="324"/>
      <c r="F26" s="326"/>
      <c r="G26" s="316"/>
      <c r="H26" s="312"/>
      <c r="I26" s="328"/>
      <c r="J26" s="292">
        <v>9784834000658</v>
      </c>
      <c r="K26" s="320"/>
      <c r="L26" s="300" t="s">
        <v>7704</v>
      </c>
      <c r="M26" s="322"/>
      <c r="N26" s="324"/>
      <c r="O26" s="326"/>
      <c r="P26" s="316"/>
      <c r="Q26" s="338"/>
      <c r="R26" s="328"/>
      <c r="S26" s="288">
        <v>9784251001214</v>
      </c>
      <c r="T26" s="320"/>
      <c r="U26" s="300" t="s">
        <v>7704</v>
      </c>
      <c r="V26" s="322"/>
      <c r="W26" s="324"/>
      <c r="X26" s="326"/>
      <c r="Y26" s="316"/>
      <c r="Z26" s="312"/>
      <c r="AA26" s="318"/>
    </row>
    <row r="27" spans="1:27" s="187" customFormat="1" ht="22.2" customHeight="1" x14ac:dyDescent="0.45">
      <c r="A27" s="289" t="s">
        <v>7765</v>
      </c>
      <c r="B27" s="319" t="s">
        <v>7956</v>
      </c>
      <c r="C27" s="299" t="s">
        <v>7956</v>
      </c>
      <c r="D27" s="321" t="str">
        <f xml:space="preserve">
IF(C28="ア",VLOOKUP(A28,ア!$A:$C,2,FALSE),
IF(C28="イ",VLOOKUP(A28,イ!$A:$C,2,FALSE),
IF(C28="ウ",HLOOKUP(A28,ウ!$1:$6,4,FALSE),
IF(C28="エ",VLOOKUP(A28,エ!$A:$E,4,FALSE),""))))</f>
        <v>27-1　ひかりのくに</v>
      </c>
      <c r="E27" s="323" t="str">
        <f xml:space="preserve">
IF(C28="ア",VLOOKUP(A28,ア!$A:$C,3,FALSE),
IF(C28="イ",VLOOKUP(A28,イ!$A:$C,3,FALSE),
IF(C28="ウ",HLOOKUP(A28,ウ!$1:$6,5,FALSE)&amp;HLOOKUP(A28,ウ!$1:$6,6,FALSE),
IF(C28="エ",VLOOKUP(A28,エ!$A:$E,4,FALSE),""))))</f>
        <v>改訂新版どうようえほん１</v>
      </c>
      <c r="F27" s="325" t="s">
        <v>7665</v>
      </c>
      <c r="G27" s="315" t="s">
        <v>7962</v>
      </c>
      <c r="H27" s="311" t="s">
        <v>7963</v>
      </c>
      <c r="I27" s="327"/>
      <c r="J27" s="293" t="s">
        <v>7825</v>
      </c>
      <c r="K27" s="319" t="s">
        <v>7956</v>
      </c>
      <c r="L27" s="299" t="s">
        <v>7956</v>
      </c>
      <c r="M27" s="321" t="str">
        <f xml:space="preserve">
IF(L28="ア",VLOOKUP(J28,ア!$A:$C,2,FALSE),
IF(L28="イ",VLOOKUP(J28,イ!$A:$C,2,FALSE),
IF(L28="ウ",HLOOKUP(J28,ウ!$1:$6,4,FALSE),
IF(L28="エ",VLOOKUP(J28,エ!$A:$E,4,FALSE),""))))</f>
        <v>17-1　チ ャ イ ル ド</v>
      </c>
      <c r="N27" s="323" t="str">
        <f xml:space="preserve">
IF(L28="ア",VLOOKUP(J28,ア!$A:$C,3,FALSE),
IF(L28="イ",VLOOKUP(J28,イ!$A:$C,3,FALSE),
IF(L28="ウ",HLOOKUP(J28,ウ!$1:$6,5,FALSE)&amp;HLOOKUP(J28,ウ!$1:$6,6,FALSE),
IF(L28="エ",VLOOKUP(J28,エ!$A:$E,4,FALSE),""))))</f>
        <v>たにぞうの
元気がイチバン！あそびうた</v>
      </c>
      <c r="O27" s="325" t="s">
        <v>7665</v>
      </c>
      <c r="P27" s="315" t="s">
        <v>7962</v>
      </c>
      <c r="Q27" s="336" t="s">
        <v>7966</v>
      </c>
      <c r="R27" s="327"/>
      <c r="S27" s="289" t="s">
        <v>7885</v>
      </c>
      <c r="T27" s="319" t="s">
        <v>7956</v>
      </c>
      <c r="U27" s="299" t="s">
        <v>7956</v>
      </c>
      <c r="V27" s="321" t="str">
        <f xml:space="preserve">
IF(U28="ア",VLOOKUP(S28,ア!$A:$C,2,FALSE),
IF(U28="イ",VLOOKUP(S28,イ!$A:$C,2,FALSE),
IF(U28="ウ",HLOOKUP(S28,ウ!$1:$6,4,FALSE),
IF(U28="エ",VLOOKUP(S28,エ!$A:$E,4,FALSE),""))))</f>
        <v>17-1　チ ャ イ ル ド</v>
      </c>
      <c r="W27" s="323" t="str">
        <f xml:space="preserve">
IF(U28="ア",VLOOKUP(S28,ア!$A:$C,3,FALSE),
IF(U28="イ",VLOOKUP(S28,イ!$A:$C,3,FALSE),
IF(U28="ウ",HLOOKUP(S28,ウ!$1:$6,5,FALSE)&amp;HLOOKUP(S28,ウ!$1:$6,6,FALSE),
IF(U28="エ",VLOOKUP(S28,エ!$A:$E,4,FALSE),""))))</f>
        <v>ポケットブックスケロポンズのあそびうた
同好会</v>
      </c>
      <c r="X27" s="325" t="s">
        <v>7665</v>
      </c>
      <c r="Y27" s="315" t="s">
        <v>7962</v>
      </c>
      <c r="Z27" s="311" t="s">
        <v>7968</v>
      </c>
      <c r="AA27" s="317"/>
    </row>
    <row r="28" spans="1:27" s="187" customFormat="1" ht="22.2" customHeight="1" x14ac:dyDescent="0.45">
      <c r="A28" s="288">
        <v>9784564003653</v>
      </c>
      <c r="B28" s="320"/>
      <c r="C28" s="300" t="s">
        <v>7704</v>
      </c>
      <c r="D28" s="322"/>
      <c r="E28" s="324"/>
      <c r="F28" s="326"/>
      <c r="G28" s="316"/>
      <c r="H28" s="312"/>
      <c r="I28" s="328"/>
      <c r="J28" s="292">
        <v>9784805402160</v>
      </c>
      <c r="K28" s="320"/>
      <c r="L28" s="300" t="s">
        <v>7704</v>
      </c>
      <c r="M28" s="322"/>
      <c r="N28" s="324"/>
      <c r="O28" s="326"/>
      <c r="P28" s="316"/>
      <c r="Q28" s="338"/>
      <c r="R28" s="328"/>
      <c r="S28" s="288">
        <v>9784805402009</v>
      </c>
      <c r="T28" s="320"/>
      <c r="U28" s="300" t="s">
        <v>7704</v>
      </c>
      <c r="V28" s="322"/>
      <c r="W28" s="324"/>
      <c r="X28" s="326"/>
      <c r="Y28" s="316"/>
      <c r="Z28" s="312"/>
      <c r="AA28" s="318"/>
    </row>
    <row r="29" spans="1:27" s="187" customFormat="1" ht="22.2" customHeight="1" x14ac:dyDescent="0.45">
      <c r="A29" s="289" t="s">
        <v>7766</v>
      </c>
      <c r="B29" s="319" t="s">
        <v>7957</v>
      </c>
      <c r="C29" s="299" t="s">
        <v>7957</v>
      </c>
      <c r="D29" s="321" t="str">
        <f xml:space="preserve">
IF(C30="ア",VLOOKUP(A30,ア!$A:$C,2,FALSE),
IF(C30="イ",VLOOKUP(A30,イ!$A:$C,2,FALSE),
IF(C30="ウ",HLOOKUP(A30,ウ!$1:$6,4,FALSE),
IF(C30="エ",VLOOKUP(A30,エ!$A:$E,4,FALSE),""))))</f>
        <v>06-1　偕　成　社</v>
      </c>
      <c r="E29" s="323" t="str">
        <f xml:space="preserve">
IF(C30="ア",VLOOKUP(A30,ア!$A:$C,3,FALSE),
IF(C30="イ",VLOOKUP(A30,イ!$A:$C,3,FALSE),
IF(C30="ウ",HLOOKUP(A30,ウ!$1:$6,5,FALSE)&amp;HLOOKUP(A30,ウ!$1:$6,6,FALSE),
IF(C30="エ",VLOOKUP(A30,エ!$A:$E,4,FALSE),""))))</f>
        <v>エリック・カールの絵本とうさんはタツノオトシゴ</v>
      </c>
      <c r="F29" s="325" t="s">
        <v>7665</v>
      </c>
      <c r="G29" s="315" t="s">
        <v>7962</v>
      </c>
      <c r="H29" s="311" t="s">
        <v>7964</v>
      </c>
      <c r="I29" s="327" t="s">
        <v>7965</v>
      </c>
      <c r="J29" s="293" t="s">
        <v>7826</v>
      </c>
      <c r="K29" s="319" t="s">
        <v>7957</v>
      </c>
      <c r="L29" s="299" t="s">
        <v>7957</v>
      </c>
      <c r="M29" s="321" t="str">
        <f xml:space="preserve">
IF(L30="ア",VLOOKUP(J30,ア!$A:$C,2,FALSE),
IF(L30="イ",VLOOKUP(J30,イ!$A:$C,2,FALSE),
IF(L30="ウ",HLOOKUP(J30,ウ!$1:$6,4,FALSE),
IF(L30="エ",VLOOKUP(J30,エ!$A:$E,4,FALSE),""))))</f>
        <v>10-2　好　学　社</v>
      </c>
      <c r="N29" s="323" t="str">
        <f xml:space="preserve">
IF(L30="ア",VLOOKUP(J30,ア!$A:$C,3,FALSE),
IF(L30="イ",VLOOKUP(J30,イ!$A:$C,3,FALSE),
IF(L30="ウ",HLOOKUP(J30,ウ!$1:$6,5,FALSE)&amp;HLOOKUP(J30,ウ!$1:$6,6,FALSE),
IF(L30="エ",VLOOKUP(J30,エ!$A:$E,4,FALSE),""))))</f>
        <v>レオ・レオニの絵本じぶんだけのいろ</v>
      </c>
      <c r="O29" s="325" t="s">
        <v>7665</v>
      </c>
      <c r="P29" s="315" t="s">
        <v>7962</v>
      </c>
      <c r="Q29" s="336" t="s">
        <v>7967</v>
      </c>
      <c r="R29" s="327"/>
      <c r="S29" s="289" t="s">
        <v>7886</v>
      </c>
      <c r="T29" s="319" t="s">
        <v>7957</v>
      </c>
      <c r="U29" s="299" t="s">
        <v>7957</v>
      </c>
      <c r="V29" s="321" t="str">
        <f xml:space="preserve">
IF(U30="ア",VLOOKUP(S30,ア!$A:$C,2,FALSE),
IF(U30="イ",VLOOKUP(S30,イ!$A:$C,2,FALSE),
IF(U30="ウ",HLOOKUP(S30,ウ!$1:$6,4,FALSE),
IF(U30="エ",VLOOKUP(S30,エ!$A:$E,4,FALSE),""))))</f>
        <v>10-2　好　学　社</v>
      </c>
      <c r="W29" s="323" t="str">
        <f xml:space="preserve">
IF(U30="ア",VLOOKUP(S30,ア!$A:$C,3,FALSE),
IF(U30="イ",VLOOKUP(S30,イ!$A:$C,3,FALSE),
IF(U30="ウ",HLOOKUP(S30,ウ!$1:$6,5,FALSE)&amp;HLOOKUP(S30,ウ!$1:$6,6,FALSE),
IF(U30="エ",VLOOKUP(S30,エ!$A:$E,4,FALSE),""))))</f>
        <v>レオ・レオニの絵本じぶんだけのいろ</v>
      </c>
      <c r="X29" s="325" t="s">
        <v>7665</v>
      </c>
      <c r="Y29" s="315" t="s">
        <v>7962</v>
      </c>
      <c r="Z29" s="311" t="s">
        <v>7967</v>
      </c>
      <c r="AA29" s="317" t="s">
        <v>7965</v>
      </c>
    </row>
    <row r="30" spans="1:27" s="187" customFormat="1" ht="22.2" customHeight="1" x14ac:dyDescent="0.45">
      <c r="A30" s="288">
        <v>9784033279800</v>
      </c>
      <c r="B30" s="320"/>
      <c r="C30" s="300" t="s">
        <v>7704</v>
      </c>
      <c r="D30" s="322"/>
      <c r="E30" s="324"/>
      <c r="F30" s="326"/>
      <c r="G30" s="316"/>
      <c r="H30" s="312"/>
      <c r="I30" s="328"/>
      <c r="J30" s="292">
        <v>9784769020080</v>
      </c>
      <c r="K30" s="320"/>
      <c r="L30" s="300" t="s">
        <v>7704</v>
      </c>
      <c r="M30" s="322"/>
      <c r="N30" s="324"/>
      <c r="O30" s="326"/>
      <c r="P30" s="316"/>
      <c r="Q30" s="338"/>
      <c r="R30" s="328"/>
      <c r="S30" s="288">
        <v>9784769020080</v>
      </c>
      <c r="T30" s="320"/>
      <c r="U30" s="300" t="s">
        <v>7704</v>
      </c>
      <c r="V30" s="322"/>
      <c r="W30" s="324"/>
      <c r="X30" s="326"/>
      <c r="Y30" s="316"/>
      <c r="Z30" s="312"/>
      <c r="AA30" s="318"/>
    </row>
    <row r="31" spans="1:27" s="187" customFormat="1" ht="22.2" customHeight="1" x14ac:dyDescent="0.45">
      <c r="A31" s="289" t="s">
        <v>7767</v>
      </c>
      <c r="B31" s="319" t="s">
        <v>7958</v>
      </c>
      <c r="C31" s="299" t="s">
        <v>7958</v>
      </c>
      <c r="D31" s="321" t="str">
        <f xml:space="preserve">
IF(C32="ア",VLOOKUP(A32,ア!$A:$C,2,FALSE),
IF(C32="イ",VLOOKUP(A32,イ!$A:$C,2,FALSE),
IF(C32="ウ",HLOOKUP(A32,ウ!$1:$6,4,FALSE),
IF(C32="エ",VLOOKUP(A32,エ!$A:$E,4,FALSE),""))))</f>
        <v>28-1　福　音　館</v>
      </c>
      <c r="E31" s="323" t="str">
        <f xml:space="preserve">
IF(C32="ア",VLOOKUP(A32,ア!$A:$C,3,FALSE),
IF(C32="イ",VLOOKUP(A32,イ!$A:$C,3,FALSE),
IF(C32="ウ",HLOOKUP(A32,ウ!$1:$6,5,FALSE)&amp;HLOOKUP(A32,ウ!$1:$6,6,FALSE),
IF(C32="エ",VLOOKUP(A32,エ!$A:$E,4,FALSE),""))))</f>
        <v>ぐりとぐらの絵本ぐりとぐらの１ねんかん</v>
      </c>
      <c r="F31" s="325" t="s">
        <v>7665</v>
      </c>
      <c r="G31" s="315" t="s">
        <v>7962</v>
      </c>
      <c r="H31" s="311" t="s">
        <v>7964</v>
      </c>
      <c r="I31" s="327" t="s">
        <v>7965</v>
      </c>
      <c r="J31" s="293" t="s">
        <v>7827</v>
      </c>
      <c r="K31" s="319" t="s">
        <v>7958</v>
      </c>
      <c r="L31" s="299" t="s">
        <v>7958</v>
      </c>
      <c r="M31" s="321" t="str">
        <f xml:space="preserve">
IF(L32="ア",VLOOKUP(J32,ア!$A:$C,2,FALSE),
IF(L32="イ",VLOOKUP(J32,イ!$A:$C,2,FALSE),
IF(L32="ウ",HLOOKUP(J32,ウ!$1:$6,4,FALSE),
IF(L32="エ",VLOOKUP(J32,エ!$A:$E,4,FALSE),""))))</f>
        <v>10-8　合　同　出　版　</v>
      </c>
      <c r="N31" s="323" t="str">
        <f xml:space="preserve">
IF(L32="ア",VLOOKUP(J32,ア!$A:$C,3,FALSE),
IF(L32="イ",VLOOKUP(J32,イ!$A:$C,3,FALSE),
IF(L32="ウ",HLOOKUP(J32,ウ!$1:$6,5,FALSE)&amp;HLOOKUP(J32,ウ!$1:$6,6,FALSE),
IF(L32="エ",VLOOKUP(J32,エ!$A:$E,4,FALSE),""))))</f>
        <v>絵でわかる
こどものせいかつずかん１みのまわりのきほん</v>
      </c>
      <c r="O31" s="325" t="s">
        <v>7665</v>
      </c>
      <c r="P31" s="315" t="s">
        <v>7962</v>
      </c>
      <c r="Q31" s="336" t="s">
        <v>7967</v>
      </c>
      <c r="R31" s="327"/>
      <c r="S31" s="289" t="s">
        <v>7887</v>
      </c>
      <c r="T31" s="319" t="s">
        <v>7958</v>
      </c>
      <c r="U31" s="299" t="s">
        <v>7958</v>
      </c>
      <c r="V31" s="321" t="str">
        <f xml:space="preserve">
IF(U32="ア",VLOOKUP(S32,ア!$A:$C,2,FALSE),
IF(U32="イ",VLOOKUP(S32,イ!$A:$C,2,FALSE),
IF(U32="ウ",HLOOKUP(S32,ウ!$1:$6,4,FALSE),
IF(U32="エ",VLOOKUP(S32,エ!$A:$E,4,FALSE),""))))</f>
        <v>10-8　合　同　出　版　</v>
      </c>
      <c r="W31" s="323" t="str">
        <f xml:space="preserve">
IF(U32="ア",VLOOKUP(S32,ア!$A:$C,3,FALSE),
IF(U32="イ",VLOOKUP(S32,イ!$A:$C,3,FALSE),
IF(U32="ウ",HLOOKUP(S32,ウ!$1:$6,5,FALSE)&amp;HLOOKUP(S32,ウ!$1:$6,6,FALSE),
IF(U32="エ",VLOOKUP(S32,エ!$A:$E,4,FALSE),""))))</f>
        <v>絵でわかる
こどものせいかつずかん１みのまわりのきほん</v>
      </c>
      <c r="X31" s="325" t="s">
        <v>7665</v>
      </c>
      <c r="Y31" s="315" t="s">
        <v>7962</v>
      </c>
      <c r="Z31" s="311" t="s">
        <v>7967</v>
      </c>
      <c r="AA31" s="317" t="s">
        <v>7965</v>
      </c>
    </row>
    <row r="32" spans="1:27" s="187" customFormat="1" ht="22.2" customHeight="1" x14ac:dyDescent="0.45">
      <c r="A32" s="288">
        <v>9784834014655</v>
      </c>
      <c r="B32" s="320"/>
      <c r="C32" s="300" t="s">
        <v>7704</v>
      </c>
      <c r="D32" s="322"/>
      <c r="E32" s="324"/>
      <c r="F32" s="326"/>
      <c r="G32" s="316"/>
      <c r="H32" s="312"/>
      <c r="I32" s="328"/>
      <c r="J32" s="292">
        <v>9784772610766</v>
      </c>
      <c r="K32" s="320"/>
      <c r="L32" s="300" t="s">
        <v>7704</v>
      </c>
      <c r="M32" s="322"/>
      <c r="N32" s="324"/>
      <c r="O32" s="326"/>
      <c r="P32" s="316"/>
      <c r="Q32" s="338"/>
      <c r="R32" s="328"/>
      <c r="S32" s="288">
        <v>9784772610766</v>
      </c>
      <c r="T32" s="320"/>
      <c r="U32" s="300" t="s">
        <v>7704</v>
      </c>
      <c r="V32" s="322"/>
      <c r="W32" s="324"/>
      <c r="X32" s="326"/>
      <c r="Y32" s="316"/>
      <c r="Z32" s="312"/>
      <c r="AA32" s="318"/>
    </row>
    <row r="33" spans="1:27" s="187" customFormat="1" ht="22.2" customHeight="1" x14ac:dyDescent="0.45">
      <c r="A33" s="289" t="s">
        <v>7768</v>
      </c>
      <c r="B33" s="319"/>
      <c r="C33" s="299"/>
      <c r="D33" s="321" t="str">
        <f xml:space="preserve">
IF(C34="ア",VLOOKUP(A34,ア!$A:$C,2,FALSE),
IF(C34="イ",VLOOKUP(A34,イ!$A:$C,2,FALSE),
IF(C34="ウ",HLOOKUP(A34,ウ!$1:$6,4,FALSE),
IF(C34="エ",VLOOKUP(A34,エ!$A:$E,4,FALSE),""))))</f>
        <v/>
      </c>
      <c r="E33" s="323" t="str">
        <f xml:space="preserve">
IF(C34="ア",VLOOKUP(A34,ア!$A:$C,3,FALSE),
IF(C34="イ",VLOOKUP(A34,イ!$A:$C,3,FALSE),
IF(C34="ウ",HLOOKUP(A34,ウ!$1:$6,5,FALSE)&amp;HLOOKUP(A34,ウ!$1:$6,6,FALSE),
IF(C34="エ",VLOOKUP(A34,エ!$A:$E,4,FALSE),""))))</f>
        <v/>
      </c>
      <c r="F33" s="325"/>
      <c r="G33" s="315"/>
      <c r="H33" s="311"/>
      <c r="I33" s="327"/>
      <c r="J33" s="293" t="s">
        <v>7828</v>
      </c>
      <c r="K33" s="319"/>
      <c r="L33" s="299"/>
      <c r="M33" s="321" t="str">
        <f xml:space="preserve">
IF(L34="ア",VLOOKUP(J34,ア!$A:$C,2,FALSE),
IF(L34="イ",VLOOKUP(J34,イ!$A:$C,2,FALSE),
IF(L34="ウ",HLOOKUP(J34,ウ!$1:$6,4,FALSE),
IF(L34="エ",VLOOKUP(J34,エ!$A:$E,4,FALSE),""))))</f>
        <v/>
      </c>
      <c r="N33" s="323" t="str">
        <f xml:space="preserve">
IF(L34="ア",VLOOKUP(J34,ア!$A:$C,3,FALSE),
IF(L34="イ",VLOOKUP(J34,イ!$A:$C,3,FALSE),
IF(L34="ウ",HLOOKUP(J34,ウ!$1:$6,5,FALSE)&amp;HLOOKUP(J34,ウ!$1:$6,6,FALSE),
IF(L34="エ",VLOOKUP(J34,エ!$A:$E,4,FALSE),""))))</f>
        <v/>
      </c>
      <c r="O33" s="325"/>
      <c r="P33" s="315"/>
      <c r="Q33" s="336"/>
      <c r="R33" s="327"/>
      <c r="S33" s="289" t="s">
        <v>7888</v>
      </c>
      <c r="T33" s="319"/>
      <c r="U33" s="299"/>
      <c r="V33" s="321" t="str">
        <f xml:space="preserve">
IF(U34="ア",VLOOKUP(S34,ア!$A:$C,2,FALSE),
IF(U34="イ",VLOOKUP(S34,イ!$A:$C,2,FALSE),
IF(U34="ウ",HLOOKUP(S34,ウ!$1:$6,4,FALSE),
IF(U34="エ",VLOOKUP(S34,エ!$A:$E,4,FALSE),""))))</f>
        <v/>
      </c>
      <c r="W33" s="323" t="str">
        <f xml:space="preserve">
IF(U34="ア",VLOOKUP(S34,ア!$A:$C,3,FALSE),
IF(U34="イ",VLOOKUP(S34,イ!$A:$C,3,FALSE),
IF(U34="ウ",HLOOKUP(S34,ウ!$1:$6,5,FALSE)&amp;HLOOKUP(S34,ウ!$1:$6,6,FALSE),
IF(U34="エ",VLOOKUP(S34,エ!$A:$E,4,FALSE),""))))</f>
        <v/>
      </c>
      <c r="X33" s="325"/>
      <c r="Y33" s="315"/>
      <c r="Z33" s="311"/>
      <c r="AA33" s="317"/>
    </row>
    <row r="34" spans="1:27" s="187" customFormat="1" ht="22.2" customHeight="1" x14ac:dyDescent="0.45">
      <c r="A34" s="288"/>
      <c r="B34" s="320"/>
      <c r="C34" s="300"/>
      <c r="D34" s="322"/>
      <c r="E34" s="324"/>
      <c r="F34" s="326"/>
      <c r="G34" s="316"/>
      <c r="H34" s="312"/>
      <c r="I34" s="328"/>
      <c r="J34" s="292"/>
      <c r="K34" s="320"/>
      <c r="L34" s="300"/>
      <c r="M34" s="322"/>
      <c r="N34" s="324"/>
      <c r="O34" s="326"/>
      <c r="P34" s="316"/>
      <c r="Q34" s="338"/>
      <c r="R34" s="328"/>
      <c r="S34" s="288"/>
      <c r="T34" s="320"/>
      <c r="U34" s="300"/>
      <c r="V34" s="322"/>
      <c r="W34" s="324"/>
      <c r="X34" s="326"/>
      <c r="Y34" s="316"/>
      <c r="Z34" s="312"/>
      <c r="AA34" s="318"/>
    </row>
    <row r="35" spans="1:27" s="187" customFormat="1" ht="22.2" customHeight="1" x14ac:dyDescent="0.45">
      <c r="A35" s="289" t="s">
        <v>7769</v>
      </c>
      <c r="B35" s="319"/>
      <c r="C35" s="299"/>
      <c r="D35" s="321" t="str">
        <f xml:space="preserve">
IF(C36="ア",VLOOKUP(A36,ア!$A:$C,2,FALSE),
IF(C36="イ",VLOOKUP(A36,イ!$A:$C,2,FALSE),
IF(C36="ウ",HLOOKUP(A36,ウ!$1:$6,4,FALSE),
IF(C36="エ",VLOOKUP(A36,エ!$A:$E,4,FALSE),""))))</f>
        <v/>
      </c>
      <c r="E35" s="323" t="str">
        <f xml:space="preserve">
IF(C36="ア",VLOOKUP(A36,ア!$A:$C,3,FALSE),
IF(C36="イ",VLOOKUP(A36,イ!$A:$C,3,FALSE),
IF(C36="ウ",HLOOKUP(A36,ウ!$1:$6,5,FALSE)&amp;HLOOKUP(A36,ウ!$1:$6,6,FALSE),
IF(C36="エ",VLOOKUP(A36,エ!$A:$E,4,FALSE),""))))</f>
        <v/>
      </c>
      <c r="F35" s="325"/>
      <c r="G35" s="315"/>
      <c r="H35" s="311"/>
      <c r="I35" s="327"/>
      <c r="J35" s="293" t="s">
        <v>7829</v>
      </c>
      <c r="K35" s="319"/>
      <c r="L35" s="299"/>
      <c r="M35" s="321" t="str">
        <f xml:space="preserve">
IF(L36="ア",VLOOKUP(J36,ア!$A:$C,2,FALSE),
IF(L36="イ",VLOOKUP(J36,イ!$A:$C,2,FALSE),
IF(L36="ウ",HLOOKUP(J36,ウ!$1:$6,4,FALSE),
IF(L36="エ",VLOOKUP(J36,エ!$A:$E,4,FALSE),""))))</f>
        <v/>
      </c>
      <c r="N35" s="323" t="str">
        <f xml:space="preserve">
IF(L36="ア",VLOOKUP(J36,ア!$A:$C,3,FALSE),
IF(L36="イ",VLOOKUP(J36,イ!$A:$C,3,FALSE),
IF(L36="ウ",HLOOKUP(J36,ウ!$1:$6,5,FALSE)&amp;HLOOKUP(J36,ウ!$1:$6,6,FALSE),
IF(L36="エ",VLOOKUP(J36,エ!$A:$E,4,FALSE),""))))</f>
        <v/>
      </c>
      <c r="O35" s="325"/>
      <c r="P35" s="315"/>
      <c r="Q35" s="336"/>
      <c r="R35" s="327"/>
      <c r="S35" s="289" t="s">
        <v>7889</v>
      </c>
      <c r="T35" s="319"/>
      <c r="U35" s="299"/>
      <c r="V35" s="321" t="str">
        <f xml:space="preserve">
IF(U36="ア",VLOOKUP(S36,ア!$A:$C,2,FALSE),
IF(U36="イ",VLOOKUP(S36,イ!$A:$C,2,FALSE),
IF(U36="ウ",HLOOKUP(S36,ウ!$1:$6,4,FALSE),
IF(U36="エ",VLOOKUP(S36,エ!$A:$E,4,FALSE),""))))</f>
        <v/>
      </c>
      <c r="W35" s="323" t="str">
        <f xml:space="preserve">
IF(U36="ア",VLOOKUP(S36,ア!$A:$C,3,FALSE),
IF(U36="イ",VLOOKUP(S36,イ!$A:$C,3,FALSE),
IF(U36="ウ",HLOOKUP(S36,ウ!$1:$6,5,FALSE)&amp;HLOOKUP(S36,ウ!$1:$6,6,FALSE),
IF(U36="エ",VLOOKUP(S36,エ!$A:$E,4,FALSE),""))))</f>
        <v/>
      </c>
      <c r="X35" s="325"/>
      <c r="Y35" s="315"/>
      <c r="Z35" s="311"/>
      <c r="AA35" s="317"/>
    </row>
    <row r="36" spans="1:27" s="187" customFormat="1" ht="22.2" customHeight="1" x14ac:dyDescent="0.45">
      <c r="A36" s="288"/>
      <c r="B36" s="320"/>
      <c r="C36" s="300"/>
      <c r="D36" s="322"/>
      <c r="E36" s="324"/>
      <c r="F36" s="326"/>
      <c r="G36" s="316"/>
      <c r="H36" s="312"/>
      <c r="I36" s="328"/>
      <c r="J36" s="292"/>
      <c r="K36" s="320"/>
      <c r="L36" s="300"/>
      <c r="M36" s="322"/>
      <c r="N36" s="324"/>
      <c r="O36" s="326"/>
      <c r="P36" s="316"/>
      <c r="Q36" s="338"/>
      <c r="R36" s="328"/>
      <c r="S36" s="288"/>
      <c r="T36" s="320"/>
      <c r="U36" s="300"/>
      <c r="V36" s="322"/>
      <c r="W36" s="324"/>
      <c r="X36" s="326"/>
      <c r="Y36" s="316"/>
      <c r="Z36" s="312"/>
      <c r="AA36" s="318"/>
    </row>
    <row r="37" spans="1:27" s="187" customFormat="1" ht="22.2" customHeight="1" x14ac:dyDescent="0.45">
      <c r="A37" s="289" t="s">
        <v>7770</v>
      </c>
      <c r="B37" s="319"/>
      <c r="C37" s="299"/>
      <c r="D37" s="321" t="str">
        <f xml:space="preserve">
IF(C38="ア",VLOOKUP(A38,ア!$A:$C,2,FALSE),
IF(C38="イ",VLOOKUP(A38,イ!$A:$C,2,FALSE),
IF(C38="ウ",HLOOKUP(A38,ウ!$1:$6,4,FALSE),
IF(C38="エ",VLOOKUP(A38,エ!$A:$E,4,FALSE),""))))</f>
        <v/>
      </c>
      <c r="E37" s="323" t="str">
        <f xml:space="preserve">
IF(C38="ア",VLOOKUP(A38,ア!$A:$C,3,FALSE),
IF(C38="イ",VLOOKUP(A38,イ!$A:$C,3,FALSE),
IF(C38="ウ",HLOOKUP(A38,ウ!$1:$6,5,FALSE)&amp;HLOOKUP(A38,ウ!$1:$6,6,FALSE),
IF(C38="エ",VLOOKUP(A38,エ!$A:$E,4,FALSE),""))))</f>
        <v/>
      </c>
      <c r="F37" s="325"/>
      <c r="G37" s="315"/>
      <c r="H37" s="311"/>
      <c r="I37" s="327"/>
      <c r="J37" s="293" t="s">
        <v>7830</v>
      </c>
      <c r="K37" s="319"/>
      <c r="L37" s="299"/>
      <c r="M37" s="321" t="str">
        <f xml:space="preserve">
IF(L38="ア",VLOOKUP(J38,ア!$A:$C,2,FALSE),
IF(L38="イ",VLOOKUP(J38,イ!$A:$C,2,FALSE),
IF(L38="ウ",HLOOKUP(J38,ウ!$1:$6,4,FALSE),
IF(L38="エ",VLOOKUP(J38,エ!$A:$E,4,FALSE),""))))</f>
        <v/>
      </c>
      <c r="N37" s="323" t="str">
        <f xml:space="preserve">
IF(L38="ア",VLOOKUP(J38,ア!$A:$C,3,FALSE),
IF(L38="イ",VLOOKUP(J38,イ!$A:$C,3,FALSE),
IF(L38="ウ",HLOOKUP(J38,ウ!$1:$6,5,FALSE)&amp;HLOOKUP(J38,ウ!$1:$6,6,FALSE),
IF(L38="エ",VLOOKUP(J38,エ!$A:$E,4,FALSE),""))))</f>
        <v/>
      </c>
      <c r="O37" s="325"/>
      <c r="P37" s="315"/>
      <c r="Q37" s="336"/>
      <c r="R37" s="327"/>
      <c r="S37" s="289" t="s">
        <v>7890</v>
      </c>
      <c r="T37" s="319"/>
      <c r="U37" s="299"/>
      <c r="V37" s="321" t="str">
        <f xml:space="preserve">
IF(U38="ア",VLOOKUP(S38,ア!$A:$C,2,FALSE),
IF(U38="イ",VLOOKUP(S38,イ!$A:$C,2,FALSE),
IF(U38="ウ",HLOOKUP(S38,ウ!$1:$6,4,FALSE),
IF(U38="エ",VLOOKUP(S38,エ!$A:$E,4,FALSE),""))))</f>
        <v/>
      </c>
      <c r="W37" s="323" t="str">
        <f xml:space="preserve">
IF(U38="ア",VLOOKUP(S38,ア!$A:$C,3,FALSE),
IF(U38="イ",VLOOKUP(S38,イ!$A:$C,3,FALSE),
IF(U38="ウ",HLOOKUP(S38,ウ!$1:$6,5,FALSE)&amp;HLOOKUP(S38,ウ!$1:$6,6,FALSE),
IF(U38="エ",VLOOKUP(S38,エ!$A:$E,4,FALSE),""))))</f>
        <v/>
      </c>
      <c r="X37" s="325"/>
      <c r="Y37" s="315"/>
      <c r="Z37" s="311"/>
      <c r="AA37" s="317"/>
    </row>
    <row r="38" spans="1:27" s="187" customFormat="1" ht="22.2" customHeight="1" x14ac:dyDescent="0.45">
      <c r="A38" s="288"/>
      <c r="B38" s="320"/>
      <c r="C38" s="300"/>
      <c r="D38" s="322"/>
      <c r="E38" s="324"/>
      <c r="F38" s="326"/>
      <c r="G38" s="316"/>
      <c r="H38" s="312"/>
      <c r="I38" s="328"/>
      <c r="J38" s="292"/>
      <c r="K38" s="320"/>
      <c r="L38" s="300"/>
      <c r="M38" s="322"/>
      <c r="N38" s="324"/>
      <c r="O38" s="326"/>
      <c r="P38" s="316"/>
      <c r="Q38" s="338"/>
      <c r="R38" s="328"/>
      <c r="S38" s="288"/>
      <c r="T38" s="320"/>
      <c r="U38" s="300"/>
      <c r="V38" s="322"/>
      <c r="W38" s="324"/>
      <c r="X38" s="326"/>
      <c r="Y38" s="316"/>
      <c r="Z38" s="312"/>
      <c r="AA38" s="318"/>
    </row>
    <row r="39" spans="1:27" s="187" customFormat="1" ht="22.2" customHeight="1" x14ac:dyDescent="0.45">
      <c r="A39" s="289" t="s">
        <v>7771</v>
      </c>
      <c r="B39" s="319"/>
      <c r="C39" s="299"/>
      <c r="D39" s="321" t="str">
        <f xml:space="preserve">
IF(C40="ア",VLOOKUP(A40,ア!$A:$C,2,FALSE),
IF(C40="イ",VLOOKUP(A40,イ!$A:$C,2,FALSE),
IF(C40="ウ",HLOOKUP(A40,ウ!$1:$6,4,FALSE),
IF(C40="エ",VLOOKUP(A40,エ!$A:$E,4,FALSE),""))))</f>
        <v/>
      </c>
      <c r="E39" s="323" t="str">
        <f xml:space="preserve">
IF(C40="ア",VLOOKUP(A40,ア!$A:$C,3,FALSE),
IF(C40="イ",VLOOKUP(A40,イ!$A:$C,3,FALSE),
IF(C40="ウ",HLOOKUP(A40,ウ!$1:$6,5,FALSE)&amp;HLOOKUP(A40,ウ!$1:$6,6,FALSE),
IF(C40="エ",VLOOKUP(A40,エ!$A:$E,4,FALSE),""))))</f>
        <v/>
      </c>
      <c r="F39" s="325"/>
      <c r="G39" s="315"/>
      <c r="H39" s="311"/>
      <c r="I39" s="327"/>
      <c r="J39" s="293" t="s">
        <v>7831</v>
      </c>
      <c r="K39" s="319"/>
      <c r="L39" s="299"/>
      <c r="M39" s="321" t="str">
        <f xml:space="preserve">
IF(L40="ア",VLOOKUP(J40,ア!$A:$C,2,FALSE),
IF(L40="イ",VLOOKUP(J40,イ!$A:$C,2,FALSE),
IF(L40="ウ",HLOOKUP(J40,ウ!$1:$6,4,FALSE),
IF(L40="エ",VLOOKUP(J40,エ!$A:$E,4,FALSE),""))))</f>
        <v/>
      </c>
      <c r="N39" s="323" t="str">
        <f xml:space="preserve">
IF(L40="ア",VLOOKUP(J40,ア!$A:$C,3,FALSE),
IF(L40="イ",VLOOKUP(J40,イ!$A:$C,3,FALSE),
IF(L40="ウ",HLOOKUP(J40,ウ!$1:$6,5,FALSE)&amp;HLOOKUP(J40,ウ!$1:$6,6,FALSE),
IF(L40="エ",VLOOKUP(J40,エ!$A:$E,4,FALSE),""))))</f>
        <v/>
      </c>
      <c r="O39" s="325"/>
      <c r="P39" s="315"/>
      <c r="Q39" s="336"/>
      <c r="R39" s="327"/>
      <c r="S39" s="289" t="s">
        <v>7891</v>
      </c>
      <c r="T39" s="319"/>
      <c r="U39" s="299"/>
      <c r="V39" s="321" t="str">
        <f xml:space="preserve">
IF(U40="ア",VLOOKUP(S40,ア!$A:$C,2,FALSE),
IF(U40="イ",VLOOKUP(S40,イ!$A:$C,2,FALSE),
IF(U40="ウ",HLOOKUP(S40,ウ!$1:$6,4,FALSE),
IF(U40="エ",VLOOKUP(S40,エ!$A:$E,4,FALSE),""))))</f>
        <v/>
      </c>
      <c r="W39" s="323" t="str">
        <f xml:space="preserve">
IF(U40="ア",VLOOKUP(S40,ア!$A:$C,3,FALSE),
IF(U40="イ",VLOOKUP(S40,イ!$A:$C,3,FALSE),
IF(U40="ウ",HLOOKUP(S40,ウ!$1:$6,5,FALSE)&amp;HLOOKUP(S40,ウ!$1:$6,6,FALSE),
IF(U40="エ",VLOOKUP(S40,エ!$A:$E,4,FALSE),""))))</f>
        <v/>
      </c>
      <c r="X39" s="325"/>
      <c r="Y39" s="315"/>
      <c r="Z39" s="311"/>
      <c r="AA39" s="317"/>
    </row>
    <row r="40" spans="1:27" s="187" customFormat="1" ht="22.2" customHeight="1" x14ac:dyDescent="0.45">
      <c r="A40" s="288"/>
      <c r="B40" s="320"/>
      <c r="C40" s="300"/>
      <c r="D40" s="322"/>
      <c r="E40" s="324"/>
      <c r="F40" s="326"/>
      <c r="G40" s="316"/>
      <c r="H40" s="312"/>
      <c r="I40" s="328"/>
      <c r="J40" s="292"/>
      <c r="K40" s="320"/>
      <c r="L40" s="300"/>
      <c r="M40" s="322"/>
      <c r="N40" s="324"/>
      <c r="O40" s="326"/>
      <c r="P40" s="316"/>
      <c r="Q40" s="338"/>
      <c r="R40" s="328"/>
      <c r="S40" s="288"/>
      <c r="T40" s="320"/>
      <c r="U40" s="300"/>
      <c r="V40" s="322"/>
      <c r="W40" s="324"/>
      <c r="X40" s="326"/>
      <c r="Y40" s="316"/>
      <c r="Z40" s="312"/>
      <c r="AA40" s="318"/>
    </row>
    <row r="41" spans="1:27" s="187" customFormat="1" ht="22.2" customHeight="1" x14ac:dyDescent="0.45">
      <c r="A41" s="289" t="s">
        <v>7772</v>
      </c>
      <c r="B41" s="319"/>
      <c r="C41" s="299"/>
      <c r="D41" s="321" t="str">
        <f xml:space="preserve">
IF(C42="ア",VLOOKUP(A42,ア!$A:$C,2,FALSE),
IF(C42="イ",VLOOKUP(A42,イ!$A:$C,2,FALSE),
IF(C42="ウ",HLOOKUP(A42,ウ!$1:$6,4,FALSE),
IF(C42="エ",VLOOKUP(A42,エ!$A:$E,4,FALSE),""))))</f>
        <v/>
      </c>
      <c r="E41" s="323" t="str">
        <f xml:space="preserve">
IF(C42="ア",VLOOKUP(A42,ア!$A:$C,3,FALSE),
IF(C42="イ",VLOOKUP(A42,イ!$A:$C,3,FALSE),
IF(C42="ウ",HLOOKUP(A42,ウ!$1:$6,5,FALSE)&amp;HLOOKUP(A42,ウ!$1:$6,6,FALSE),
IF(C42="エ",VLOOKUP(A42,エ!$A:$E,4,FALSE),""))))</f>
        <v/>
      </c>
      <c r="F41" s="325"/>
      <c r="G41" s="315"/>
      <c r="H41" s="311"/>
      <c r="I41" s="327"/>
      <c r="J41" s="293" t="s">
        <v>7832</v>
      </c>
      <c r="K41" s="319"/>
      <c r="L41" s="299"/>
      <c r="M41" s="321" t="str">
        <f xml:space="preserve">
IF(L42="ア",VLOOKUP(J42,ア!$A:$C,2,FALSE),
IF(L42="イ",VLOOKUP(J42,イ!$A:$C,2,FALSE),
IF(L42="ウ",HLOOKUP(J42,ウ!$1:$6,4,FALSE),
IF(L42="エ",VLOOKUP(J42,エ!$A:$E,4,FALSE),""))))</f>
        <v/>
      </c>
      <c r="N41" s="323" t="str">
        <f xml:space="preserve">
IF(L42="ア",VLOOKUP(J42,ア!$A:$C,3,FALSE),
IF(L42="イ",VLOOKUP(J42,イ!$A:$C,3,FALSE),
IF(L42="ウ",HLOOKUP(J42,ウ!$1:$6,5,FALSE)&amp;HLOOKUP(J42,ウ!$1:$6,6,FALSE),
IF(L42="エ",VLOOKUP(J42,エ!$A:$E,4,FALSE),""))))</f>
        <v/>
      </c>
      <c r="O41" s="325"/>
      <c r="P41" s="315"/>
      <c r="Q41" s="336"/>
      <c r="R41" s="327"/>
      <c r="S41" s="289" t="s">
        <v>7892</v>
      </c>
      <c r="T41" s="319"/>
      <c r="U41" s="299"/>
      <c r="V41" s="321" t="str">
        <f xml:space="preserve">
IF(U42="ア",VLOOKUP(S42,ア!$A:$C,2,FALSE),
IF(U42="イ",VLOOKUP(S42,イ!$A:$C,2,FALSE),
IF(U42="ウ",HLOOKUP(S42,ウ!$1:$6,4,FALSE),
IF(U42="エ",VLOOKUP(S42,エ!$A:$E,4,FALSE),""))))</f>
        <v/>
      </c>
      <c r="W41" s="323" t="str">
        <f xml:space="preserve">
IF(U42="ア",VLOOKUP(S42,ア!$A:$C,3,FALSE),
IF(U42="イ",VLOOKUP(S42,イ!$A:$C,3,FALSE),
IF(U42="ウ",HLOOKUP(S42,ウ!$1:$6,5,FALSE)&amp;HLOOKUP(S42,ウ!$1:$6,6,FALSE),
IF(U42="エ",VLOOKUP(S42,エ!$A:$E,4,FALSE),""))))</f>
        <v/>
      </c>
      <c r="X41" s="325"/>
      <c r="Y41" s="315"/>
      <c r="Z41" s="311"/>
      <c r="AA41" s="317"/>
    </row>
    <row r="42" spans="1:27" s="187" customFormat="1" ht="22.2" customHeight="1" x14ac:dyDescent="0.45">
      <c r="A42" s="288"/>
      <c r="B42" s="320"/>
      <c r="C42" s="300"/>
      <c r="D42" s="322"/>
      <c r="E42" s="324"/>
      <c r="F42" s="326"/>
      <c r="G42" s="316"/>
      <c r="H42" s="312"/>
      <c r="I42" s="328"/>
      <c r="J42" s="292"/>
      <c r="K42" s="320"/>
      <c r="L42" s="300"/>
      <c r="M42" s="322"/>
      <c r="N42" s="324"/>
      <c r="O42" s="326"/>
      <c r="P42" s="316"/>
      <c r="Q42" s="338"/>
      <c r="R42" s="328"/>
      <c r="S42" s="288"/>
      <c r="T42" s="320"/>
      <c r="U42" s="300"/>
      <c r="V42" s="322"/>
      <c r="W42" s="324"/>
      <c r="X42" s="326"/>
      <c r="Y42" s="316"/>
      <c r="Z42" s="312"/>
      <c r="AA42" s="318"/>
    </row>
    <row r="43" spans="1:27" s="187" customFormat="1" ht="22.2" customHeight="1" x14ac:dyDescent="0.45">
      <c r="A43" s="289" t="s">
        <v>7773</v>
      </c>
      <c r="B43" s="319"/>
      <c r="C43" s="299"/>
      <c r="D43" s="321" t="str">
        <f xml:space="preserve">
IF(C44="ア",VLOOKUP(A44,ア!$A:$C,2,FALSE),
IF(C44="イ",VLOOKUP(A44,イ!$A:$C,2,FALSE),
IF(C44="ウ",HLOOKUP(A44,ウ!$1:$6,4,FALSE),
IF(C44="エ",VLOOKUP(A44,エ!$A:$E,4,FALSE),""))))</f>
        <v/>
      </c>
      <c r="E43" s="323" t="str">
        <f xml:space="preserve">
IF(C44="ア",VLOOKUP(A44,ア!$A:$C,3,FALSE),
IF(C44="イ",VLOOKUP(A44,イ!$A:$C,3,FALSE),
IF(C44="ウ",HLOOKUP(A44,ウ!$1:$6,5,FALSE)&amp;HLOOKUP(A44,ウ!$1:$6,6,FALSE),
IF(C44="エ",VLOOKUP(A44,エ!$A:$E,4,FALSE),""))))</f>
        <v/>
      </c>
      <c r="F43" s="325"/>
      <c r="G43" s="315"/>
      <c r="H43" s="311"/>
      <c r="I43" s="327"/>
      <c r="J43" s="293" t="s">
        <v>7833</v>
      </c>
      <c r="K43" s="319"/>
      <c r="L43" s="299"/>
      <c r="M43" s="321" t="str">
        <f xml:space="preserve">
IF(L44="ア",VLOOKUP(J44,ア!$A:$C,2,FALSE),
IF(L44="イ",VLOOKUP(J44,イ!$A:$C,2,FALSE),
IF(L44="ウ",HLOOKUP(J44,ウ!$1:$6,4,FALSE),
IF(L44="エ",VLOOKUP(J44,エ!$A:$E,4,FALSE),""))))</f>
        <v/>
      </c>
      <c r="N43" s="323" t="str">
        <f xml:space="preserve">
IF(L44="ア",VLOOKUP(J44,ア!$A:$C,3,FALSE),
IF(L44="イ",VLOOKUP(J44,イ!$A:$C,3,FALSE),
IF(L44="ウ",HLOOKUP(J44,ウ!$1:$6,5,FALSE)&amp;HLOOKUP(J44,ウ!$1:$6,6,FALSE),
IF(L44="エ",VLOOKUP(J44,エ!$A:$E,4,FALSE),""))))</f>
        <v/>
      </c>
      <c r="O43" s="325"/>
      <c r="P43" s="315"/>
      <c r="Q43" s="336"/>
      <c r="R43" s="327"/>
      <c r="S43" s="289" t="s">
        <v>7893</v>
      </c>
      <c r="T43" s="319"/>
      <c r="U43" s="299"/>
      <c r="V43" s="321" t="str">
        <f xml:space="preserve">
IF(U44="ア",VLOOKUP(S44,ア!$A:$C,2,FALSE),
IF(U44="イ",VLOOKUP(S44,イ!$A:$C,2,FALSE),
IF(U44="ウ",HLOOKUP(S44,ウ!$1:$6,4,FALSE),
IF(U44="エ",VLOOKUP(S44,エ!$A:$E,4,FALSE),""))))</f>
        <v/>
      </c>
      <c r="W43" s="323" t="str">
        <f xml:space="preserve">
IF(U44="ア",VLOOKUP(S44,ア!$A:$C,3,FALSE),
IF(U44="イ",VLOOKUP(S44,イ!$A:$C,3,FALSE),
IF(U44="ウ",HLOOKUP(S44,ウ!$1:$6,5,FALSE)&amp;HLOOKUP(S44,ウ!$1:$6,6,FALSE),
IF(U44="エ",VLOOKUP(S44,エ!$A:$E,4,FALSE),""))))</f>
        <v/>
      </c>
      <c r="X43" s="325"/>
      <c r="Y43" s="315"/>
      <c r="Z43" s="311"/>
      <c r="AA43" s="317"/>
    </row>
    <row r="44" spans="1:27" s="187" customFormat="1" ht="22.2" customHeight="1" x14ac:dyDescent="0.45">
      <c r="A44" s="288"/>
      <c r="B44" s="320"/>
      <c r="C44" s="300"/>
      <c r="D44" s="322"/>
      <c r="E44" s="324"/>
      <c r="F44" s="326"/>
      <c r="G44" s="316"/>
      <c r="H44" s="312"/>
      <c r="I44" s="328"/>
      <c r="J44" s="292"/>
      <c r="K44" s="320"/>
      <c r="L44" s="300"/>
      <c r="M44" s="322"/>
      <c r="N44" s="324"/>
      <c r="O44" s="326"/>
      <c r="P44" s="316"/>
      <c r="Q44" s="338"/>
      <c r="R44" s="328"/>
      <c r="S44" s="288"/>
      <c r="T44" s="320"/>
      <c r="U44" s="300"/>
      <c r="V44" s="322"/>
      <c r="W44" s="324"/>
      <c r="X44" s="326"/>
      <c r="Y44" s="316"/>
      <c r="Z44" s="312"/>
      <c r="AA44" s="318"/>
    </row>
    <row r="45" spans="1:27" s="187" customFormat="1" ht="22.2" customHeight="1" x14ac:dyDescent="0.45">
      <c r="A45" s="289" t="s">
        <v>7774</v>
      </c>
      <c r="B45" s="319"/>
      <c r="C45" s="299"/>
      <c r="D45" s="321" t="str">
        <f xml:space="preserve">
IF(C46="ア",VLOOKUP(A46,ア!$A:$C,2,FALSE),
IF(C46="イ",VLOOKUP(A46,イ!$A:$C,2,FALSE),
IF(C46="ウ",HLOOKUP(A46,ウ!$1:$6,4,FALSE),
IF(C46="エ",VLOOKUP(A46,エ!$A:$E,4,FALSE),""))))</f>
        <v/>
      </c>
      <c r="E45" s="323" t="str">
        <f xml:space="preserve">
IF(C46="ア",VLOOKUP(A46,ア!$A:$C,3,FALSE),
IF(C46="イ",VLOOKUP(A46,イ!$A:$C,3,FALSE),
IF(C46="ウ",HLOOKUP(A46,ウ!$1:$6,5,FALSE)&amp;HLOOKUP(A46,ウ!$1:$6,6,FALSE),
IF(C46="エ",VLOOKUP(A46,エ!$A:$E,4,FALSE),""))))</f>
        <v/>
      </c>
      <c r="F45" s="325"/>
      <c r="G45" s="315"/>
      <c r="H45" s="311"/>
      <c r="I45" s="327"/>
      <c r="J45" s="293" t="s">
        <v>7834</v>
      </c>
      <c r="K45" s="319"/>
      <c r="L45" s="299"/>
      <c r="M45" s="321" t="str">
        <f xml:space="preserve">
IF(L46="ア",VLOOKUP(J46,ア!$A:$C,2,FALSE),
IF(L46="イ",VLOOKUP(J46,イ!$A:$C,2,FALSE),
IF(L46="ウ",HLOOKUP(J46,ウ!$1:$6,4,FALSE),
IF(L46="エ",VLOOKUP(J46,エ!$A:$E,4,FALSE),""))))</f>
        <v/>
      </c>
      <c r="N45" s="323" t="str">
        <f xml:space="preserve">
IF(L46="ア",VLOOKUP(J46,ア!$A:$C,3,FALSE),
IF(L46="イ",VLOOKUP(J46,イ!$A:$C,3,FALSE),
IF(L46="ウ",HLOOKUP(J46,ウ!$1:$6,5,FALSE)&amp;HLOOKUP(J46,ウ!$1:$6,6,FALSE),
IF(L46="エ",VLOOKUP(J46,エ!$A:$E,4,FALSE),""))))</f>
        <v/>
      </c>
      <c r="O45" s="325"/>
      <c r="P45" s="315"/>
      <c r="Q45" s="336"/>
      <c r="R45" s="327"/>
      <c r="S45" s="289" t="s">
        <v>7894</v>
      </c>
      <c r="T45" s="319"/>
      <c r="U45" s="299"/>
      <c r="V45" s="321" t="str">
        <f xml:space="preserve">
IF(U46="ア",VLOOKUP(S46,ア!$A:$C,2,FALSE),
IF(U46="イ",VLOOKUP(S46,イ!$A:$C,2,FALSE),
IF(U46="ウ",HLOOKUP(S46,ウ!$1:$6,4,FALSE),
IF(U46="エ",VLOOKUP(S46,エ!$A:$E,4,FALSE),""))))</f>
        <v/>
      </c>
      <c r="W45" s="323" t="str">
        <f xml:space="preserve">
IF(U46="ア",VLOOKUP(S46,ア!$A:$C,3,FALSE),
IF(U46="イ",VLOOKUP(S46,イ!$A:$C,3,FALSE),
IF(U46="ウ",HLOOKUP(S46,ウ!$1:$6,5,FALSE)&amp;HLOOKUP(S46,ウ!$1:$6,6,FALSE),
IF(U46="エ",VLOOKUP(S46,エ!$A:$E,4,FALSE),""))))</f>
        <v/>
      </c>
      <c r="X45" s="325"/>
      <c r="Y45" s="315"/>
      <c r="Z45" s="311"/>
      <c r="AA45" s="317"/>
    </row>
    <row r="46" spans="1:27" s="184" customFormat="1" ht="22.2" customHeight="1" thickBot="1" x14ac:dyDescent="0.2">
      <c r="A46" s="290"/>
      <c r="B46" s="333"/>
      <c r="C46" s="301"/>
      <c r="D46" s="334"/>
      <c r="E46" s="329"/>
      <c r="F46" s="330"/>
      <c r="G46" s="331"/>
      <c r="H46" s="313"/>
      <c r="I46" s="335"/>
      <c r="J46" s="294"/>
      <c r="K46" s="333"/>
      <c r="L46" s="301"/>
      <c r="M46" s="334"/>
      <c r="N46" s="329"/>
      <c r="O46" s="330"/>
      <c r="P46" s="331"/>
      <c r="Q46" s="337"/>
      <c r="R46" s="335"/>
      <c r="S46" s="290"/>
      <c r="T46" s="333"/>
      <c r="U46" s="301"/>
      <c r="V46" s="334"/>
      <c r="W46" s="329"/>
      <c r="X46" s="330"/>
      <c r="Y46" s="331"/>
      <c r="Z46" s="313"/>
      <c r="AA46" s="332"/>
    </row>
    <row r="47" spans="1:27" s="187" customFormat="1" ht="22.2" customHeight="1" x14ac:dyDescent="0.45">
      <c r="A47" s="287" t="s">
        <v>7775</v>
      </c>
      <c r="B47" s="339"/>
      <c r="C47" s="302"/>
      <c r="D47" s="340"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IF(C48="エ",VLOOKUP(A48,エ!$A:$E,4,FALSE),""))))</f>
        <v/>
      </c>
      <c r="F47" s="342"/>
      <c r="G47" s="343"/>
      <c r="H47" s="314"/>
      <c r="I47" s="345"/>
      <c r="J47" s="287" t="s">
        <v>7835</v>
      </c>
      <c r="K47" s="339"/>
      <c r="L47" s="302"/>
      <c r="M47" s="340" t="str">
        <f xml:space="preserve">
IF(L48="ア",VLOOKUP(J48,ア!$A:$C,2,FALSE),
IF(L48="イ",VLOOKUP(J48,イ!$A:$C,2,FALSE),
IF(L48="ウ",HLOOKUP(J48,ウ!$1:$6,4,FALSE),
IF(L48="エ",VLOOKUP(J48,エ!$A:$E,4,FALSE),""))))</f>
        <v/>
      </c>
      <c r="N47" s="341" t="str">
        <f xml:space="preserve">
IF(L48="ア",VLOOKUP(J48,ア!$A:$C,3,FALSE),
IF(L48="イ",VLOOKUP(J48,イ!$A:$C,3,FALSE),
IF(L48="ウ",HLOOKUP(J48,ウ!$1:$6,5,FALSE)&amp;HLOOKUP(J48,ウ!$1:$6,6,FALSE),
IF(L48="エ",VLOOKUP(J48,エ!$A:$E,4,FALSE),""))))</f>
        <v/>
      </c>
      <c r="O47" s="342"/>
      <c r="P47" s="343"/>
      <c r="Q47" s="346"/>
      <c r="R47" s="345"/>
      <c r="S47" s="287" t="s">
        <v>7895</v>
      </c>
      <c r="T47" s="339"/>
      <c r="U47" s="302"/>
      <c r="V47" s="348" t="str">
        <f xml:space="preserve">
IF(U48="ア",VLOOKUP(S48,ア!$A:$C,2,FALSE),
IF(U48="イ",VLOOKUP(S48,イ!$A:$C,2,FALSE),
IF(U48="ウ",HLOOKUP(S48,ウ!$1:$6,4,FALSE),
IF(U48="エ",VLOOKUP(S48,エ!$A:$E,4,FALSE),""))))</f>
        <v/>
      </c>
      <c r="W47" s="347" t="str">
        <f xml:space="preserve">
IF(U48="ア",VLOOKUP(S48,ア!$A:$C,3,FALSE),
IF(U48="イ",VLOOKUP(S48,イ!$A:$C,3,FALSE),
IF(U48="ウ",HLOOKUP(S48,ウ!$1:$6,5,FALSE)&amp;HLOOKUP(S48,ウ!$1:$6,6,FALSE),
IF(U48="エ",VLOOKUP(S48,エ!$A:$E,4,FALSE),""))))</f>
        <v/>
      </c>
      <c r="X47" s="342"/>
      <c r="Y47" s="343"/>
      <c r="Z47" s="314"/>
      <c r="AA47" s="344"/>
    </row>
    <row r="48" spans="1:27" s="187" customFormat="1" ht="22.2" customHeight="1" x14ac:dyDescent="0.45">
      <c r="A48" s="288"/>
      <c r="B48" s="320"/>
      <c r="C48" s="300"/>
      <c r="D48" s="322"/>
      <c r="E48" s="324"/>
      <c r="F48" s="326"/>
      <c r="G48" s="316"/>
      <c r="H48" s="312"/>
      <c r="I48" s="328"/>
      <c r="J48" s="288"/>
      <c r="K48" s="320"/>
      <c r="L48" s="300"/>
      <c r="M48" s="322"/>
      <c r="N48" s="324"/>
      <c r="O48" s="326"/>
      <c r="P48" s="316"/>
      <c r="Q48" s="338"/>
      <c r="R48" s="328"/>
      <c r="S48" s="288"/>
      <c r="T48" s="320"/>
      <c r="U48" s="300"/>
      <c r="V48" s="322"/>
      <c r="W48" s="324"/>
      <c r="X48" s="326"/>
      <c r="Y48" s="316"/>
      <c r="Z48" s="312"/>
      <c r="AA48" s="318"/>
    </row>
    <row r="49" spans="1:27" s="187" customFormat="1" ht="22.2" customHeight="1" x14ac:dyDescent="0.45">
      <c r="A49" s="289" t="s">
        <v>7776</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7836</v>
      </c>
      <c r="K49" s="319"/>
      <c r="L49" s="299"/>
      <c r="M49" s="321" t="str">
        <f xml:space="preserve">
IF(L50="ア",VLOOKUP(J50,ア!$A:$C,2,FALSE),
IF(L50="イ",VLOOKUP(J50,イ!$A:$C,2,FALSE),
IF(L50="ウ",HLOOKUP(J50,ウ!$1:$6,4,FALSE),
IF(L50="エ",VLOOKUP(J50,エ!$A:$E,4,FALSE),""))))</f>
        <v/>
      </c>
      <c r="N49" s="323" t="str">
        <f xml:space="preserve">
IF(L50="ア",VLOOKUP(J50,ア!$A:$C,3,FALSE),
IF(L50="イ",VLOOKUP(J50,イ!$A:$C,3,FALSE),
IF(L50="ウ",HLOOKUP(J50,ウ!$1:$6,5,FALSE)&amp;HLOOKUP(J50,ウ!$1:$6,6,FALSE),
IF(L50="エ",VLOOKUP(J50,エ!$A:$E,4,FALSE),""))))</f>
        <v/>
      </c>
      <c r="O49" s="325"/>
      <c r="P49" s="315"/>
      <c r="Q49" s="336"/>
      <c r="R49" s="327"/>
      <c r="S49" s="289" t="s">
        <v>7896</v>
      </c>
      <c r="T49" s="319"/>
      <c r="U49" s="299"/>
      <c r="V49" s="321" t="str">
        <f xml:space="preserve">
IF(U50="ア",VLOOKUP(S50,ア!$A:$C,2,FALSE),
IF(U50="イ",VLOOKUP(S50,イ!$A:$C,2,FALSE),
IF(U50="ウ",HLOOKUP(S50,ウ!$1:$6,4,FALSE),
IF(U50="エ",VLOOKUP(S50,エ!$A:$E,4,FALSE),""))))</f>
        <v/>
      </c>
      <c r="W49" s="323" t="str">
        <f xml:space="preserve">
IF(U50="ア",VLOOKUP(S50,ア!$A:$C,3,FALSE),
IF(U50="イ",VLOOKUP(S50,イ!$A:$C,3,FALSE),
IF(U50="ウ",HLOOKUP(S50,ウ!$1:$6,5,FALSE)&amp;HLOOKUP(S50,ウ!$1:$6,6,FALSE),
IF(U50="エ",VLOOKUP(S50,エ!$A:$E,4,FALSE),""))))</f>
        <v/>
      </c>
      <c r="X49" s="325"/>
      <c r="Y49" s="315"/>
      <c r="Z49" s="311"/>
      <c r="AA49" s="317"/>
    </row>
    <row r="50" spans="1:27" s="187" customFormat="1" ht="22.2" customHeight="1" x14ac:dyDescent="0.45">
      <c r="A50" s="288"/>
      <c r="B50" s="320"/>
      <c r="C50" s="300"/>
      <c r="D50" s="322"/>
      <c r="E50" s="324"/>
      <c r="F50" s="326"/>
      <c r="G50" s="316"/>
      <c r="H50" s="312"/>
      <c r="I50" s="328"/>
      <c r="J50" s="288"/>
      <c r="K50" s="320"/>
      <c r="L50" s="300"/>
      <c r="M50" s="322"/>
      <c r="N50" s="324"/>
      <c r="O50" s="326"/>
      <c r="P50" s="316"/>
      <c r="Q50" s="338"/>
      <c r="R50" s="328"/>
      <c r="S50" s="288"/>
      <c r="T50" s="320"/>
      <c r="U50" s="300"/>
      <c r="V50" s="322"/>
      <c r="W50" s="324"/>
      <c r="X50" s="326"/>
      <c r="Y50" s="316"/>
      <c r="Z50" s="312"/>
      <c r="AA50" s="318"/>
    </row>
    <row r="51" spans="1:27" s="187" customFormat="1" ht="22.2" customHeight="1" x14ac:dyDescent="0.45">
      <c r="A51" s="289" t="s">
        <v>7777</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7837</v>
      </c>
      <c r="K51" s="319"/>
      <c r="L51" s="299"/>
      <c r="M51" s="321" t="str">
        <f xml:space="preserve">
IF(L52="ア",VLOOKUP(J52,ア!$A:$C,2,FALSE),
IF(L52="イ",VLOOKUP(J52,イ!$A:$C,2,FALSE),
IF(L52="ウ",HLOOKUP(J52,ウ!$1:$6,4,FALSE),
IF(L52="エ",VLOOKUP(J52,エ!$A:$E,4,FALSE),""))))</f>
        <v/>
      </c>
      <c r="N51" s="323" t="str">
        <f xml:space="preserve">
IF(L52="ア",VLOOKUP(J52,ア!$A:$C,3,FALSE),
IF(L52="イ",VLOOKUP(J52,イ!$A:$C,3,FALSE),
IF(L52="ウ",HLOOKUP(J52,ウ!$1:$6,5,FALSE)&amp;HLOOKUP(J52,ウ!$1:$6,6,FALSE),
IF(L52="エ",VLOOKUP(J52,エ!$A:$E,4,FALSE),""))))</f>
        <v/>
      </c>
      <c r="O51" s="325"/>
      <c r="P51" s="315"/>
      <c r="Q51" s="336"/>
      <c r="R51" s="327"/>
      <c r="S51" s="289" t="s">
        <v>7897</v>
      </c>
      <c r="T51" s="319"/>
      <c r="U51" s="299"/>
      <c r="V51" s="321" t="str">
        <f xml:space="preserve">
IF(U52="ア",VLOOKUP(S52,ア!$A:$C,2,FALSE),
IF(U52="イ",VLOOKUP(S52,イ!$A:$C,2,FALSE),
IF(U52="ウ",HLOOKUP(S52,ウ!$1:$6,4,FALSE),
IF(U52="エ",VLOOKUP(S52,エ!$A:$E,4,FALSE),""))))</f>
        <v/>
      </c>
      <c r="W51" s="323" t="str">
        <f xml:space="preserve">
IF(U52="ア",VLOOKUP(S52,ア!$A:$C,3,FALSE),
IF(U52="イ",VLOOKUP(S52,イ!$A:$C,3,FALSE),
IF(U52="ウ",HLOOKUP(S52,ウ!$1:$6,5,FALSE)&amp;HLOOKUP(S52,ウ!$1:$6,6,FALSE),
IF(U52="エ",VLOOKUP(S52,エ!$A:$E,4,FALSE),""))))</f>
        <v/>
      </c>
      <c r="X51" s="325"/>
      <c r="Y51" s="315"/>
      <c r="Z51" s="311"/>
      <c r="AA51" s="317"/>
    </row>
    <row r="52" spans="1:27" s="187" customFormat="1" ht="22.2" customHeight="1" x14ac:dyDescent="0.45">
      <c r="A52" s="288"/>
      <c r="B52" s="320"/>
      <c r="C52" s="300"/>
      <c r="D52" s="322"/>
      <c r="E52" s="324"/>
      <c r="F52" s="326"/>
      <c r="G52" s="316"/>
      <c r="H52" s="312"/>
      <c r="I52" s="328"/>
      <c r="J52" s="288"/>
      <c r="K52" s="320"/>
      <c r="L52" s="300"/>
      <c r="M52" s="322"/>
      <c r="N52" s="324"/>
      <c r="O52" s="326"/>
      <c r="P52" s="316"/>
      <c r="Q52" s="338"/>
      <c r="R52" s="328"/>
      <c r="S52" s="288"/>
      <c r="T52" s="320"/>
      <c r="U52" s="300"/>
      <c r="V52" s="322"/>
      <c r="W52" s="324"/>
      <c r="X52" s="326"/>
      <c r="Y52" s="316"/>
      <c r="Z52" s="312"/>
      <c r="AA52" s="318"/>
    </row>
    <row r="53" spans="1:27" s="187" customFormat="1" ht="22.2" customHeight="1" x14ac:dyDescent="0.45">
      <c r="A53" s="289" t="s">
        <v>7778</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7838</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7898</v>
      </c>
      <c r="T53" s="319"/>
      <c r="U53" s="299"/>
      <c r="V53" s="321" t="str">
        <f xml:space="preserve">
IF(U54="ア",VLOOKUP(S54,ア!$A:$C,2,FALSE),
IF(U54="イ",VLOOKUP(S54,イ!$A:$C,2,FALSE),
IF(U54="ウ",HLOOKUP(S54,ウ!$1:$6,4,FALSE),
IF(U54="エ",VLOOKUP(S54,エ!$A:$E,4,FALSE),""))))</f>
        <v/>
      </c>
      <c r="W53" s="323" t="str">
        <f xml:space="preserve">
IF(U54="ア",VLOOKUP(S54,ア!$A:$C,3,FALSE),
IF(U54="イ",VLOOKUP(S54,イ!$A:$C,3,FALSE),
IF(U54="ウ",HLOOKUP(S54,ウ!$1:$6,5,FALSE)&amp;HLOOKUP(S54,ウ!$1:$6,6,FALSE),
IF(U54="エ",VLOOKUP(S54,エ!$A:$E,4,FALSE),""))))</f>
        <v/>
      </c>
      <c r="X53" s="325"/>
      <c r="Y53" s="315"/>
      <c r="Z53" s="311"/>
      <c r="AA53" s="317"/>
    </row>
    <row r="54" spans="1:27" s="187" customFormat="1" ht="22.2" customHeight="1" x14ac:dyDescent="0.45">
      <c r="A54" s="288"/>
      <c r="B54" s="320"/>
      <c r="C54" s="300"/>
      <c r="D54" s="322"/>
      <c r="E54" s="324"/>
      <c r="F54" s="326"/>
      <c r="G54" s="316"/>
      <c r="H54" s="312"/>
      <c r="I54" s="328"/>
      <c r="J54" s="288"/>
      <c r="K54" s="320"/>
      <c r="L54" s="300"/>
      <c r="M54" s="322"/>
      <c r="N54" s="324"/>
      <c r="O54" s="326"/>
      <c r="P54" s="316"/>
      <c r="Q54" s="338"/>
      <c r="R54" s="328"/>
      <c r="S54" s="288"/>
      <c r="T54" s="320"/>
      <c r="U54" s="300"/>
      <c r="V54" s="322"/>
      <c r="W54" s="324"/>
      <c r="X54" s="326"/>
      <c r="Y54" s="316"/>
      <c r="Z54" s="312"/>
      <c r="AA54" s="318"/>
    </row>
    <row r="55" spans="1:27" s="187" customFormat="1" ht="22.2" customHeight="1" x14ac:dyDescent="0.45">
      <c r="A55" s="289" t="s">
        <v>7779</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7839</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7899</v>
      </c>
      <c r="T55" s="319"/>
      <c r="U55" s="299"/>
      <c r="V55" s="321" t="str">
        <f xml:space="preserve">
IF(U56="ア",VLOOKUP(S56,ア!$A:$C,2,FALSE),
IF(U56="イ",VLOOKUP(S56,イ!$A:$C,2,FALSE),
IF(U56="ウ",HLOOKUP(S56,ウ!$1:$6,4,FALSE),
IF(U56="エ",VLOOKUP(S56,エ!$A:$E,4,FALSE),""))))</f>
        <v/>
      </c>
      <c r="W55" s="323" t="str">
        <f xml:space="preserve">
IF(U56="ア",VLOOKUP(S56,ア!$A:$C,3,FALSE),
IF(U56="イ",VLOOKUP(S56,イ!$A:$C,3,FALSE),
IF(U56="ウ",HLOOKUP(S56,ウ!$1:$6,5,FALSE)&amp;HLOOKUP(S56,ウ!$1:$6,6,FALSE),
IF(U56="エ",VLOOKUP(S56,エ!$A:$E,4,FALSE),""))))</f>
        <v/>
      </c>
      <c r="X55" s="325"/>
      <c r="Y55" s="315"/>
      <c r="Z55" s="311"/>
      <c r="AA55" s="317"/>
    </row>
    <row r="56" spans="1:27" s="187" customFormat="1" ht="22.2" customHeight="1" x14ac:dyDescent="0.45">
      <c r="A56" s="288"/>
      <c r="B56" s="320"/>
      <c r="C56" s="300"/>
      <c r="D56" s="322"/>
      <c r="E56" s="324"/>
      <c r="F56" s="326"/>
      <c r="G56" s="316"/>
      <c r="H56" s="312"/>
      <c r="I56" s="328"/>
      <c r="J56" s="288"/>
      <c r="K56" s="320"/>
      <c r="L56" s="300"/>
      <c r="M56" s="322"/>
      <c r="N56" s="324"/>
      <c r="O56" s="326"/>
      <c r="P56" s="316"/>
      <c r="Q56" s="338"/>
      <c r="R56" s="328"/>
      <c r="S56" s="288"/>
      <c r="T56" s="320"/>
      <c r="U56" s="300"/>
      <c r="V56" s="322"/>
      <c r="W56" s="324"/>
      <c r="X56" s="326"/>
      <c r="Y56" s="316"/>
      <c r="Z56" s="312"/>
      <c r="AA56" s="318"/>
    </row>
    <row r="57" spans="1:27" s="187" customFormat="1" ht="22.2" customHeight="1" x14ac:dyDescent="0.45">
      <c r="A57" s="289" t="s">
        <v>7780</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7840</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7900</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2.2"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2.2" customHeight="1" x14ac:dyDescent="0.45">
      <c r="A59" s="289" t="s">
        <v>7781</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7841</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7901</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2.2"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2.2" customHeight="1" x14ac:dyDescent="0.45">
      <c r="A61" s="289" t="s">
        <v>7782</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7842</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7902</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2.2"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2.2" customHeight="1" x14ac:dyDescent="0.45">
      <c r="A63" s="289" t="s">
        <v>7783</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7843</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7903</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2.2"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2.2" customHeight="1" x14ac:dyDescent="0.45">
      <c r="A65" s="289" t="s">
        <v>7784</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7844</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7904</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2.2"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2.2" customHeight="1" x14ac:dyDescent="0.45">
      <c r="A67" s="289" t="s">
        <v>7785</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7845</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7905</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2.2"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2.2" customHeight="1" x14ac:dyDescent="0.45">
      <c r="A69" s="289" t="s">
        <v>7786</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7846</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7906</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2.2"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2.2" customHeight="1" x14ac:dyDescent="0.45">
      <c r="A71" s="289" t="s">
        <v>7787</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7847</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7907</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2.2"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2.2" customHeight="1" x14ac:dyDescent="0.45">
      <c r="A73" s="289" t="s">
        <v>7788</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7848</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7908</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2.2"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2.2" customHeight="1" x14ac:dyDescent="0.45">
      <c r="A75" s="289" t="s">
        <v>7789</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7849</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7909</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2.2"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2.2" customHeight="1" x14ac:dyDescent="0.45">
      <c r="A77" s="287" t="s">
        <v>7790</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7850</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7910</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2.2"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2.2" customHeight="1" x14ac:dyDescent="0.45">
      <c r="A79" s="289" t="s">
        <v>7791</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7851</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7911</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2.2"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2.2" customHeight="1" x14ac:dyDescent="0.45">
      <c r="A81" s="289" t="s">
        <v>7792</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7852</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7912</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2.2"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2.2" customHeight="1" x14ac:dyDescent="0.45">
      <c r="A83" s="289" t="s">
        <v>7793</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7853</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7913</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2.2"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2.2" customHeight="1" x14ac:dyDescent="0.45">
      <c r="A85" s="289" t="s">
        <v>7794</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7854</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7914</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2.2"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2.2" customHeight="1" x14ac:dyDescent="0.45">
      <c r="A87" s="289" t="s">
        <v>7795</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7855</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7915</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2.2"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2.2" customHeight="1" x14ac:dyDescent="0.45">
      <c r="A89" s="289" t="s">
        <v>7796</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7856</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7916</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2.2"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2.2" customHeight="1" x14ac:dyDescent="0.45">
      <c r="A91" s="289" t="s">
        <v>7797</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7857</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7917</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2.2"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2.2" customHeight="1" x14ac:dyDescent="0.45">
      <c r="A93" s="289" t="s">
        <v>7798</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7858</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7918</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2.2"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2.2" customHeight="1" x14ac:dyDescent="0.45">
      <c r="A95" s="289" t="s">
        <v>7799</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7859</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7919</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2.2"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2.2" customHeight="1" x14ac:dyDescent="0.45">
      <c r="A97" s="289" t="s">
        <v>7800</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7860</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7920</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2.2"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2.2" customHeight="1" x14ac:dyDescent="0.45">
      <c r="A99" s="289" t="s">
        <v>7801</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7861</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7921</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2.2"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2.2" customHeight="1" x14ac:dyDescent="0.45">
      <c r="A101" s="289" t="s">
        <v>7802</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7862</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7922</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2.2"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2.2" customHeight="1" x14ac:dyDescent="0.45">
      <c r="A103" s="289" t="s">
        <v>7803</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7863</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7923</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2.2"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2.2" customHeight="1" x14ac:dyDescent="0.45">
      <c r="A105" s="289" t="s">
        <v>7804</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7864</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7924</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2.2"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2.2" customHeight="1" x14ac:dyDescent="0.45">
      <c r="A107" s="287" t="s">
        <v>7805</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7865</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7925</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2.2"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2.2" customHeight="1" x14ac:dyDescent="0.45">
      <c r="A109" s="289" t="s">
        <v>7806</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7866</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7926</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2.2"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2.2" customHeight="1" x14ac:dyDescent="0.45">
      <c r="A111" s="289" t="s">
        <v>7807</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7867</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7927</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2.2"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2.2" customHeight="1" x14ac:dyDescent="0.45">
      <c r="A113" s="289" t="s">
        <v>7808</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7868</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7928</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2.2"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2.2" customHeight="1" x14ac:dyDescent="0.45">
      <c r="A115" s="289" t="s">
        <v>7809</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7869</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7929</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2.2"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2.2" customHeight="1" x14ac:dyDescent="0.45">
      <c r="A117" s="289" t="s">
        <v>7810</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7870</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7930</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2.2"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2.2" customHeight="1" x14ac:dyDescent="0.45">
      <c r="A119" s="289" t="s">
        <v>7811</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7871</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7931</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2.2"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2.2" customHeight="1" x14ac:dyDescent="0.45">
      <c r="A121" s="289" t="s">
        <v>7812</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7872</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7932</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2.2"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2.2" customHeight="1" x14ac:dyDescent="0.45">
      <c r="A123" s="289" t="s">
        <v>7813</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7873</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7933</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2.2"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2.2" customHeight="1" x14ac:dyDescent="0.45">
      <c r="A125" s="289" t="s">
        <v>7814</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7874</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7934</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2.2"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2.2" customHeight="1" x14ac:dyDescent="0.45">
      <c r="A127" s="289" t="s">
        <v>7815</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7875</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7935</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2.2"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2.2" customHeight="1" x14ac:dyDescent="0.45">
      <c r="A129" s="289" t="s">
        <v>7816</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7876</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7936</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2.2"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2.2" customHeight="1" x14ac:dyDescent="0.45">
      <c r="A131" s="289" t="s">
        <v>7817</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7877</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7937</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2.2"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2.2" customHeight="1" x14ac:dyDescent="0.45">
      <c r="A133" s="289" t="s">
        <v>7818</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7878</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7938</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2.2"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2.2" customHeight="1" x14ac:dyDescent="0.45">
      <c r="A135" s="289" t="s">
        <v>7819</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7879</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7939</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2.2"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東淀川支援学校</v>
      </c>
      <c r="B2" s="282" t="str">
        <f>'様式4・小学部（高）'!X3</f>
        <v>小学部（高）</v>
      </c>
      <c r="C2" s="283">
        <f>集計用!F2</f>
        <v>0</v>
      </c>
      <c r="D2" s="283">
        <f>集計用!G2</f>
        <v>0</v>
      </c>
      <c r="E2" s="283">
        <f>集計用!H2</f>
        <v>22</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0</v>
      </c>
      <c r="H2" s="282">
        <f>IF(COUNTIF($B:$B,H1)=0,0,COUNTA(_xlfn.UNIQUE(H3:H182))-1)</f>
        <v>22</v>
      </c>
      <c r="I2" s="282">
        <f>IF(COUNTIF($B:$B,I1)=0,0,COUNTA(_xlfn.UNIQUE(I3:I182))-1)</f>
        <v>0</v>
      </c>
      <c r="J2" s="282">
        <f>IF(COUNTIF($B:$B,J1)=0,0,COUNTA(_xlfn.UNIQUE(J3:J182))-1)</f>
        <v>0</v>
      </c>
    </row>
    <row r="3" spans="1:10" x14ac:dyDescent="0.45">
      <c r="A3" s="282" t="s">
        <v>7710</v>
      </c>
      <c r="B3" s="282" t="str">
        <f>'様式4・小学部（高）'!C18</f>
        <v>ウ</v>
      </c>
      <c r="C3" s="282" t="str">
        <f>'様式4・小学部（高）'!E17</f>
        <v>どうぶつあれあれえほん
第4集たべたのだあれ</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H24">IFERROR(_xlfn._xlws.FILTER($C$3:$C$182,($B$3:$B$182=H1)*($D$3:$D$182&lt;&gt;"〇")),"")</f>
        <v>どうぶつあれあれえほん
第4集たべたのだあれ</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こどものとも絵本ぞうくんのさんぽ</v>
      </c>
      <c r="D4" s="282">
        <f>'様式4・小学部（高）'!I18</f>
        <v>0</v>
      </c>
      <c r="E4" s="282" t="s">
        <v>7630</v>
      </c>
      <c r="H4" s="282" t="str">
        <v>こどものとも絵本ぞうくんのさんぽ</v>
      </c>
    </row>
    <row r="5" spans="1:10" x14ac:dyDescent="0.45">
      <c r="A5" s="282" t="s">
        <v>2010</v>
      </c>
      <c r="B5" s="282" t="str">
        <f>'様式4・小学部（高）'!C22</f>
        <v>ウ</v>
      </c>
      <c r="C5" s="282" t="str">
        <f>'様式4・小学部（高）'!E21</f>
        <v>こどものとも絵本くるまはいくつ</v>
      </c>
      <c r="D5" s="282">
        <f>'様式4・小学部（高）'!I19</f>
        <v>0</v>
      </c>
      <c r="E5" s="282" t="s">
        <v>7630</v>
      </c>
      <c r="H5" s="282" t="str">
        <v>こどものとも絵本くるまはいくつ</v>
      </c>
    </row>
    <row r="6" spans="1:10" x14ac:dyDescent="0.45">
      <c r="A6" s="282" t="s">
        <v>2013</v>
      </c>
      <c r="B6" s="282" t="str">
        <f>'様式4・小学部（高）'!C24</f>
        <v>ウ</v>
      </c>
      <c r="C6" s="282" t="str">
        <f>'様式4・小学部（高）'!E23</f>
        <v>0.1.2.えほんおおきい　ちいさい</v>
      </c>
      <c r="D6" s="282">
        <f>'様式4・小学部（高）'!I20</f>
        <v>0</v>
      </c>
      <c r="E6" s="282" t="s">
        <v>7630</v>
      </c>
      <c r="H6" s="282" t="str">
        <v>0.1.2.えほんおおきい　ちいさい</v>
      </c>
    </row>
    <row r="7" spans="1:10" x14ac:dyDescent="0.45">
      <c r="A7" s="282" t="s">
        <v>2016</v>
      </c>
      <c r="B7" s="282" t="str">
        <f>'様式4・小学部（高）'!C26</f>
        <v>ウ</v>
      </c>
      <c r="C7" s="282" t="str">
        <f>'様式4・小学部（高）'!E25</f>
        <v>おみせやさんで
くださいな！</v>
      </c>
      <c r="D7" s="282">
        <f>'様式4・小学部（高）'!I21</f>
        <v>0</v>
      </c>
      <c r="E7" s="282" t="s">
        <v>7630</v>
      </c>
      <c r="H7" s="282" t="str">
        <v>おみせやさんで
くださいな！</v>
      </c>
    </row>
    <row r="8" spans="1:10" x14ac:dyDescent="0.45">
      <c r="A8" s="282" t="s">
        <v>2019</v>
      </c>
      <c r="B8" s="282" t="str">
        <f>'様式4・小学部（高）'!C28</f>
        <v>ウ</v>
      </c>
      <c r="C8" s="282" t="str">
        <f>'様式4・小学部（高）'!E27</f>
        <v>改訂新版どうようえほん１</v>
      </c>
      <c r="D8" s="282">
        <f>'様式4・小学部（高）'!I22</f>
        <v>0</v>
      </c>
      <c r="E8" s="282" t="s">
        <v>7630</v>
      </c>
      <c r="H8" s="282" t="str">
        <v>改訂新版どうようえほん１</v>
      </c>
    </row>
    <row r="9" spans="1:10" x14ac:dyDescent="0.45">
      <c r="A9" s="282" t="s">
        <v>2022</v>
      </c>
      <c r="B9" s="282" t="str">
        <f>'様式4・小学部（高）'!C30</f>
        <v>ウ</v>
      </c>
      <c r="C9" s="282" t="str">
        <f>'様式4・小学部（高）'!E29</f>
        <v>エリック・カールの絵本とうさんはタツノオトシゴ</v>
      </c>
      <c r="D9" s="282">
        <f>'様式4・小学部（高）'!I23</f>
        <v>0</v>
      </c>
      <c r="E9" s="282" t="s">
        <v>7630</v>
      </c>
      <c r="H9" s="282" t="str">
        <v>エリック・カールの絵本とうさんはタツノオトシゴ</v>
      </c>
    </row>
    <row r="10" spans="1:10" x14ac:dyDescent="0.45">
      <c r="A10" s="282" t="s">
        <v>2025</v>
      </c>
      <c r="B10" s="282" t="str">
        <f>'様式4・小学部（高）'!C32</f>
        <v>ウ</v>
      </c>
      <c r="C10" s="282" t="str">
        <f>'様式4・小学部（高）'!E31</f>
        <v>ぐりとぐらの絵本ぐりとぐらの１ねんかん</v>
      </c>
      <c r="D10" s="282">
        <f>'様式4・小学部（高）'!I24</f>
        <v>0</v>
      </c>
      <c r="E10" s="282" t="s">
        <v>7630</v>
      </c>
      <c r="H10" s="282" t="str">
        <v>ぐりとぐらの絵本ぐりとぐらの１ねんかん</v>
      </c>
    </row>
    <row r="11" spans="1:10" x14ac:dyDescent="0.45">
      <c r="A11" s="282" t="s">
        <v>2028</v>
      </c>
      <c r="B11" s="282">
        <f>'様式4・小学部（高）'!C34</f>
        <v>0</v>
      </c>
      <c r="C11" s="282" t="str">
        <f>'様式4・小学部（高）'!E33</f>
        <v/>
      </c>
      <c r="D11" s="282">
        <f>'様式4・小学部（高）'!I25</f>
        <v>0</v>
      </c>
      <c r="E11" s="282" t="s">
        <v>7630</v>
      </c>
      <c r="H11" s="282" t="str">
        <v>しりとりしましょ！たべものあいうえお</v>
      </c>
    </row>
    <row r="12" spans="1:10" x14ac:dyDescent="0.45">
      <c r="A12" s="282" t="s">
        <v>2031</v>
      </c>
      <c r="B12" s="282">
        <f>'様式4・小学部（高）'!C36</f>
        <v>0</v>
      </c>
      <c r="C12" s="282" t="str">
        <f>'様式4・小学部（高）'!E35</f>
        <v/>
      </c>
      <c r="D12" s="282">
        <f>'様式4・小学部（高）'!I26</f>
        <v>0</v>
      </c>
      <c r="E12" s="282" t="s">
        <v>7630</v>
      </c>
      <c r="H12" s="282" t="str">
        <v>五味太郎の絵本わにさんどきっ
はいしゃさんどきっ</v>
      </c>
    </row>
    <row r="13" spans="1:10" x14ac:dyDescent="0.45">
      <c r="A13" s="282" t="s">
        <v>2034</v>
      </c>
      <c r="B13" s="282">
        <f>'様式4・小学部（高）'!C38</f>
        <v>0</v>
      </c>
      <c r="C13" s="282" t="str">
        <f>'様式4・小学部（高）'!E37</f>
        <v/>
      </c>
      <c r="D13" s="282">
        <f>'様式4・小学部（高）'!I27</f>
        <v>0</v>
      </c>
      <c r="E13" s="282" t="s">
        <v>7630</v>
      </c>
      <c r="H13" s="282" t="str">
        <v>五味太郎・創作絵本ふたりではんぶん</v>
      </c>
    </row>
    <row r="14" spans="1:10" x14ac:dyDescent="0.45">
      <c r="A14" s="282" t="s">
        <v>2037</v>
      </c>
      <c r="B14" s="282">
        <f>'様式4・小学部（高）'!C40</f>
        <v>0</v>
      </c>
      <c r="C14" s="282" t="str">
        <f>'様式4・小学部（高）'!E39</f>
        <v/>
      </c>
      <c r="D14" s="282">
        <f>'様式4・小学部（高）'!I28</f>
        <v>0</v>
      </c>
      <c r="E14" s="282" t="s">
        <v>7630</v>
      </c>
      <c r="H14" s="282" t="str">
        <v>スキンシップ絵本かずのえほん</v>
      </c>
    </row>
    <row r="15" spans="1:10" x14ac:dyDescent="0.45">
      <c r="A15" s="282" t="s">
        <v>2040</v>
      </c>
      <c r="B15" s="282">
        <f>'様式4・小学部（高）'!C42</f>
        <v>0</v>
      </c>
      <c r="C15" s="282" t="str">
        <f>'様式4・小学部（高）'!E41</f>
        <v/>
      </c>
      <c r="D15" s="282" t="str">
        <f>'様式4・小学部（高）'!I29</f>
        <v>〇</v>
      </c>
      <c r="E15" s="282" t="s">
        <v>7630</v>
      </c>
      <c r="H15" s="282" t="str">
        <v>幼児絵本シリーズ（くまくんの絵本）
おふろだ！おふろだ！</v>
      </c>
    </row>
    <row r="16" spans="1:10" x14ac:dyDescent="0.45">
      <c r="A16" s="282" t="s">
        <v>2043</v>
      </c>
      <c r="B16" s="282">
        <f>'様式4・小学部（高）'!C44</f>
        <v>0</v>
      </c>
      <c r="C16" s="282" t="str">
        <f>'様式4・小学部（高）'!E43</f>
        <v/>
      </c>
      <c r="D16" s="282">
        <f>'様式4・小学部（高）'!I30</f>
        <v>0</v>
      </c>
      <c r="E16" s="282" t="s">
        <v>7630</v>
      </c>
      <c r="H16" s="282" t="str">
        <v>たにぞうの
元気がイチバン！あそびうた</v>
      </c>
    </row>
    <row r="17" spans="1:8" x14ac:dyDescent="0.45">
      <c r="A17" s="282" t="s">
        <v>2046</v>
      </c>
      <c r="B17" s="282">
        <f>'様式4・小学部（高）'!C46</f>
        <v>0</v>
      </c>
      <c r="C17" s="282" t="str">
        <f>'様式4・小学部（高）'!E45</f>
        <v/>
      </c>
      <c r="D17" s="282" t="str">
        <f>'様式4・小学部（高）'!I31</f>
        <v>〇</v>
      </c>
      <c r="E17" s="282" t="s">
        <v>7630</v>
      </c>
      <c r="H17" s="282" t="str">
        <v>レオ・レオニの絵本じぶんだけのいろ</v>
      </c>
    </row>
    <row r="18" spans="1:8" x14ac:dyDescent="0.45">
      <c r="A18" s="282" t="s">
        <v>2049</v>
      </c>
      <c r="B18" s="282">
        <f>'様式4・小学部（高）'!C48</f>
        <v>0</v>
      </c>
      <c r="C18" s="282" t="str">
        <f>'様式4・小学部（高）'!E47</f>
        <v/>
      </c>
      <c r="D18" s="282">
        <f>'様式4・小学部（高）'!I32</f>
        <v>0</v>
      </c>
      <c r="E18" s="282" t="s">
        <v>7630</v>
      </c>
      <c r="H18" s="282" t="str">
        <v>絵でわかる
こどものせいかつずかん１みのまわりのきほん</v>
      </c>
    </row>
    <row r="19" spans="1:8" x14ac:dyDescent="0.45">
      <c r="A19" s="282" t="s">
        <v>2050</v>
      </c>
      <c r="B19" s="282">
        <f>'様式4・小学部（高）'!C50</f>
        <v>0</v>
      </c>
      <c r="C19" s="282" t="str">
        <f>'様式4・小学部（高）'!E49</f>
        <v/>
      </c>
      <c r="D19" s="282">
        <f>'様式4・小学部（高）'!I33</f>
        <v>0</v>
      </c>
      <c r="E19" s="282" t="s">
        <v>7630</v>
      </c>
      <c r="H19" s="282" t="str">
        <v>世界傑作絵本シリーズてぶくろ</v>
      </c>
    </row>
    <row r="20" spans="1:8" x14ac:dyDescent="0.45">
      <c r="A20" s="282" t="s">
        <v>2051</v>
      </c>
      <c r="B20" s="282">
        <f>'様式4・小学部（高）'!C52</f>
        <v>0</v>
      </c>
      <c r="C20" s="282" t="str">
        <f>'様式4・小学部（高）'!E51</f>
        <v/>
      </c>
      <c r="D20" s="282">
        <f>'様式4・小学部（高）'!I34</f>
        <v>0</v>
      </c>
      <c r="E20" s="282" t="s">
        <v>7630</v>
      </c>
      <c r="H20" s="282" t="str">
        <v>ねずみくんのチョッキ</v>
      </c>
    </row>
    <row r="21" spans="1:8" x14ac:dyDescent="0.45">
      <c r="A21" s="282" t="s">
        <v>2052</v>
      </c>
      <c r="B21" s="282">
        <f>'様式4・小学部（高）'!C54</f>
        <v>0</v>
      </c>
      <c r="C21" s="282" t="str">
        <f>'様式4・小学部（高）'!E53</f>
        <v/>
      </c>
      <c r="D21" s="282">
        <f>'様式4・小学部（高）'!I35</f>
        <v>0</v>
      </c>
      <c r="E21" s="282" t="s">
        <v>7630</v>
      </c>
      <c r="H21" s="282" t="str">
        <v>21世紀幼稚園百科２とけいとじかん</v>
      </c>
    </row>
    <row r="22" spans="1:8" x14ac:dyDescent="0.45">
      <c r="A22" s="282" t="s">
        <v>2053</v>
      </c>
      <c r="B22" s="282">
        <f>'様式4・小学部（高）'!C56</f>
        <v>0</v>
      </c>
      <c r="C22" s="282" t="str">
        <f>'様式4・小学部（高）'!E55</f>
        <v/>
      </c>
      <c r="D22" s="282">
        <f>'様式4・小学部（高）'!I36</f>
        <v>0</v>
      </c>
      <c r="E22" s="282" t="s">
        <v>7630</v>
      </c>
      <c r="H22" s="282" t="str">
        <v>とけいのえほん</v>
      </c>
    </row>
    <row r="23" spans="1:8" x14ac:dyDescent="0.45">
      <c r="A23" s="282" t="s">
        <v>2054</v>
      </c>
      <c r="B23" s="282">
        <f>'様式4・小学部（高）'!C58</f>
        <v>0</v>
      </c>
      <c r="C23" s="282" t="str">
        <f>'様式4・小学部（高）'!E57</f>
        <v/>
      </c>
      <c r="D23" s="282">
        <f>'様式4・小学部（高）'!I37</f>
        <v>0</v>
      </c>
      <c r="E23" s="282" t="s">
        <v>7630</v>
      </c>
      <c r="H23" s="282" t="str">
        <v>かばくん くらしのえほん１かばくんのいちにち</v>
      </c>
    </row>
    <row r="24" spans="1:8" x14ac:dyDescent="0.45">
      <c r="A24" s="282" t="s">
        <v>2055</v>
      </c>
      <c r="B24" s="282">
        <f>'様式4・小学部（高）'!C60</f>
        <v>0</v>
      </c>
      <c r="C24" s="282" t="str">
        <f>'様式4・小学部（高）'!E59</f>
        <v/>
      </c>
      <c r="D24" s="282">
        <f>'様式4・小学部（高）'!I38</f>
        <v>0</v>
      </c>
      <c r="E24" s="282" t="s">
        <v>7630</v>
      </c>
      <c r="H24" s="282" t="str">
        <v>ポケットブックスケロポンズのあそびうた
同好会</v>
      </c>
    </row>
    <row r="25" spans="1:8" x14ac:dyDescent="0.45">
      <c r="A25" s="282" t="s">
        <v>2056</v>
      </c>
      <c r="B25" s="282">
        <f>'様式4・小学部（高）'!C62</f>
        <v>0</v>
      </c>
      <c r="C25" s="282" t="str">
        <f>'様式4・小学部（高）'!E61</f>
        <v/>
      </c>
      <c r="D25" s="282">
        <f>'様式4・小学部（高）'!I39</f>
        <v>0</v>
      </c>
      <c r="E25" s="282" t="s">
        <v>7630</v>
      </c>
    </row>
    <row r="26" spans="1:8" x14ac:dyDescent="0.45">
      <c r="A26" s="282" t="s">
        <v>2057</v>
      </c>
      <c r="B26" s="282">
        <f>'様式4・小学部（高）'!C64</f>
        <v>0</v>
      </c>
      <c r="C26" s="282" t="str">
        <f>'様式4・小学部（高）'!E63</f>
        <v/>
      </c>
      <c r="D26" s="282">
        <f>'様式4・小学部（高）'!I40</f>
        <v>0</v>
      </c>
      <c r="E26" s="282" t="s">
        <v>7630</v>
      </c>
    </row>
    <row r="27" spans="1:8" x14ac:dyDescent="0.45">
      <c r="A27" s="282" t="s">
        <v>2058</v>
      </c>
      <c r="B27" s="282">
        <f>'様式4・小学部（高）'!C66</f>
        <v>0</v>
      </c>
      <c r="C27" s="282" t="str">
        <f>'様式4・小学部（高）'!E65</f>
        <v/>
      </c>
      <c r="D27" s="282">
        <f>'様式4・小学部（高）'!I41</f>
        <v>0</v>
      </c>
      <c r="E27" s="282" t="s">
        <v>7630</v>
      </c>
    </row>
    <row r="28" spans="1:8" x14ac:dyDescent="0.45">
      <c r="A28" s="282" t="s">
        <v>2059</v>
      </c>
      <c r="B28" s="282">
        <f>'様式4・小学部（高）'!C68</f>
        <v>0</v>
      </c>
      <c r="C28" s="282" t="str">
        <f>'様式4・小学部（高）'!E67</f>
        <v/>
      </c>
      <c r="D28" s="282">
        <f>'様式4・小学部（高）'!I42</f>
        <v>0</v>
      </c>
      <c r="E28" s="282" t="s">
        <v>7630</v>
      </c>
    </row>
    <row r="29" spans="1:8" x14ac:dyDescent="0.45">
      <c r="A29" s="282" t="s">
        <v>2060</v>
      </c>
      <c r="B29" s="282">
        <f>'様式4・小学部（高）'!C70</f>
        <v>0</v>
      </c>
      <c r="C29" s="282" t="str">
        <f>'様式4・小学部（高）'!E69</f>
        <v/>
      </c>
      <c r="D29" s="282">
        <f>'様式4・小学部（高）'!I43</f>
        <v>0</v>
      </c>
      <c r="E29" s="282" t="s">
        <v>7630</v>
      </c>
    </row>
    <row r="30" spans="1:8" x14ac:dyDescent="0.45">
      <c r="A30" s="282" t="s">
        <v>2061</v>
      </c>
      <c r="B30" s="282">
        <f>'様式4・小学部（高）'!C72</f>
        <v>0</v>
      </c>
      <c r="C30" s="282" t="str">
        <f>'様式4・小学部（高）'!E71</f>
        <v/>
      </c>
      <c r="D30" s="282">
        <f>'様式4・小学部（高）'!I44</f>
        <v>0</v>
      </c>
      <c r="E30" s="282" t="s">
        <v>7630</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しりとりしましょ！たべものあいうえお</v>
      </c>
      <c r="D63" s="282">
        <f>'様式4・小学部（高）'!R17</f>
        <v>0</v>
      </c>
      <c r="E63" s="282" t="s">
        <v>7630</v>
      </c>
    </row>
    <row r="64" spans="1:5" x14ac:dyDescent="0.45">
      <c r="A64" s="282" t="s">
        <v>2008</v>
      </c>
      <c r="B64" s="282" t="str">
        <f>'様式4・小学部（高）'!L20</f>
        <v>ウ</v>
      </c>
      <c r="C64" s="282" t="str">
        <f>'様式4・小学部（高）'!N19</f>
        <v>五味太郎の絵本わにさんどきっ
はいしゃさんどきっ</v>
      </c>
      <c r="D64" s="282">
        <f>'様式4・小学部（高）'!R19</f>
        <v>0</v>
      </c>
      <c r="E64" s="282" t="s">
        <v>7630</v>
      </c>
    </row>
    <row r="65" spans="1:5" x14ac:dyDescent="0.45">
      <c r="A65" s="282" t="s">
        <v>2011</v>
      </c>
      <c r="B65" s="282" t="str">
        <f>'様式4・小学部（高）'!L22</f>
        <v>ウ</v>
      </c>
      <c r="C65" s="282" t="str">
        <f>'様式4・小学部（高）'!N21</f>
        <v>五味太郎・創作絵本ふたりではんぶん</v>
      </c>
      <c r="D65" s="282">
        <f>'様式4・小学部（高）'!R21</f>
        <v>0</v>
      </c>
      <c r="E65" s="282" t="s">
        <v>7630</v>
      </c>
    </row>
    <row r="66" spans="1:5" x14ac:dyDescent="0.45">
      <c r="A66" s="282" t="s">
        <v>2014</v>
      </c>
      <c r="B66" s="282" t="str">
        <f>'様式4・小学部（高）'!L24</f>
        <v>ウ</v>
      </c>
      <c r="C66" s="282" t="str">
        <f>'様式4・小学部（高）'!N23</f>
        <v>スキンシップ絵本かずのえほん</v>
      </c>
      <c r="D66" s="282">
        <f>'様式4・小学部（高）'!R23</f>
        <v>0</v>
      </c>
      <c r="E66" s="282" t="s">
        <v>7630</v>
      </c>
    </row>
    <row r="67" spans="1:5" x14ac:dyDescent="0.45">
      <c r="A67" s="282" t="s">
        <v>2017</v>
      </c>
      <c r="B67" s="282" t="str">
        <f>'様式4・小学部（高）'!L26</f>
        <v>ウ</v>
      </c>
      <c r="C67" s="282" t="str">
        <f>'様式4・小学部（高）'!N25</f>
        <v>幼児絵本シリーズ（くまくんの絵本）
おふろだ！おふろだ！</v>
      </c>
      <c r="D67" s="282">
        <f>'様式4・小学部（高）'!R25</f>
        <v>0</v>
      </c>
      <c r="E67" s="282" t="s">
        <v>7630</v>
      </c>
    </row>
    <row r="68" spans="1:5" x14ac:dyDescent="0.45">
      <c r="A68" s="282" t="s">
        <v>2020</v>
      </c>
      <c r="B68" s="282" t="str">
        <f>'様式4・小学部（高）'!L28</f>
        <v>ウ</v>
      </c>
      <c r="C68" s="282" t="str">
        <f>'様式4・小学部（高）'!N27</f>
        <v>たにぞうの
元気がイチバン！あそびうた</v>
      </c>
      <c r="D68" s="282">
        <f>'様式4・小学部（高）'!R27</f>
        <v>0</v>
      </c>
      <c r="E68" s="282" t="s">
        <v>7630</v>
      </c>
    </row>
    <row r="69" spans="1:5" x14ac:dyDescent="0.45">
      <c r="A69" s="282" t="s">
        <v>2023</v>
      </c>
      <c r="B69" s="282" t="str">
        <f>'様式4・小学部（高）'!L30</f>
        <v>ウ</v>
      </c>
      <c r="C69" s="282" t="str">
        <f>'様式4・小学部（高）'!N29</f>
        <v>レオ・レオニの絵本じぶんだけのいろ</v>
      </c>
      <c r="D69" s="282">
        <f>'様式4・小学部（高）'!R29</f>
        <v>0</v>
      </c>
      <c r="E69" s="282" t="s">
        <v>7630</v>
      </c>
    </row>
    <row r="70" spans="1:5" x14ac:dyDescent="0.45">
      <c r="A70" s="282" t="s">
        <v>2026</v>
      </c>
      <c r="B70" s="282" t="str">
        <f>'様式4・小学部（高）'!L32</f>
        <v>ウ</v>
      </c>
      <c r="C70" s="282" t="str">
        <f>'様式4・小学部（高）'!N31</f>
        <v>絵でわかる
こどものせいかつずかん１みのまわりのきほん</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世界傑作絵本シリーズてぶくろ</v>
      </c>
      <c r="D123" s="282">
        <f>'様式4・小学部（高）'!AA17</f>
        <v>0</v>
      </c>
    </row>
    <row r="124" spans="1:5" x14ac:dyDescent="0.45">
      <c r="A124" s="282" t="s">
        <v>2009</v>
      </c>
      <c r="B124" s="282" t="str">
        <f>'様式4・小学部（高）'!U20</f>
        <v>ウ</v>
      </c>
      <c r="C124" s="282" t="str">
        <f>'様式4・小学部（高）'!W19</f>
        <v>ねずみくんのチョッキ</v>
      </c>
      <c r="D124" s="282">
        <f>'様式4・小学部（高）'!AA19</f>
        <v>0</v>
      </c>
    </row>
    <row r="125" spans="1:5" x14ac:dyDescent="0.45">
      <c r="A125" s="282" t="s">
        <v>2012</v>
      </c>
      <c r="B125" s="282" t="str">
        <f>'様式4・小学部（高）'!U22</f>
        <v>ウ</v>
      </c>
      <c r="C125" s="282" t="str">
        <f>'様式4・小学部（高）'!W21</f>
        <v>21世紀幼稚園百科２とけいとじかん</v>
      </c>
      <c r="D125" s="282">
        <f>'様式4・小学部（高）'!AA21</f>
        <v>0</v>
      </c>
    </row>
    <row r="126" spans="1:5" x14ac:dyDescent="0.45">
      <c r="A126" s="282" t="s">
        <v>2015</v>
      </c>
      <c r="B126" s="282" t="str">
        <f>'様式4・小学部（高）'!U24</f>
        <v>ウ</v>
      </c>
      <c r="C126" s="282" t="str">
        <f>'様式4・小学部（高）'!W23</f>
        <v>とけいのえほん</v>
      </c>
      <c r="D126" s="282">
        <f>'様式4・小学部（高）'!AA23</f>
        <v>0</v>
      </c>
    </row>
    <row r="127" spans="1:5" x14ac:dyDescent="0.45">
      <c r="A127" s="282" t="s">
        <v>2018</v>
      </c>
      <c r="B127" s="282" t="str">
        <f>'様式4・小学部（高）'!U26</f>
        <v>ウ</v>
      </c>
      <c r="C127" s="282" t="str">
        <f>'様式4・小学部（高）'!W25</f>
        <v>かばくん くらしのえほん１かばくんのいちにち</v>
      </c>
      <c r="D127" s="282">
        <f>'様式4・小学部（高）'!AA25</f>
        <v>0</v>
      </c>
    </row>
    <row r="128" spans="1:5" x14ac:dyDescent="0.45">
      <c r="A128" s="282" t="s">
        <v>2021</v>
      </c>
      <c r="B128" s="282" t="str">
        <f>'様式4・小学部（高）'!U28</f>
        <v>ウ</v>
      </c>
      <c r="C128" s="282" t="str">
        <f>'様式4・小学部（高）'!W27</f>
        <v>ポケットブックスケロポンズのあそびうた
同好会</v>
      </c>
      <c r="D128" s="282">
        <f>'様式4・小学部（高）'!AA27</f>
        <v>0</v>
      </c>
    </row>
    <row r="129" spans="1:4" x14ac:dyDescent="0.45">
      <c r="A129" s="282" t="s">
        <v>2024</v>
      </c>
      <c r="B129" s="282" t="str">
        <f>'様式4・小学部（高）'!U30</f>
        <v>ウ</v>
      </c>
      <c r="C129" s="282" t="str">
        <f>'様式4・小学部（高）'!W29</f>
        <v>レオ・レオニの絵本じぶんだけのいろ</v>
      </c>
      <c r="D129" s="282" t="str">
        <f>'様式4・小学部（高）'!AA29</f>
        <v>〇</v>
      </c>
    </row>
    <row r="130" spans="1:4" x14ac:dyDescent="0.45">
      <c r="A130" s="282" t="s">
        <v>2027</v>
      </c>
      <c r="B130" s="282" t="str">
        <f>'様式4・小学部（高）'!U32</f>
        <v>ウ</v>
      </c>
      <c r="C130" s="282" t="str">
        <f>'様式4・小学部（高）'!W31</f>
        <v>絵でわかる
こどものせいかつずかん１みのまわりのきほん</v>
      </c>
      <c r="D130" s="282" t="str">
        <f>'様式4・小学部（高）'!AA31</f>
        <v>〇</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85" zoomScaleNormal="100" zoomScaleSheetLayoutView="85" workbookViewId="0">
      <selection activeCell="W27" sqref="W27:W2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大阪府立東淀川支援学校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381" t="s">
        <v>7943</v>
      </c>
      <c r="B5" s="382"/>
      <c r="C5" s="383"/>
      <c r="D5" s="171"/>
      <c r="E5" s="171"/>
    </row>
    <row r="6" spans="1:9" ht="20.55" customHeight="1" x14ac:dyDescent="0.45">
      <c r="A6" s="384"/>
      <c r="B6" s="385"/>
      <c r="C6" s="386"/>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28-4　文　化　出　版</v>
      </c>
      <c r="F8" s="179" t="str">
        <f>IF(B8="","",VLOOKUP(B8,'様式4・小学部（高）'!$A$17:$I$136,5,FALSE))</f>
        <v>どうぶつあれあれえほん
第4集たべたのだあれ</v>
      </c>
      <c r="G8" s="179" t="str">
        <f>IF(B8="","",VLOOKUP(B8,'様式4・小学部（高）'!$A$17:$I$136,6,FALSE))</f>
        <v>知</v>
      </c>
      <c r="H8" s="179" t="str">
        <f>IF(B8="","",VLOOKUP(B8,'様式4・小学部（高）'!$A$17:$I$136,7,FALSE))</f>
        <v>B</v>
      </c>
      <c r="I8" s="197" t="s">
        <v>7969</v>
      </c>
    </row>
    <row r="9" spans="1:9" ht="80.099999999999994" customHeight="1" x14ac:dyDescent="0.45">
      <c r="A9" s="176">
        <v>2</v>
      </c>
      <c r="B9" s="177" t="s">
        <v>7761</v>
      </c>
      <c r="C9" s="178" t="str">
        <f>IF(B9="","",VLOOKUP(B9,'様式4・小学部（高）'!$A$17:$I$136,2,FALSE))</f>
        <v>国語</v>
      </c>
      <c r="D9" s="178" t="str">
        <f>IF(B9="","",VLOOKUP(B9,'様式4・小学部（高）'!$A$17:$I$136,3,FALSE))</f>
        <v>国語</v>
      </c>
      <c r="E9" s="178" t="str">
        <f>IF(B9="","",VLOOKUP(B9,'様式4・小学部（高）'!$A$17:$I$136,4,FALSE))</f>
        <v>28-1　福　音　館</v>
      </c>
      <c r="F9" s="179" t="str">
        <f>IF(B9="","",VLOOKUP(B9,'様式4・小学部（高）'!$A$17:$I$136,5,FALSE))</f>
        <v>こどものとも絵本ぞうくんのさんぽ</v>
      </c>
      <c r="G9" s="179" t="str">
        <f>IF(B9="","",VLOOKUP(B9,'様式4・小学部（高）'!$A$17:$I$136,6,FALSE))</f>
        <v>知</v>
      </c>
      <c r="H9" s="179" t="str">
        <f>IF(B9="","",VLOOKUP(B9,'様式4・小学部（高）'!$A$17:$I$136,7,FALSE))</f>
        <v>C</v>
      </c>
      <c r="I9" s="197" t="s">
        <v>7970</v>
      </c>
    </row>
    <row r="10" spans="1:9" ht="80.099999999999994" customHeight="1" x14ac:dyDescent="0.45">
      <c r="A10" s="176">
        <v>3</v>
      </c>
      <c r="B10" s="177" t="s">
        <v>7762</v>
      </c>
      <c r="C10" s="178" t="str">
        <f>IF(B10="","",VLOOKUP(B10,'様式4・小学部（高）'!$A$17:$I$136,2,FALSE))</f>
        <v>算数</v>
      </c>
      <c r="D10" s="178" t="str">
        <f>IF(B10="","",VLOOKUP(B10,'様式4・小学部（高）'!$A$17:$I$136,3,FALSE))</f>
        <v>算数</v>
      </c>
      <c r="E10" s="178" t="str">
        <f>IF(B10="","",VLOOKUP(B10,'様式4・小学部（高）'!$A$17:$I$136,4,FALSE))</f>
        <v>28-1　福　音　館</v>
      </c>
      <c r="F10" s="179" t="str">
        <f>IF(B10="","",VLOOKUP(B10,'様式4・小学部（高）'!$A$17:$I$136,5,FALSE))</f>
        <v>こどものとも絵本くるまはいくつ</v>
      </c>
      <c r="G10" s="179" t="str">
        <f>IF(B10="","",VLOOKUP(B10,'様式4・小学部（高）'!$A$17:$I$136,6,FALSE))</f>
        <v>知</v>
      </c>
      <c r="H10" s="179" t="str">
        <f>IF(B10="","",VLOOKUP(B10,'様式4・小学部（高）'!$A$17:$I$136,7,FALSE))</f>
        <v>B</v>
      </c>
      <c r="I10" s="197" t="s">
        <v>7971</v>
      </c>
    </row>
    <row r="11" spans="1:9" ht="80.099999999999994" customHeight="1" x14ac:dyDescent="0.45">
      <c r="A11" s="176">
        <v>4</v>
      </c>
      <c r="B11" s="177" t="s">
        <v>7763</v>
      </c>
      <c r="C11" s="178" t="str">
        <f>IF(B11="","",VLOOKUP(B11,'様式4・小学部（高）'!$A$17:$I$136,2,FALSE))</f>
        <v>算数</v>
      </c>
      <c r="D11" s="178" t="str">
        <f>IF(B11="","",VLOOKUP(B11,'様式4・小学部（高）'!$A$17:$I$136,3,FALSE))</f>
        <v>算数</v>
      </c>
      <c r="E11" s="178" t="str">
        <f>IF(B11="","",VLOOKUP(B11,'様式4・小学部（高）'!$A$17:$I$136,4,FALSE))</f>
        <v>28-1　福　音　館</v>
      </c>
      <c r="F11" s="179" t="str">
        <f>IF(B11="","",VLOOKUP(B11,'様式4・小学部（高）'!$A$17:$I$136,5,FALSE))</f>
        <v>0.1.2.えほんおおきい　ちいさい</v>
      </c>
      <c r="G11" s="179" t="str">
        <f>IF(B11="","",VLOOKUP(B11,'様式4・小学部（高）'!$A$17:$I$136,6,FALSE))</f>
        <v>知</v>
      </c>
      <c r="H11" s="179" t="str">
        <f>IF(B11="","",VLOOKUP(B11,'様式4・小学部（高）'!$A$17:$I$136,7,FALSE))</f>
        <v>C</v>
      </c>
      <c r="I11" s="197" t="s">
        <v>7972</v>
      </c>
    </row>
    <row r="12" spans="1:9" ht="80.099999999999994" customHeight="1" x14ac:dyDescent="0.45">
      <c r="A12" s="176">
        <v>5</v>
      </c>
      <c r="B12" s="177" t="s">
        <v>7764</v>
      </c>
      <c r="C12" s="178" t="str">
        <f>IF(B12="","",VLOOKUP(B12,'様式4・小学部（高）'!$A$17:$I$136,2,FALSE))</f>
        <v>生活</v>
      </c>
      <c r="D12" s="178" t="str">
        <f>IF(B12="","",VLOOKUP(B12,'様式4・小学部（高）'!$A$17:$I$136,3,FALSE))</f>
        <v>生活</v>
      </c>
      <c r="E12" s="178" t="str">
        <f>IF(B12="","",VLOOKUP(B12,'様式4・小学部（高）'!$A$17:$I$136,4,FALSE))</f>
        <v>40-3　リ　ー　ブ　ル</v>
      </c>
      <c r="F12" s="179" t="str">
        <f>IF(B12="","",VLOOKUP(B12,'様式4・小学部（高）'!$A$17:$I$136,5,FALSE))</f>
        <v>おみせやさんで
くださいな！</v>
      </c>
      <c r="G12" s="179" t="str">
        <f>IF(B12="","",VLOOKUP(B12,'様式4・小学部（高）'!$A$17:$I$136,6,FALSE))</f>
        <v>知</v>
      </c>
      <c r="H12" s="179" t="str">
        <f>IF(B12="","",VLOOKUP(B12,'様式4・小学部（高）'!$A$17:$I$136,7,FALSE))</f>
        <v>全</v>
      </c>
      <c r="I12" s="197" t="s">
        <v>7973</v>
      </c>
    </row>
    <row r="13" spans="1:9" ht="80.099999999999994" customHeight="1" x14ac:dyDescent="0.45">
      <c r="A13" s="176">
        <v>6</v>
      </c>
      <c r="B13" s="177" t="s">
        <v>7765</v>
      </c>
      <c r="C13" s="178" t="str">
        <f>IF(B13="","",VLOOKUP(B13,'様式4・小学部（高）'!$A$17:$I$136,2,FALSE))</f>
        <v>音楽</v>
      </c>
      <c r="D13" s="178" t="str">
        <f>IF(B13="","",VLOOKUP(B13,'様式4・小学部（高）'!$A$17:$I$136,3,FALSE))</f>
        <v>音楽</v>
      </c>
      <c r="E13" s="178" t="str">
        <f>IF(B13="","",VLOOKUP(B13,'様式4・小学部（高）'!$A$17:$I$136,4,FALSE))</f>
        <v>27-1　ひかりのくに</v>
      </c>
      <c r="F13" s="179" t="str">
        <f>IF(B13="","",VLOOKUP(B13,'様式4・小学部（高）'!$A$17:$I$136,5,FALSE))</f>
        <v>改訂新版どうようえほん１</v>
      </c>
      <c r="G13" s="179" t="str">
        <f>IF(B13="","",VLOOKUP(B13,'様式4・小学部（高）'!$A$17:$I$136,6,FALSE))</f>
        <v>知</v>
      </c>
      <c r="H13" s="179" t="str">
        <f>IF(B13="","",VLOOKUP(B13,'様式4・小学部（高）'!$A$17:$I$136,7,FALSE))</f>
        <v>全</v>
      </c>
      <c r="I13" s="197" t="s">
        <v>7974</v>
      </c>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70" zoomScaleNormal="100" zoomScaleSheetLayoutView="70" workbookViewId="0">
      <selection activeCell="W27" sqref="W27:W2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大阪府立東淀川支援学校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381" t="s">
        <v>7943</v>
      </c>
      <c r="B5" s="382"/>
      <c r="C5" s="383"/>
      <c r="D5" s="159"/>
      <c r="E5" s="159"/>
      <c r="F5" s="281" t="s">
        <v>7695</v>
      </c>
      <c r="G5" s="281"/>
      <c r="H5" s="281"/>
    </row>
    <row r="6" spans="1:8" ht="20.55" customHeight="1" x14ac:dyDescent="0.45">
      <c r="A6" s="384"/>
      <c r="B6" s="385"/>
      <c r="C6" s="386"/>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6" zoomScale="85" zoomScaleNormal="100" zoomScaleSheetLayoutView="85" workbookViewId="0">
      <selection activeCell="W27" sqref="W27:W2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大阪府立東淀川支援学校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7944</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40-3　リ　ー　ブ　ル</v>
      </c>
      <c r="F8" s="179" t="str">
        <f>IF(B8="","",VLOOKUP(B8,'様式4・小学部（高）'!$J$17:$R$136,5,FALSE))</f>
        <v>しりとりしましょ！たべものあいうえお</v>
      </c>
      <c r="G8" s="179" t="str">
        <f>IF(B8="","",VLOOKUP(B8,'様式4・小学部（高）'!$J$17:$R$136,6,FALSE))</f>
        <v>知</v>
      </c>
      <c r="H8" s="179" t="str">
        <f>IF(B8="","",VLOOKUP(B8,'様式4・小学部（高）'!$J$17:$R$136,7,FALSE))</f>
        <v>B</v>
      </c>
      <c r="I8" s="197" t="s">
        <v>7975</v>
      </c>
    </row>
    <row r="9" spans="1:9" ht="80.099999999999994" customHeight="1" x14ac:dyDescent="0.45">
      <c r="A9" s="176">
        <v>2</v>
      </c>
      <c r="B9" s="177" t="s">
        <v>7821</v>
      </c>
      <c r="C9" s="178" t="str">
        <f>IF(B9="","",VLOOKUP(B9,'様式4・小学部（高）'!$J$17:$R$136,2,FALSE))</f>
        <v>国語</v>
      </c>
      <c r="D9" s="178" t="str">
        <f>IF(B9="","",VLOOKUP(B9,'様式4・小学部（高）'!$J$17:$R$136,3,FALSE))</f>
        <v>国語</v>
      </c>
      <c r="E9" s="178" t="str">
        <f>IF(B9="","",VLOOKUP(B9,'様式4・小学部（高）'!$J$17:$R$136,4,FALSE))</f>
        <v>06-1　偕　成　社</v>
      </c>
      <c r="F9" s="179" t="str">
        <f>IF(B9="","",VLOOKUP(B9,'様式4・小学部（高）'!$J$17:$R$136,5,FALSE))</f>
        <v>五味太郎の絵本わにさんどきっ
はいしゃさんどきっ</v>
      </c>
      <c r="G9" s="179" t="str">
        <f>IF(B9="","",VLOOKUP(B9,'様式4・小学部（高）'!$J$17:$R$136,6,FALSE))</f>
        <v>知</v>
      </c>
      <c r="H9" s="179" t="str">
        <f>IF(B9="","",VLOOKUP(B9,'様式4・小学部（高）'!$J$17:$R$136,7,FALSE))</f>
        <v>C</v>
      </c>
      <c r="I9" s="197" t="s">
        <v>7988</v>
      </c>
    </row>
    <row r="10" spans="1:9" ht="80.099999999999994" customHeight="1" x14ac:dyDescent="0.45">
      <c r="A10" s="176">
        <v>3</v>
      </c>
      <c r="B10" s="177" t="s">
        <v>7822</v>
      </c>
      <c r="C10" s="178" t="str">
        <f>IF(B10="","",VLOOKUP(B10,'様式4・小学部（高）'!$J$17:$R$136,2,FALSE))</f>
        <v>算数</v>
      </c>
      <c r="D10" s="178" t="str">
        <f>IF(B10="","",VLOOKUP(B10,'様式4・小学部（高）'!$J$17:$R$136,3,FALSE))</f>
        <v>算数</v>
      </c>
      <c r="E10" s="178" t="str">
        <f>IF(B10="","",VLOOKUP(B10,'様式4・小学部（高）'!$J$17:$R$136,4,FALSE))</f>
        <v>04-1　絵　本　館</v>
      </c>
      <c r="F10" s="179" t="str">
        <f>IF(B10="","",VLOOKUP(B10,'様式4・小学部（高）'!$J$17:$R$136,5,FALSE))</f>
        <v>五味太郎・創作絵本ふたりではんぶん</v>
      </c>
      <c r="G10" s="179" t="str">
        <f>IF(B10="","",VLOOKUP(B10,'様式4・小学部（高）'!$J$17:$R$136,6,FALSE))</f>
        <v>知</v>
      </c>
      <c r="H10" s="179" t="str">
        <f>IF(B10="","",VLOOKUP(B10,'様式4・小学部（高）'!$J$17:$R$136,7,FALSE))</f>
        <v>B</v>
      </c>
      <c r="I10" s="197" t="s">
        <v>7976</v>
      </c>
    </row>
    <row r="11" spans="1:9" ht="80.099999999999994" customHeight="1" x14ac:dyDescent="0.45">
      <c r="A11" s="176">
        <v>4</v>
      </c>
      <c r="B11" s="177" t="s">
        <v>7823</v>
      </c>
      <c r="C11" s="178" t="str">
        <f>IF(B11="","",VLOOKUP(B11,'様式4・小学部（高）'!$J$17:$R$136,2,FALSE))</f>
        <v>算数</v>
      </c>
      <c r="D11" s="178" t="str">
        <f>IF(B11="","",VLOOKUP(B11,'様式4・小学部（高）'!$J$17:$R$136,3,FALSE))</f>
        <v>算数</v>
      </c>
      <c r="E11" s="178" t="str">
        <f>IF(B11="","",VLOOKUP(B11,'様式4・小学部（高）'!$J$17:$R$136,4,FALSE))</f>
        <v>27-3　ひ　さ　か　た</v>
      </c>
      <c r="F11" s="179" t="str">
        <f>IF(B11="","",VLOOKUP(B11,'様式4・小学部（高）'!$J$17:$R$136,5,FALSE))</f>
        <v>スキンシップ絵本かずのえほん</v>
      </c>
      <c r="G11" s="179" t="str">
        <f>IF(B11="","",VLOOKUP(B11,'様式4・小学部（高）'!$J$17:$R$136,6,FALSE))</f>
        <v>知</v>
      </c>
      <c r="H11" s="179" t="str">
        <f>IF(B11="","",VLOOKUP(B11,'様式4・小学部（高）'!$J$17:$R$136,7,FALSE))</f>
        <v>C</v>
      </c>
      <c r="I11" s="197" t="s">
        <v>7977</v>
      </c>
    </row>
    <row r="12" spans="1:9" ht="80.099999999999994" customHeight="1" x14ac:dyDescent="0.45">
      <c r="A12" s="176">
        <v>5</v>
      </c>
      <c r="B12" s="177" t="s">
        <v>7824</v>
      </c>
      <c r="C12" s="178" t="str">
        <f>IF(B12="","",VLOOKUP(B12,'様式4・小学部（高）'!$J$17:$R$136,2,FALSE))</f>
        <v>生活</v>
      </c>
      <c r="D12" s="178" t="str">
        <f>IF(B12="","",VLOOKUP(B12,'様式4・小学部（高）'!$J$17:$R$136,3,FALSE))</f>
        <v>生活</v>
      </c>
      <c r="E12" s="178" t="str">
        <f>IF(B12="","",VLOOKUP(B12,'様式4・小学部（高）'!$J$17:$R$136,4,FALSE))</f>
        <v>28-1　福　音　館</v>
      </c>
      <c r="F12" s="179" t="str">
        <f>IF(B12="","",VLOOKUP(B12,'様式4・小学部（高）'!$J$17:$R$136,5,FALSE))</f>
        <v>幼児絵本シリーズ（くまくんの絵本）
おふろだ！おふろだ！</v>
      </c>
      <c r="G12" s="179" t="str">
        <f>IF(B12="","",VLOOKUP(B12,'様式4・小学部（高）'!$J$17:$R$136,6,FALSE))</f>
        <v>知</v>
      </c>
      <c r="H12" s="179" t="str">
        <f>IF(B12="","",VLOOKUP(B12,'様式4・小学部（高）'!$J$17:$R$136,7,FALSE))</f>
        <v>全</v>
      </c>
      <c r="I12" s="197" t="s">
        <v>7978</v>
      </c>
    </row>
    <row r="13" spans="1:9" ht="80.099999999999994" customHeight="1" x14ac:dyDescent="0.45">
      <c r="A13" s="176">
        <v>6</v>
      </c>
      <c r="B13" s="177" t="s">
        <v>7825</v>
      </c>
      <c r="C13" s="178" t="str">
        <f>IF(B13="","",VLOOKUP(B13,'様式4・小学部（高）'!$J$17:$R$136,2,FALSE))</f>
        <v>音楽</v>
      </c>
      <c r="D13" s="178" t="str">
        <f>IF(B13="","",VLOOKUP(B13,'様式4・小学部（高）'!$J$17:$R$136,3,FALSE))</f>
        <v>音楽</v>
      </c>
      <c r="E13" s="178" t="str">
        <f>IF(B13="","",VLOOKUP(B13,'様式4・小学部（高）'!$J$17:$R$136,4,FALSE))</f>
        <v>17-1　チ ャ イ ル ド</v>
      </c>
      <c r="F13" s="179" t="str">
        <f>IF(B13="","",VLOOKUP(B13,'様式4・小学部（高）'!$J$17:$R$136,5,FALSE))</f>
        <v>たにぞうの
元気がイチバン！あそびうた</v>
      </c>
      <c r="G13" s="179" t="str">
        <f>IF(B13="","",VLOOKUP(B13,'様式4・小学部（高）'!$J$17:$R$136,6,FALSE))</f>
        <v>知</v>
      </c>
      <c r="H13" s="179" t="str">
        <f>IF(B13="","",VLOOKUP(B13,'様式4・小学部（高）'!$J$17:$R$136,7,FALSE))</f>
        <v>全</v>
      </c>
      <c r="I13" s="197" t="s">
        <v>7979</v>
      </c>
    </row>
    <row r="14" spans="1:9" ht="80.099999999999994" customHeight="1" x14ac:dyDescent="0.45">
      <c r="A14" s="176">
        <v>7</v>
      </c>
      <c r="B14" s="177" t="s">
        <v>7826</v>
      </c>
      <c r="C14" s="178" t="str">
        <f>IF(B14="","",VLOOKUP(B14,'様式4・小学部（高）'!$J$17:$R$136,2,FALSE))</f>
        <v>図工</v>
      </c>
      <c r="D14" s="178" t="str">
        <f>IF(B14="","",VLOOKUP(B14,'様式4・小学部（高）'!$J$17:$R$136,3,FALSE))</f>
        <v>図工</v>
      </c>
      <c r="E14" s="178" t="str">
        <f>IF(B14="","",VLOOKUP(B14,'様式4・小学部（高）'!$J$17:$R$136,4,FALSE))</f>
        <v>10-2　好　学　社</v>
      </c>
      <c r="F14" s="179" t="str">
        <f>IF(B14="","",VLOOKUP(B14,'様式4・小学部（高）'!$J$17:$R$136,5,FALSE))</f>
        <v>レオ・レオニの絵本じぶんだけのいろ</v>
      </c>
      <c r="G14" s="179" t="str">
        <f>IF(B14="","",VLOOKUP(B14,'様式4・小学部（高）'!$J$17:$R$136,6,FALSE))</f>
        <v>知</v>
      </c>
      <c r="H14" s="179" t="str">
        <f>IF(B14="","",VLOOKUP(B14,'様式4・小学部（高）'!$J$17:$R$136,7,FALSE))</f>
        <v>全</v>
      </c>
      <c r="I14" s="197" t="s">
        <v>7980</v>
      </c>
    </row>
    <row r="15" spans="1:9" ht="80.099999999999994" customHeight="1" x14ac:dyDescent="0.45">
      <c r="A15" s="176">
        <v>8</v>
      </c>
      <c r="B15" s="177" t="s">
        <v>7827</v>
      </c>
      <c r="C15" s="178" t="str">
        <f>IF(B15="","",VLOOKUP(B15,'様式4・小学部（高）'!$J$17:$R$136,2,FALSE))</f>
        <v>道徳</v>
      </c>
      <c r="D15" s="178" t="str">
        <f>IF(B15="","",VLOOKUP(B15,'様式4・小学部（高）'!$J$17:$R$136,3,FALSE))</f>
        <v>道徳</v>
      </c>
      <c r="E15" s="178" t="str">
        <f>IF(B15="","",VLOOKUP(B15,'様式4・小学部（高）'!$J$17:$R$136,4,FALSE))</f>
        <v>10-8　合　同　出　版　</v>
      </c>
      <c r="F15" s="179" t="str">
        <f>IF(B15="","",VLOOKUP(B15,'様式4・小学部（高）'!$J$17:$R$136,5,FALSE))</f>
        <v>絵でわかる
こどものせいかつずかん１みのまわりのきほん</v>
      </c>
      <c r="G15" s="179" t="str">
        <f>IF(B15="","",VLOOKUP(B15,'様式4・小学部（高）'!$J$17:$R$136,6,FALSE))</f>
        <v>知</v>
      </c>
      <c r="H15" s="179" t="str">
        <f>IF(B15="","",VLOOKUP(B15,'様式4・小学部（高）'!$J$17:$R$136,7,FALSE))</f>
        <v>全</v>
      </c>
      <c r="I15" s="197" t="s">
        <v>7981</v>
      </c>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W27" sqref="W27:W2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大阪府立東淀川支援学校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7944</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5" zoomScale="85" zoomScaleNormal="100" zoomScaleSheetLayoutView="85" workbookViewId="0">
      <selection activeCell="W27" sqref="W27:W28"/>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大阪府立東淀川支援学校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7945</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28-1　福　音　館</v>
      </c>
      <c r="F8" s="179" t="str">
        <f>IF(B8="","",VLOOKUP(B8,'様式4・小学部（高）'!$S$17:$AA$136,5,FALSE))</f>
        <v>世界傑作絵本シリーズてぶくろ</v>
      </c>
      <c r="G8" s="181" t="str">
        <f>IF(B8="","",VLOOKUP(B8,'様式4・小学部（高）'!$S$17:$AA$136,6,FALSE))</f>
        <v>知</v>
      </c>
      <c r="H8" s="181" t="str">
        <f>IF(B8="","",VLOOKUP(B8,'様式4・小学部（高）'!$S$17:$AA$136,7,FALSE))</f>
        <v>B</v>
      </c>
      <c r="I8" s="197" t="s">
        <v>7982</v>
      </c>
    </row>
    <row r="9" spans="1:9" ht="80.099999999999994" customHeight="1" x14ac:dyDescent="0.45">
      <c r="A9" s="176">
        <v>2</v>
      </c>
      <c r="B9" s="177" t="s">
        <v>7881</v>
      </c>
      <c r="C9" s="180" t="str">
        <f>IF(B9="","",VLOOKUP(B9,'様式4・小学部（高）'!$S$17:$AA$136,2,FALSE))</f>
        <v>国語</v>
      </c>
      <c r="D9" s="180" t="str">
        <f>IF(B9="","",VLOOKUP(B9,'様式4・小学部（高）'!$S$17:$AA$136,3,FALSE))</f>
        <v>国語</v>
      </c>
      <c r="E9" s="178" t="str">
        <f>IF(B9="","",VLOOKUP(B9,'様式4・小学部（高）'!$S$17:$AA$136,4,FALSE))</f>
        <v>30-2　ポ　プ　ラ　社</v>
      </c>
      <c r="F9" s="179" t="str">
        <f>IF(B9="","",VLOOKUP(B9,'様式4・小学部（高）'!$S$17:$AA$136,5,FALSE))</f>
        <v>ねずみくんのチョッキ</v>
      </c>
      <c r="G9" s="181" t="str">
        <f>IF(B9="","",VLOOKUP(B9,'様式4・小学部（高）'!$S$17:$AA$136,6,FALSE))</f>
        <v>知</v>
      </c>
      <c r="H9" s="181" t="str">
        <f>IF(B9="","",VLOOKUP(B9,'様式4・小学部（高）'!$S$17:$AA$136,7,FALSE))</f>
        <v>C</v>
      </c>
      <c r="I9" s="197" t="s">
        <v>7983</v>
      </c>
    </row>
    <row r="10" spans="1:9" ht="80.099999999999994" customHeight="1" x14ac:dyDescent="0.45">
      <c r="A10" s="176">
        <v>3</v>
      </c>
      <c r="B10" s="177" t="s">
        <v>7882</v>
      </c>
      <c r="C10" s="180" t="str">
        <f>IF(B10="","",VLOOKUP(B10,'様式4・小学部（高）'!$S$17:$AA$136,2,FALSE))</f>
        <v>算数</v>
      </c>
      <c r="D10" s="180" t="str">
        <f>IF(B10="","",VLOOKUP(B10,'様式4・小学部（高）'!$S$17:$AA$136,3,FALSE))</f>
        <v>算数</v>
      </c>
      <c r="E10" s="178" t="str">
        <f>IF(B10="","",VLOOKUP(B10,'様式4・小学部（高）'!$S$17:$AA$136,4,FALSE))</f>
        <v>12-2　小　学　館</v>
      </c>
      <c r="F10" s="179" t="str">
        <f>IF(B10="","",VLOOKUP(B10,'様式4・小学部（高）'!$S$17:$AA$136,5,FALSE))</f>
        <v>21世紀幼稚園百科２とけいとじかん</v>
      </c>
      <c r="G10" s="181" t="str">
        <f>IF(B10="","",VLOOKUP(B10,'様式4・小学部（高）'!$S$17:$AA$136,6,FALSE))</f>
        <v>知</v>
      </c>
      <c r="H10" s="181" t="str">
        <f>IF(B10="","",VLOOKUP(B10,'様式4・小学部（高）'!$S$17:$AA$136,7,FALSE))</f>
        <v>B</v>
      </c>
      <c r="I10" s="197" t="s">
        <v>7984</v>
      </c>
    </row>
    <row r="11" spans="1:9" ht="80.099999999999994" customHeight="1" x14ac:dyDescent="0.45">
      <c r="A11" s="176">
        <v>4</v>
      </c>
      <c r="B11" s="177" t="s">
        <v>7883</v>
      </c>
      <c r="C11" s="180" t="str">
        <f>IF(B11="","",VLOOKUP(B11,'様式4・小学部（高）'!$S$17:$AA$136,2,FALSE))</f>
        <v>算数</v>
      </c>
      <c r="D11" s="180" t="str">
        <f>IF(B11="","",VLOOKUP(B11,'様式4・小学部（高）'!$S$17:$AA$136,3,FALSE))</f>
        <v>算数</v>
      </c>
      <c r="E11" s="178" t="str">
        <f>IF(B11="","",VLOOKUP(B11,'様式4・小学部（高）'!$S$17:$AA$136,4,FALSE))</f>
        <v>20-4　戸田デザイン</v>
      </c>
      <c r="F11" s="179" t="str">
        <f>IF(B11="","",VLOOKUP(B11,'様式4・小学部（高）'!$S$17:$AA$136,5,FALSE))</f>
        <v>とけいのえほん</v>
      </c>
      <c r="G11" s="181" t="str">
        <f>IF(B11="","",VLOOKUP(B11,'様式4・小学部（高）'!$S$17:$AA$136,6,FALSE))</f>
        <v>知</v>
      </c>
      <c r="H11" s="181" t="str">
        <f>IF(B11="","",VLOOKUP(B11,'様式4・小学部（高）'!$S$17:$AA$136,7,FALSE))</f>
        <v>C</v>
      </c>
      <c r="I11" s="197" t="s">
        <v>7985</v>
      </c>
    </row>
    <row r="12" spans="1:9" ht="80.099999999999994" customHeight="1" x14ac:dyDescent="0.45">
      <c r="A12" s="176">
        <v>5</v>
      </c>
      <c r="B12" s="177" t="s">
        <v>7884</v>
      </c>
      <c r="C12" s="180" t="str">
        <f>IF(B12="","",VLOOKUP(B12,'様式4・小学部（高）'!$S$17:$AA$136,2,FALSE))</f>
        <v>生活</v>
      </c>
      <c r="D12" s="180" t="str">
        <f>IF(B12="","",VLOOKUP(B12,'様式4・小学部（高）'!$S$17:$AA$136,3,FALSE))</f>
        <v>生活</v>
      </c>
      <c r="E12" s="178" t="str">
        <f>IF(B12="","",VLOOKUP(B12,'様式4・小学部（高）'!$S$17:$AA$136,4,FALSE))</f>
        <v>01-1　あ か ね 書 房</v>
      </c>
      <c r="F12" s="179" t="str">
        <f>IF(B12="","",VLOOKUP(B12,'様式4・小学部（高）'!$S$17:$AA$136,5,FALSE))</f>
        <v>かばくん くらしのえほん１かばくんのいちにち</v>
      </c>
      <c r="G12" s="181" t="str">
        <f>IF(B12="","",VLOOKUP(B12,'様式4・小学部（高）'!$S$17:$AA$136,6,FALSE))</f>
        <v>知</v>
      </c>
      <c r="H12" s="181" t="str">
        <f>IF(B12="","",VLOOKUP(B12,'様式4・小学部（高）'!$S$17:$AA$136,7,FALSE))</f>
        <v>全</v>
      </c>
      <c r="I12" s="197" t="s">
        <v>7986</v>
      </c>
    </row>
    <row r="13" spans="1:9" ht="80.099999999999994" customHeight="1" x14ac:dyDescent="0.45">
      <c r="A13" s="176">
        <v>6</v>
      </c>
      <c r="B13" s="177" t="s">
        <v>7885</v>
      </c>
      <c r="C13" s="180" t="str">
        <f>IF(B13="","",VLOOKUP(B13,'様式4・小学部（高）'!$S$17:$AA$136,2,FALSE))</f>
        <v>音楽</v>
      </c>
      <c r="D13" s="180" t="str">
        <f>IF(B13="","",VLOOKUP(B13,'様式4・小学部（高）'!$S$17:$AA$136,3,FALSE))</f>
        <v>音楽</v>
      </c>
      <c r="E13" s="178" t="str">
        <f>IF(B13="","",VLOOKUP(B13,'様式4・小学部（高）'!$S$17:$AA$136,4,FALSE))</f>
        <v>17-1　チ ャ イ ル ド</v>
      </c>
      <c r="F13" s="179" t="str">
        <f>IF(B13="","",VLOOKUP(B13,'様式4・小学部（高）'!$S$17:$AA$136,5,FALSE))</f>
        <v>ポケットブックスケロポンズのあそびうた
同好会</v>
      </c>
      <c r="G13" s="181" t="str">
        <f>IF(B13="","",VLOOKUP(B13,'様式4・小学部（高）'!$S$17:$AA$136,6,FALSE))</f>
        <v>知</v>
      </c>
      <c r="H13" s="181" t="str">
        <f>IF(B13="","",VLOOKUP(B13,'様式4・小学部（高）'!$S$17:$AA$136,7,FALSE))</f>
        <v>全</v>
      </c>
      <c r="I13" s="197" t="s">
        <v>7987</v>
      </c>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W27" sqref="W27:W28"/>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大阪府立東淀川支援学校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7945</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41E7DDD2432DB4784B94C954F4F1E2F" ma:contentTypeVersion="14" ma:contentTypeDescription="新しいドキュメントを作成します。" ma:contentTypeScope="" ma:versionID="8f60d870cbda6b76e6a18a0cea885fc0">
  <xsd:schema xmlns:xsd="http://www.w3.org/2001/XMLSchema" xmlns:xs="http://www.w3.org/2001/XMLSchema" xmlns:p="http://schemas.microsoft.com/office/2006/metadata/properties" xmlns:ns2="e18153d2-6310-41da-acb8-57095f3359cb" xmlns:ns3="92c85782-91b6-4975-a634-e8e07eaefb77" targetNamespace="http://schemas.microsoft.com/office/2006/metadata/properties" ma:root="true" ma:fieldsID="cc666062fe404bf3b6d389ac606eed05" ns2:_="" ns3:_="">
    <xsd:import namespace="e18153d2-6310-41da-acb8-57095f3359c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153d2-6310-41da-acb8-57095f3359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ff92ae5-037a-41ce-b6af-c624ad43320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18153d2-6310-41da-acb8-57095f3359cb">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4C2179B1-8D64-41F0-9465-0E58E51690CD}">
  <ds:schemaRefs>
    <ds:schemaRef ds:uri="http://schemas.microsoft.com/sharepoint/v3/contenttype/forms"/>
  </ds:schemaRefs>
</ds:datastoreItem>
</file>

<file path=customXml/itemProps2.xml><?xml version="1.0" encoding="utf-8"?>
<ds:datastoreItem xmlns:ds="http://schemas.openxmlformats.org/officeDocument/2006/customXml" ds:itemID="{0756CCA5-177A-4040-BFE3-2F932F0597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8153d2-6310-41da-acb8-57095f3359c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C96337-E42B-4838-8854-91A5E6EF9851}">
  <ds:schemaRefs>
    <ds:schemaRef ds:uri="92c85782-91b6-4975-a634-e8e07eaefb77"/>
    <ds:schemaRef ds:uri="http://purl.org/dc/elements/1.1/"/>
    <ds:schemaRef ds:uri="http://www.w3.org/XML/1998/namespace"/>
    <ds:schemaRef ds:uri="http://schemas.microsoft.com/office/2006/documentManagement/types"/>
    <ds:schemaRef ds:uri="http://schemas.microsoft.com/office/2006/metadata/properties"/>
    <ds:schemaRef ds:uri="http://purl.org/dc/dcmitype/"/>
    <ds:schemaRef ds:uri="http://purl.org/dc/terms/"/>
    <ds:schemaRef ds:uri="http://schemas.microsoft.com/office/infopath/2007/PartnerControls"/>
    <ds:schemaRef ds:uri="http://schemas.openxmlformats.org/package/2006/metadata/core-properties"/>
    <ds:schemaRef ds:uri="e18153d2-6310-41da-acb8-57095f3359cb"/>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2025-11-27T07:33:22Z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0x010100C41E7DDD2432DB4784B94C954F4F1E2F</vt:lpwstr>
  </property>
  <property fmtid="{D5CDD505-2E9C-101B-9397-08002B2CF9AE}" pid="4" name="MediaServiceImageTags">
    <vt:lpwstr/>
  </property>
</Properties>
</file>