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E8B3790-2EAD-4089-BAD2-CE4B506A7FF1}" xr6:coauthVersionLast="47" xr6:coauthVersionMax="47" xr10:uidLastSave="{00000000-0000-0000-0000-000000000000}"/>
  <bookViews>
    <workbookView xWindow="1080" yWindow="1080"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<sst xmlns="http://schemas.openxmlformats.org/spreadsheetml/2006/main" count="13419" uniqueCount="7898">
  <si>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</si>
  <si>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</si>
  <si>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</si>
  <si>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</si>
  <si>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</si>
  <si>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</si>
  <si>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</si>
  <si>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</si>
  <si>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</si>
  <si>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</si>
  <si>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</si>
  <si>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</si>
  <si>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</si>
  <si>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</si>
  <si>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</si>
  <si>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</si>
  <si>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</si>
  <si>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</si>
  <si>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</si>
  <si>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</si>
  <si>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</si>
  <si>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</si>
  <si>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</si>
  <si>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</si>
  <si>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</si>
  <si>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</si>
  <si>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</si>
  <si>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</si>
  <si>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</si>
  <si>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</si>
  <si>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</si>
  <si>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</si>
  <si>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</si>
  <si>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</si>
  <si>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</si>
  <si>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</si>
  <si>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</si>
  <si>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</si>
  <si>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</si>
  <si>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</si>
  <si>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</si>
  <si>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</si>
  <si>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</si>
  <si>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</si>
  <si>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</si>
  <si>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</si>
  <si>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</si>
  <si>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</si>
  <si>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</si>
  <si>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</si>
  <si>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</si>
  <si>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</si>
  <si>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</si>
  <si>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</si>
  <si>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</si>
  <si>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</si>
  <si>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</si>
  <si>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</si>
  <si>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</si>
  <si>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</si>
  <si>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</si>
  <si>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</si>
  <si>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</si>
  <si>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</si>
  <si>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</si>
  <si>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</si>
  <si>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</si>
  <si>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</si>
  <si>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</si>
  <si>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</si>
  <si>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</si>
  <si>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</si>
  <si>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</si>
  <si>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</si>
  <si>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</si>
  <si>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</si>
  <si>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</si>
  <si>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</si>
  <si>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</si>
  <si>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</si>
  <si>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</si>
  <si>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</si>
  <si>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</si>
  <si>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</si>
  <si>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</si>
  <si>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</si>
  <si>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</si>
  <si>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</si>
  <si>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</si>
  <si>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</si>
  <si>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</si>
  <si>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</si>
  <si>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</si>
  <si>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</si>
  <si>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</si>
  <si>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</si>
  <si>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</si>
  <si>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</si>
  <si>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</si>
  <si>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</si>
  <si>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</si>
  <si>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</si>
  <si>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</si>
  <si>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</si>
  <si>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</si>
  <si>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</si>
  <si>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</si>
  <si>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</si>
  <si>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</si>
  <si>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</si>
  <si>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</si>
  <si>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</si>
  <si>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</si>
  <si>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</si>
  <si>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</si>
  <si>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</si>
  <si>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</si>
  <si>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</si>
  <si>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</si>
  <si>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</si>
  <si>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</si>
  <si>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</si>
  <si>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</si>
  <si>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</si>
  <si>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</si>
  <si>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</si>
  <si>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</si>
  <si>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</si>
  <si>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</si>
  <si>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</si>
  <si>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</si>
  <si>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</si>
  <si>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</si>
  <si>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</si>
  <si>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</si>
  <si>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</si>
  <si>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</si>
  <si>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</si>
  <si>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</si>
  <si>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</si>
  <si>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</si>
  <si>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</si>
  <si>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</si>
  <si>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</si>
  <si>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</si>
  <si>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</si>
  <si>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</si>
  <si>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</si>
  <si>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</si>
  <si>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</si>
  <si>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</si>
  <si>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</si>
  <si>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</si>
  <si>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</si>
  <si>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</si>
  <si>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</si>
  <si>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</si>
  <si>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</si>
  <si>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</si>
  <si>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</si>
  <si>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</si>
  <si>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</si>
  <si>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</si>
  <si>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</si>
  <si>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</si>
  <si>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</si>
  <si>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</si>
  <si>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</si>
  <si>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</si>
  <si>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</si>
  <si>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</si>
  <si>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</si>
  <si>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</si>
  <si>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</si>
  <si>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</si>
  <si>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</si>
  <si>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</si>
  <si>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</si>
  <si>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</si>
  <si>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</si>
  <si>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</si>
  <si>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</si>
  <si>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</si>
  <si>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</si>
  <si>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</si>
  <si>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</si>
  <si>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</si>
  <si>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</si>
  <si>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</si>
  <si>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</si>
  <si>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</si>
  <si>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</si>
  <si>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</si>
  <si>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</si>
  <si>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</si>
  <si>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</si>
  <si>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</si>
  <si>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</si>
  <si>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</si>
  <si>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</si>
  <si>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</si>
  <si>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</si>
  <si>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</si>
  <si>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</si>
  <si>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</si>
  <si>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</si>
  <si>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</si>
  <si>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</si>
  <si>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</si>
  <si>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</si>
  <si>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</si>
  <si>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</si>
  <si>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</si>
  <si>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</si>
  <si>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</si>
  <si>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</si>
  <si>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</si>
  <si>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</si>
  <si>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</si>
  <si>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</si>
  <si>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</si>
  <si>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</si>
  <si>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</si>
  <si>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</si>
  <si>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</si>
  <si>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</si>
  <si>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</si>
  <si>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</si>
  <si>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</si>
  <si>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</si>
  <si>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</si>
  <si>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</si>
  <si>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</si>
  <si>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</si>
  <si>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</si>
  <si>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</si>
  <si>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</si>
  <si>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</si>
  <si>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</si>
  <si>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</si>
  <si>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</si>
  <si>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</si>
  <si>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</si>
  <si>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</si>
  <si>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</si>
  <si>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</si>
  <si>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</si>
  <si>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</si>
  <si>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</si>
  <si>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</si>
  <si>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</si>
  <si>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</si>
  <si>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</si>
  <si>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</si>
  <si>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</si>
  <si>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</si>
  <si>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</si>
  <si>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</si>
  <si>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</si>
  <si>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</si>
  <si>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</si>
  <si>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</si>
  <si>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</si>
  <si>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</si>
  <si>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</si>
  <si>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</si>
  <si>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</si>
  <si>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</si>
  <si>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</si>
  <si>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</si>
  <si>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</si>
  <si>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</si>
  <si>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</si>
  <si>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</si>
  <si>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</si>
  <si>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</si>
  <si>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</si>
  <si>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</si>
  <si>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</si>
  <si>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</si>
  <si>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</si>
  <si>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</si>
  <si>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</si>
  <si>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</si>
  <si>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</si>
  <si>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</si>
  <si>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</si>
  <si>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</si>
  <si>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</si>
  <si>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</si>
  <si>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</si>
  <si>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</si>
  <si>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</si>
  <si>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</si>
  <si>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</si>
  <si>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</si>
  <si>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</si>
  <si>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</si>
  <si>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</si>
  <si>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</si>
  <si>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</si>
  <si>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</si>
  <si>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</si>
  <si>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</si>
  <si>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</si>
  <si>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</si>
  <si>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</si>
  <si>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</si>
  <si>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</si>
  <si>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</si>
  <si>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</si>
  <si>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</si>
  <si>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</si>
  <si>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</si>
  <si>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</si>
  <si>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</si>
  <si>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</si>
  <si>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</si>
  <si>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</si>
  <si>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</si>
  <si>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</si>
  <si>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</si>
  <si>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</si>
  <si>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</si>
  <si>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</si>
  <si>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</si>
  <si>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</si>
  <si>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</si>
  <si>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</si>
  <si>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</si>
  <si>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</si>
  <si>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</si>
  <si>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</si>
  <si>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</si>
  <si>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</si>
  <si>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</si>
  <si>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</si>
  <si>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</si>
  <si>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</si>
  <si>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</si>
  <si>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</si>
  <si>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</si>
  <si>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</si>
  <si>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</si>
  <si>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</si>
  <si>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</si>
  <si>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</si>
  <si>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</si>
  <si>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</si>
  <si>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</si>
  <si>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</si>
  <si>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</si>
  <si>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</si>
  <si>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</si>
  <si>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</si>
  <si>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</si>
  <si>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</si>
  <si>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</si>
  <si>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</si>
  <si>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</si>
  <si>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</si>
  <si>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</si>
  <si>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</si>
  <si>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</si>
  <si>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</si>
  <si>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</si>
  <si>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</si>
  <si>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</si>
  <si>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</si>
  <si>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</si>
  <si>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</si>
  <si>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</si>
  <si>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</si>
  <si>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</si>
  <si>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</si>
  <si>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</si>
  <si>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</si>
  <si>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</si>
  <si>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</si>
  <si>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</si>
  <si>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</si>
  <si>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</si>
  <si>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</si>
  <si>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</si>
  <si>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</si>
  <si>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</si>
  <si>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</si>
  <si>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</si>
  <si>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</si>
  <si>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</si>
  <si>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</si>
  <si>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</si>
  <si>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</si>
  <si>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</si>
  <si>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</si>
  <si>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</si>
  <si>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</si>
  <si>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</si>
  <si>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</si>
  <si>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</si>
  <si>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</si>
  <si>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</si>
  <si>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</si>
  <si>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</si>
  <si>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</si>
  <si>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</si>
  <si>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</si>
  <si>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</si>
  <si>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</si>
  <si>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</si>
  <si>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</si>
  <si>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</si>
  <si>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</si>
  <si>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</si>
  <si>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</si>
  <si>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</si>
  <si>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</si>
  <si>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</si>
  <si>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</si>
  <si>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</si>
  <si>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</si>
  <si>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</si>
  <si>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</si>
  <si>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</si>
  <si>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</si>
  <si>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</si>
  <si>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</si>
  <si>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</si>
  <si>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</si>
  <si>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</si>
  <si>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</si>
  <si>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</si>
  <si>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</si>
  <si>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</si>
  <si>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</si>
  <si>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</si>
  <si>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</si>
  <si>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</si>
  <si>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</si>
  <si>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</si>
  <si>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</si>
  <si>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</si>
  <si>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</si>
  <si>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</si>
  <si>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</si>
  <si>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</si>
  <si>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</si>
  <si>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</si>
  <si>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</si>
  <si>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</si>
  <si>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</si>
  <si>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</si>
  <si>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</si>
  <si>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</si>
  <si>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</si>
  <si>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</si>
  <si>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</si>
  <si>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</si>
  <si>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</si>
  <si>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</si>
  <si>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</si>
  <si>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</si>
  <si>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</si>
  <si>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</si>
  <si>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</si>
  <si>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</si>
  <si>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</si>
  <si>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</si>
  <si>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</si>
  <si>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</si>
  <si>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</si>
  <si>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</si>
  <si>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</si>
  <si>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</si>
  <si>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</si>
  <si>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</si>
  <si>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</si>
  <si>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</si>
  <si>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</si>
  <si>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</si>
  <si>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</si>
  <si>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</si>
  <si>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</si>
  <si>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</si>
  <si>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</si>
  <si>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</si>
  <si>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</si>
  <si>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</si>
  <si>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</si>
  <si>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</si>
  <si>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</si>
  <si>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</si>
  <si>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</si>
  <si>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</si>
  <si>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</si>
  <si>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</si>
  <si>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</si>
  <si>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</si>
  <si>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</si>
  <si>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</si>
  <si>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</si>
  <si>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</si>
  <si>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</si>
  <si>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</si>
  <si>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</si>
  <si>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</si>
  <si>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</si>
  <si>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</si>
  <si>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</si>
  <si>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</si>
  <si>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</si>
  <si>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</si>
  <si>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</si>
  <si>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</si>
  <si>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</si>
  <si>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</si>
  <si>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</si>
  <si>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</si>
  <si>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</si>
  <si>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</si>
  <si>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</si>
  <si>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</si>
  <si>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</si>
  <si>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</si>
  <si>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</si>
  <si>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</si>
  <si>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</si>
  <si>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</si>
  <si>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</si>
  <si>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</si>
  <si>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</si>
  <si>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</si>
  <si>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</si>
  <si>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</si>
  <si>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</si>
  <si>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</si>
  <si>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</si>
  <si>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</si>
  <si>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</si>
  <si>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</si>
  <si>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</si>
  <si>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</si>
  <si>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</si>
  <si>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</si>
  <si>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</si>
  <si>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</si>
  <si>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</si>
  <si>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</si>
  <si>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</si>
  <si>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</si>
  <si>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</si>
  <si>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</si>
  <si>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</si>
  <si>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</si>
  <si>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</si>
  <si>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</si>
  <si>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</si>
  <si>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</si>
  <si>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</si>
  <si>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</si>
  <si>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</si>
  <si>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</si>
  <si>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</si>
  <si>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</si>
  <si>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</si>
  <si>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</si>
  <si>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</si>
  <si>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</si>
  <si>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</si>
  <si>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</si>
  <si>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</si>
  <si>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</si>
  <si>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</si>
  <si>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</si>
  <si>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</si>
  <si>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</si>
  <si>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</si>
  <si>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</si>
  <si>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</si>
  <si>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</si>
  <si>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</si>
  <si>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</si>
  <si>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</si>
  <si>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</si>
  <si>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</si>
  <si>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</si>
  <si>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</si>
  <si>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</si>
  <si>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</si>
  <si>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</si>
  <si>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</si>
  <si>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</si>
  <si>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</si>
  <si>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</si>
  <si>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</si>
  <si>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</si>
  <si>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</si>
  <si>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</si>
  <si>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</si>
  <si>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</si>
  <si>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</si>
  <si>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</si>
  <si>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</si>
  <si>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</si>
  <si>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</si>
  <si>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</si>
  <si>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</si>
  <si>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</si>
  <si>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</si>
  <si>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</si>
  <si>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</si>
  <si>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</si>
  <si>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</si>
  <si>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</si>
  <si>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</si>
  <si>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</si>
  <si>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</si>
  <si>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</si>
  <si>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</si>
  <si>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</si>
  <si>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</si>
  <si>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</si>
  <si>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</si>
  <si>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</si>
  <si>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</si>
  <si>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</si>
  <si>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</si>
  <si>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</si>
  <si>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</si>
  <si>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</si>
  <si>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</si>
  <si>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</si>
  <si>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</si>
  <si>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</si>
  <si>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</si>
  <si>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</si>
  <si>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</si>
  <si>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</si>
  <si>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</si>
  <si>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</si>
  <si>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</si>
  <si>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</si>
  <si>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</si>
  <si>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</si>
  <si>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</si>
  <si>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</si>
  <si>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</si>
  <si>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</si>
  <si>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</si>
  <si>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</si>
  <si>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</si>
  <si>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</si>
  <si>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</si>
  <si>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</si>
  <si>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</si>
  <si>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</si>
  <si>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</si>
  <si>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</si>
  <si>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</si>
  <si>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</si>
  <si>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</si>
  <si>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</si>
  <si>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</si>
  <si>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</si>
  <si>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</si>
  <si>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</si>
  <si>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</si>
  <si>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</si>
  <si>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</si>
  <si>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</si>
  <si>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</si>
  <si>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</si>
  <si>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</si>
  <si>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</si>
  <si>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</si>
  <si>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</si>
  <si>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</si>
  <si>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</si>
  <si>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</si>
  <si>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</si>
  <si>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</si>
  <si>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</si>
  <si>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</si>
  <si>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</si>
  <si>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</si>
  <si>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</si>
  <si>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</si>
  <si>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</si>
  <si>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</si>
  <si>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</si>
  <si>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</si>
  <si>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</si>
  <si>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</si>
  <si>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</si>
  <si>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</si>
  <si>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</si>
  <si>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</si>
  <si>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</si>
  <si>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</si>
  <si>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</si>
  <si>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</si>
  <si>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</si>
  <si>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</si>
  <si>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</si>
  <si>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</si>
  <si>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</si>
  <si>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</si>
  <si>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</si>
  <si>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</si>
  <si>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</si>
  <si>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</si>
  <si>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</si>
  <si>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</si>
  <si>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</si>
  <si>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</si>
  <si>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</si>
  <si>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</si>
  <si>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</si>
  <si>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</si>
  <si>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</si>
  <si>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</si>
  <si>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</si>
  <si>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</si>
  <si>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</si>
  <si>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</si>
  <si>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</si>
  <si>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</si>
  <si>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</si>
  <si>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</si>
  <si>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</si>
  <si>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</si>
  <si>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</si>
  <si>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</si>
  <si>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</si>
  <si>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</si>
  <si>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</si>
  <si>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</si>
  <si>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</si>
  <si>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</si>
  <si>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</si>
  <si>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</si>
  <si>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</si>
  <si>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</si>
  <si>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</si>
  <si>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</si>
  <si>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</si>
  <si>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</si>
  <si>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</si>
  <si>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</si>
  <si>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</si>
  <si>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</si>
  <si>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</si>
  <si>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</si>
  <si>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</si>
  <si>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</si>
  <si>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</si>
  <si>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</si>
  <si>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</si>
  <si>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</si>
  <si>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</si>
  <si>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</si>
  <si>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</si>
  <si>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</si>
  <si>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</si>
  <si>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</si>
  <si>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</si>
  <si>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</si>
  <si>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</si>
  <si>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</si>
  <si>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</si>
  <si>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</si>
  <si>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</si>
  <si>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</si>
  <si>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</si>
  <si>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</si>
  <si>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</si>
  <si>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</si>
  <si>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</si>
  <si>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</si>
  <si>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</si>
  <si>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</si>
  <si>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</si>
  <si>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</si>
  <si>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</si>
  <si>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</si>
  <si>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</si>
  <si>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</si>
  <si>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</si>
  <si>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</si>
  <si>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</si>
  <si>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</si>
  <si>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</si>
  <si>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</si>
  <si>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</si>
  <si>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</si>
  <si>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</si>
  <si>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</si>
  <si>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</si>
  <si>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</si>
  <si>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</si>
  <si>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</si>
  <si>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</si>
  <si>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</si>
  <si>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</si>
  <si>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</si>
  <si>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</si>
  <si>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</si>
  <si>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</si>
  <si>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</si>
  <si>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</si>
  <si>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</si>
  <si>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</si>
  <si>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</si>
  <si>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</si>
  <si>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</si>
  <si>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</si>
  <si>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</si>
  <si>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</si>
  <si>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</si>
  <si>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</si>
  <si>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</si>
  <si>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</si>
  <si>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</si>
  <si>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</si>
  <si>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</si>
  <si>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</si>
  <si>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</si>
  <si>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</si>
  <si>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</si>
  <si>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</si>
  <si>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</si>
  <si>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</si>
  <si>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</si>
  <si>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</si>
  <si>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</si>
  <si>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</si>
  <si>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</si>
  <si>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</si>
  <si>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</si>
  <si>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</si>
  <si>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</si>
  <si>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</si>
  <si>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</si>
  <si>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</si>
  <si>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</si>
  <si>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</si>
  <si>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</si>
  <si>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</si>
  <si>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</si>
  <si>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</si>
  <si>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</si>
  <si>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</si>
  <si>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</si>
  <si>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</si>
  <si>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</si>
  <si>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</si>
  <si>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</si>
  <si>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</si>
  <si>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</si>
  <si>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</si>
  <si>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</si>
  <si>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</si>
  <si>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</si>
  <si>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</si>
  <si>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</si>
  <si>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</si>
  <si>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</si>
  <si>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</si>
  <si>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</si>
  <si>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</si>
  <si>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</si>
  <si>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</si>
  <si>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</si>
  <si>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</si>
  <si>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</si>
  <si>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</si>
  <si>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</si>
  <si>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</si>
  <si>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</si>
  <si>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</si>
  <si>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</si>
  <si>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</si>
  <si>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</si>
  <si>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</si>
  <si>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</si>
  <si>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</si>
  <si>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</si>
  <si>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</si>
  <si>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</si>
  <si>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</si>
  <si>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</si>
  <si>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</si>
  <si>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</si>
  <si>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</si>
  <si>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</si>
  <si>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</si>
  <si>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</si>
  <si>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</si>
  <si>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</si>
  <si>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</si>
  <si>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</si>
  <si>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</si>
  <si>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</si>
  <si>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</si>
  <si>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</si>
  <si>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</si>
  <si>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</si>
  <si>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</si>
  <si>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</si>
  <si>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</si>
  <si>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</si>
  <si>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</si>
  <si>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</si>
  <si>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</si>
  <si>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</si>
  <si>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</si>
  <si>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</si>
  <si>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</si>
  <si>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</si>
  <si>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</si>
  <si>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</si>
  <si>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</si>
  <si>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</si>
  <si>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</si>
  <si>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</si>
  <si>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</si>
  <si>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</si>
  <si>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</si>
  <si>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</si>
  <si>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</si>
  <si>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</si>
  <si>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</si>
  <si>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</si>
  <si>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</si>
  <si>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</si>
  <si>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</si>
  <si>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</si>
  <si>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</si>
  <si>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</si>
  <si>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</si>
  <si>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</si>
  <si>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</si>
  <si>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</si>
  <si>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</si>
  <si>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</si>
  <si>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</si>
  <si>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</si>
  <si>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</si>
  <si>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</si>
  <si>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</si>
  <si>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</si>
  <si>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</si>
  <si>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</si>
  <si>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</si>
  <si>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</si>
  <si>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</si>
  <si>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</si>
  <si>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</si>
  <si>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</si>
  <si>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</si>
  <si>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</si>
  <si>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</si>
  <si>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</si>
  <si>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</si>
  <si>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</si>
  <si>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</si>
  <si>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</si>
  <si>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</si>
  <si>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</si>
  <si>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</si>
  <si>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</si>
  <si>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</si>
  <si>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</si>
  <si>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</si>
  <si>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</si>
  <si>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</si>
  <si>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</si>
  <si>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</si>
  <si>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</si>
  <si>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</si>
  <si>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</si>
  <si>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</si>
  <si>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</si>
  <si>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</si>
  <si>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</si>
  <si>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</si>
  <si>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</si>
  <si>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</si>
  <si>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</si>
  <si>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</si>
  <si>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</si>
  <si>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</si>
  <si>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</si>
  <si>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</si>
  <si>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</si>
  <si>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</si>
  <si>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</si>
  <si>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</si>
  <si>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</si>
  <si>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</si>
  <si>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</si>
  <si>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</si>
  <si>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</si>
  <si>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</si>
  <si>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</si>
  <si>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</si>
  <si>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</si>
  <si>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</si>
  <si>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</si>
  <si>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</si>
  <si>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</si>
  <si>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</si>
  <si>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</si>
  <si>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</si>
  <si>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</si>
  <si>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</si>
  <si>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</si>
  <si>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</si>
  <si>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</si>
  <si>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</si>
  <si>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</si>
  <si>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</si>
  <si>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</si>
  <si>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</si>
  <si>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</si>
  <si>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</si>
  <si>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</si>
  <si>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</si>
  <si>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</si>
  <si>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</si>
  <si>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</si>
  <si>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</si>
  <si>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</si>
  <si>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</si>
  <si>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</si>
  <si>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</si>
  <si>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</si>
  <si>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</si>
  <si>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</si>
  <si>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</si>
  <si>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</si>
  <si>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</si>
  <si>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</si>
  <si>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</si>
  <si>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</si>
  <si>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</si>
  <si>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</si>
  <si>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</si>
  <si>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</si>
  <si>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</si>
  <si>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</si>
  <si>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</si>
  <si>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</si>
  <si>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</si>
  <si>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</si>
  <si>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</si>
  <si>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</si>
  <si>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</si>
  <si>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</si>
  <si>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</si>
  <si>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</si>
  <si>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</si>
  <si>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</si>
  <si>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</si>
  <si>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</si>
  <si>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</si>
  <si>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</si>
  <si>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</si>
  <si>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</si>
  <si>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</si>
  <si>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</si>
  <si>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</si>
  <si>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</si>
  <si>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</si>
  <si>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</si>
  <si>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</si>
  <si>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</si>
  <si>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</si>
  <si>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</si>
  <si>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</si>
  <si>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</si>
  <si>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</si>
  <si>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</si>
  <si>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</si>
  <si>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</si>
  <si>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</si>
  <si>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</si>
  <si>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</si>
  <si>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</si>
  <si>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</si>
  <si>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</si>
  <si>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</si>
  <si>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</si>
  <si>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</si>
  <si>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</si>
  <si>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</si>
  <si>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</si>
  <si>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</si>
  <si>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</si>
  <si>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</si>
  <si>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</si>
  <si>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</si>
  <si>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</si>
  <si>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</si>
  <si>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</si>
  <si>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</si>
  <si>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</si>
  <si>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</si>
  <si>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</si>
  <si>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</si>
  <si>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</si>
  <si>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</si>
  <si>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</si>
  <si>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</si>
  <si>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</si>
  <si>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</si>
  <si>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</si>
  <si>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</si>
  <si>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</si>
  <si>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</si>
  <si>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</si>
  <si>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</si>
  <si>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</si>
  <si>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</si>
  <si>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</si>
  <si>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</si>
  <si>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</si>
  <si>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</si>
  <si>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</si>
  <si>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</si>
  <si>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</si>
  <si>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</si>
  <si>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</si>
  <si>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</si>
  <si>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</si>
  <si>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</si>
  <si>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</si>
  <si>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</si>
  <si>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</si>
  <si>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</si>
  <si>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</si>
  <si>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</si>
  <si>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</si>
  <si>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</si>
  <si>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</si>
  <si>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</si>
  <si>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</si>
  <si>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</si>
  <si>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</si>
  <si>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</si>
  <si>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</si>
  <si>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</si>
  <si>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</si>
  <si>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</si>
  <si>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</si>
  <si>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</si>
  <si>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</si>
  <si>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</si>
  <si>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</si>
  <si>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</si>
  <si>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</si>
  <si>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</si>
  <si>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</si>
  <si>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</si>
  <si>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</si>
  <si>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</si>
  <si>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</si>
  <si>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</si>
  <si>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</si>
  <si>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</si>
  <si>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</si>
  <si>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</si>
  <si>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</si>
  <si>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</si>
  <si>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</si>
  <si>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</si>
  <si>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</si>
  <si>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</si>
  <si>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</si>
  <si>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</si>
  <si>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</si>
  <si>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</si>
  <si>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</si>
  <si>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</si>
  <si>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</si>
  <si>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</si>
  <si>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</si>
  <si>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</si>
  <si>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</si>
  <si>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</si>
  <si>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</si>
  <si>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</si>
  <si>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</si>
  <si>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</si>
  <si>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</si>
  <si>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</si>
  <si>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</si>
  <si>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</si>
  <si>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</si>
  <si>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</si>
  <si>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</si>
  <si>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</si>
  <si>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</si>
  <si>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</si>
  <si>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</si>
  <si>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</si>
  <si>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</si>
  <si>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</si>
  <si>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</si>
  <si>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</si>
  <si>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</si>
  <si>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</si>
  <si>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</si>
  <si>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</si>
  <si>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</si>
  <si>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</si>
  <si>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</si>
  <si>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</si>
  <si>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</si>
  <si>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</si>
  <si>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</si>
  <si>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</si>
  <si>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</si>
  <si>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</si>
  <si>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</si>
  <si>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</si>
  <si>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</si>
  <si>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</si>
  <si>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</si>
  <si>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</si>
  <si>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</si>
  <si>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</si>
  <si>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</si>
  <si>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</si>
  <si>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</si>
  <si>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</si>
  <si>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</si>
  <si>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</si>
  <si>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</si>
  <si>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</si>
  <si>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</si>
  <si>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</si>
  <si>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</si>
  <si>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</si>
  <si>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</si>
  <si>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</si>
  <si>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</si>
  <si>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</si>
  <si>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</si>
  <si>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</si>
  <si>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</si>
  <si>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</si>
  <si>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</si>
  <si>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</si>
  <si>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</si>
  <si>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</si>
  <si>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</si>
  <si>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</si>
  <si>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</si>
  <si>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</si>
  <si>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</si>
  <si>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</si>
  <si>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</si>
  <si>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</si>
  <si>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</si>
  <si>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</si>
  <si>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</si>
  <si>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</si>
  <si>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</si>
  <si>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</si>
  <si>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</si>
  <si>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</si>
  <si>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</si>
  <si>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</si>
  <si>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</si>
  <si>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</si>
  <si>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</si>
  <si>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</si>
  <si>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</si>
  <si>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</si>
  <si>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</si>
  <si>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</si>
  <si>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</si>
  <si>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</si>
  <si>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</si>
  <si>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</si>
  <si>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</si>
  <si>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</si>
  <si>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</si>
  <si>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</si>
  <si>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</si>
  <si>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</si>
  <si>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</si>
  <si>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</si>
  <si>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</si>
  <si>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</si>
  <si>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</si>
  <si>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</si>
  <si>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</si>
  <si>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</si>
  <si>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</si>
  <si>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</si>
  <si>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</si>
  <si>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</si>
  <si>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</si>
  <si>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</si>
  <si>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</si>
  <si>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</si>
  <si>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</si>
  <si>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</si>
  <si>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</si>
  <si>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</si>
  <si>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</si>
  <si>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</si>
  <si>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</si>
  <si>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</si>
  <si>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</si>
  <si>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</si>
  <si>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</si>
  <si>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</si>
  <si>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</si>
  <si>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</si>
  <si>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</si>
  <si>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</si>
  <si>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</si>
  <si>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</si>
  <si>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</si>
  <si>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</si>
  <si>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</si>
  <si>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</si>
  <si>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</si>
  <si>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</si>
  <si>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</si>
  <si>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</si>
  <si>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</si>
  <si>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</si>
  <si>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</si>
  <si>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</si>
  <si>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</si>
  <si>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</si>
  <si>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</si>
  <si>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</si>
  <si>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</si>
  <si>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</si>
  <si>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</si>
  <si>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</si>
  <si>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</si>
  <si>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</si>
  <si>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</si>
  <si>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</si>
  <si>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</si>
  <si>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</si>
  <si>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</si>
  <si>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</si>
  <si>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</si>
  <si>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</si>
  <si>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</si>
  <si>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</si>
  <si>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</si>
  <si>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</si>
  <si>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</si>
  <si>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</si>
  <si>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</si>
  <si>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</si>
  <si>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</si>
  <si>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</si>
  <si>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</si>
  <si>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</si>
  <si>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</si>
  <si>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</si>
  <si>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</si>
  <si>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</si>
  <si>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</si>
  <si>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</si>
  <si>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</si>
  <si>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</si>
  <si>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</si>
  <si>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</si>
  <si>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</si>
  <si>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</si>
  <si>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</si>
  <si>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</si>
  <si>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</si>
  <si>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</si>
  <si>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</si>
  <si>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</si>
  <si>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</si>
  <si>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</si>
  <si>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</si>
  <si>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</si>
  <si>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</si>
  <si>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</si>
  <si>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</si>
  <si>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</si>
  <si>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</si>
  <si>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</si>
  <si>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</si>
  <si>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</si>
  <si>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</si>
  <si>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</si>
  <si>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</si>
  <si>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</si>
  <si>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</si>
  <si>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</si>
  <si>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</si>
  <si>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</si>
  <si>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</si>
  <si>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</si>
  <si>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</si>
  <si>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</si>
  <si>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</si>
  <si>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</si>
  <si>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</si>
  <si>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</si>
  <si>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</si>
  <si>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</si>
  <si>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</si>
  <si>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</si>
  <si>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</si>
  <si>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</si>
  <si>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</si>
  <si>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</si>
  <si>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</si>
  <si>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</si>
  <si>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</si>
  <si>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</si>
  <si>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</si>
  <si>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</si>
  <si>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</si>
  <si>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</si>
  <si>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</si>
  <si>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</si>
  <si>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</si>
  <si>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</si>
  <si>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</si>
  <si>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</si>
  <si>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</si>
  <si>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</si>
  <si>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</si>
  <si>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</si>
  <si>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</si>
  <si>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</si>
  <si>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</si>
  <si>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</si>
  <si>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</si>
  <si>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</si>
  <si>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</si>
  <si>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</si>
  <si>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</si>
  <si>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</si>
  <si>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</si>
  <si>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</si>
  <si>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</si>
  <si>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</si>
  <si>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</si>
  <si>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</si>
  <si>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</si>
  <si>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</si>
  <si>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</si>
  <si>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</si>
  <si>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</si>
  <si>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</si>
  <si>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</si>
  <si>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</si>
  <si>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</si>
  <si>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</si>
  <si>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</si>
  <si>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</si>
  <si>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</si>
  <si>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</si>
  <si>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</si>
  <si>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</si>
  <si>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</si>
  <si>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</si>
  <si>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</si>
  <si>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</si>
  <si>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</si>
  <si>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</si>
  <si>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</si>
  <si>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</si>
  <si>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</si>
  <si>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</si>
  <si>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</si>
  <si>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</si>
  <si>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</si>
  <si>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</si>
  <si>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</si>
  <si>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</si>
  <si>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</si>
  <si>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</si>
  <si>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</si>
  <si>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</si>
  <si>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</si>
  <si>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</si>
  <si>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</si>
  <si>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</si>
  <si>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</si>
  <si>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</si>
  <si>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</si>
  <si>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</si>
  <si>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</si>
  <si>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</si>
  <si>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</si>
  <si>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</si>
  <si>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</si>
  <si>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</si>
  <si>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</si>
  <si>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</si>
  <si>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</si>
  <si>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</si>
  <si>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</si>
  <si>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</si>
  <si>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</si>
  <si>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</si>
  <si>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</si>
  <si>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</si>
  <si>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</si>
  <si>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</si>
  <si>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</si>
  <si>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</si>
  <si>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</si>
  <si>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</si>
  <si>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</si>
  <si>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</si>
  <si>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</si>
  <si>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</si>
  <si>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</si>
  <si>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</si>
  <si>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</si>
  <si>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</si>
  <si>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</si>
  <si>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</si>
  <si>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</si>
  <si>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</si>
  <si>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</si>
  <si>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</si>
  <si>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</si>
  <si>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</si>
  <si>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</si>
  <si>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</si>
  <si>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</si>
  <si>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</si>
  <si>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</si>
  <si>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</si>
  <si>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</si>
  <si>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</si>
  <si>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</si>
  <si>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</si>
  <si>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</si>
  <si>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</si>
  <si>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</si>
  <si>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</si>
  <si>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</si>
  <si>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</si>
  <si>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</si>
  <si>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</si>
  <si>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</si>
  <si>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</si>
  <si>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</si>
  <si>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</si>
  <si>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</si>
  <si>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</si>
  <si>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</si>
  <si>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</si>
  <si>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</si>
  <si>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</si>
  <si>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</si>
  <si>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</si>
  <si>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</si>
  <si>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</si>
  <si>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</si>
  <si>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</si>
  <si>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</si>
  <si>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</si>
  <si>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</si>
  <si>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</si>
  <si>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</si>
  <si>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</si>
  <si>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</si>
  <si>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</si>
  <si>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</si>
  <si>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</si>
  <si>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</si>
  <si>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</si>
  <si>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</si>
  <si>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</si>
  <si>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</si>
  <si>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</si>
  <si>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</si>
  <si>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</si>
  <si>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</si>
  <si>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</si>
  <si>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</si>
  <si>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</si>
  <si>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</si>
  <si>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</si>
  <si>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</si>
  <si>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</si>
  <si>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</si>
  <si>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</si>
  <si>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</si>
  <si>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</si>
  <si>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</si>
  <si>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</si>
  <si>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</si>
  <si>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</si>
  <si>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</si>
  <si>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</si>
  <si>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</si>
  <si>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</si>
  <si>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</si>
  <si>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</si>
  <si>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</si>
  <si>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</si>
  <si>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</si>
  <si>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</si>
  <si>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</si>
  <si>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</si>
  <si>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</si>
  <si>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</si>
  <si>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</si>
  <si>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</si>
  <si>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</si>
  <si>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</si>
  <si>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</si>
  <si>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</si>
  <si>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</si>
  <si>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</si>
  <si>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</si>
  <si>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</si>
  <si>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</si>
  <si>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</si>
  <si>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</si>
  <si>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</si>
  <si>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</si>
  <si>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</si>
  <si>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</si>
  <si>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</si>
  <si>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</si>
  <si>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</si>
  <si>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</si>
  <si>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</si>
  <si>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</si>
  <si>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</si>
  <si>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</si>
  <si>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</si>
  <si>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</si>
  <si>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</si>
  <si>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</si>
  <si>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</si>
  <si>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</si>
  <si>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</si>
  <si>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</si>
  <si>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</si>
  <si>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</si>
  <si>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</si>
  <si>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</si>
  <si>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</si>
  <si>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</si>
  <si>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</si>
  <si>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</si>
  <si>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</si>
  <si>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</si>
  <si>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</si>
  <si>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</si>
  <si>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</si>
  <si>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</si>
  <si>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</si>
  <si>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</si>
  <si>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</si>
  <si>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</si>
  <si>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</si>
  <si>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</si>
  <si>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</si>
  <si>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</si>
  <si>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</si>
  <si>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</si>
  <si>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</si>
  <si>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</si>
  <si>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</si>
  <si>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</si>
  <si>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</si>
  <si>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</si>
  <si>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</si>
  <si>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</si>
  <si>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</si>
  <si>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</si>
  <si>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</si>
  <si>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</si>
  <si>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</si>
  <si>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</si>
  <si>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</si>
  <si>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</si>
  <si>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</si>
  <si>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</si>
  <si>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</si>
  <si>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</si>
  <si>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</si>
  <si>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</si>
  <si>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</si>
  <si>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</si>
  <si>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</si>
  <si>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</si>
  <si>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</si>
  <si>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</si>
  <si>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</si>
  <si>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</si>
  <si>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</si>
  <si>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</si>
  <si>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</si>
  <si>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</si>
  <si>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</si>
  <si>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</si>
  <si>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</si>
  <si>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</si>
  <si>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</si>
  <si>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</si>
  <si>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</si>
  <si>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</si>
  <si>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</si>
  <si>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</si>
  <si>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</si>
  <si>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</si>
  <si>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</si>
  <si>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</si>
  <si>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</si>
  <si>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</si>
  <si>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</si>
  <si>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</si>
  <si>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</si>
  <si>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</si>
  <si>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</si>
  <si>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</si>
  <si>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</si>
  <si>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</si>
  <si>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</si>
  <si>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</si>
  <si>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</si>
  <si>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</si>
  <si>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</si>
  <si>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</si>
  <si>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</si>
  <si>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</si>
  <si>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</si>
  <si>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</si>
  <si>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</si>
  <si>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</si>
  <si>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</si>
  <si>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</si>
  <si>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</si>
  <si>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</si>
  <si>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</si>
  <si>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</si>
  <si>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</si>
  <si>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</si>
  <si>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</si>
  <si>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</si>
  <si>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</si>
  <si>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</si>
  <si>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</si>
  <si>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</si>
  <si>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</si>
  <si>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</si>
  <si>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</si>
  <si>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</si>
  <si>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</si>
  <si>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</si>
  <si>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</si>
  <si>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</si>
  <si>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</si>
  <si>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</si>
  <si>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</si>
  <si>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</si>
  <si>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</si>
  <si>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</si>
  <si>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</si>
  <si>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</si>
  <si>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</si>
  <si>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</si>
  <si>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</si>
  <si>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</si>
  <si>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</si>
  <si>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</si>
  <si>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</si>
  <si>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</si>
  <si>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</si>
  <si>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</si>
  <si>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</si>
  <si>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</si>
  <si>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</si>
  <si>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</si>
  <si>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</si>
  <si>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</si>
  <si>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</si>
  <si>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</si>
  <si>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</si>
  <si>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</si>
  <si>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</si>
  <si>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</si>
  <si>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</si>
  <si>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</si>
  <si>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</si>
  <si>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</si>
  <si>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</si>
  <si>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</si>
  <si>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</si>
  <si>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</si>
  <si>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</si>
  <si>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</si>
  <si>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</si>
  <si>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</si>
  <si>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</si>
  <si>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</si>
  <si>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</si>
  <si>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</si>
  <si>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</si>
  <si>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</si>
  <si>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</si>
  <si>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</si>
  <si>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</si>
  <si>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</si>
  <si>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</si>
  <si>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</si>
  <si>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</si>
  <si>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</si>
  <si>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</si>
  <si>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</si>
  <si>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</si>
  <si>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</si>
  <si>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</si>
  <si>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</si>
  <si>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</si>
  <si>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</si>
  <si>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</si>
  <si>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</si>
  <si>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</si>
  <si>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</si>
  <si>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</si>
  <si>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</si>
  <si>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</si>
  <si>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</si>
  <si>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</si>
  <si>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</si>
  <si>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</si>
  <si>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</si>
  <si>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</si>
  <si>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</si>
  <si>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</si>
  <si>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</si>
  <si>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</si>
  <si>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</si>
  <si>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</si>
  <si>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</si>
  <si>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</si>
  <si>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</si>
  <si>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</si>
  <si>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</si>
  <si>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</si>
  <si>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</si>
  <si>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</si>
  <si>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</si>
  <si>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</si>
  <si>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</si>
  <si>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</si>
  <si>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</si>
  <si>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</si>
  <si>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</si>
  <si>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</si>
  <si>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</si>
  <si>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</si>
  <si>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</si>
  <si>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</si>
  <si>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</si>
  <si>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</si>
  <si>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</si>
  <si>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</si>
  <si>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</si>
  <si>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</si>
  <si>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</si>
  <si>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</si>
  <si>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</si>
  <si>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</si>
  <si>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</si>
  <si>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</si>
  <si>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</si>
  <si>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</si>
  <si>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</si>
  <si>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</si>
  <si>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</si>
  <si>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</si>
  <si>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</si>
  <si>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</si>
  <si>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</si>
  <si>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</si>
  <si>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</si>
  <si>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</si>
  <si>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</si>
  <si>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</si>
  <si>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</si>
  <si>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</si>
  <si>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</si>
  <si>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</si>
  <si>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</si>
  <si>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</si>
  <si>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</si>
  <si>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</si>
  <si>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</si>
  <si>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</si>
  <si>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</si>
  <si>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</si>
  <si>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</si>
  <si>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</si>
  <si>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</si>
  <si>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</si>
  <si>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</si>
  <si>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</si>
  <si>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</si>
  <si>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</si>
  <si>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</si>
  <si>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</si>
  <si>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</si>
  <si>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</si>
  <si>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</si>
  <si>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</si>
  <si>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</si>
  <si>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</si>
  <si>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</si>
  <si>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</si>
  <si>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</si>
  <si>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</si>
  <si>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</si>
  <si>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</si>
  <si>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</si>
  <si>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</si>
  <si>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</si>
  <si>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</si>
  <si>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</si>
  <si>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</si>
  <si>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</si>
  <si>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</si>
  <si>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</si>
  <si>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</si>
  <si>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</si>
  <si>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</si>
  <si>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</si>
  <si>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</si>
  <si>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</si>
  <si>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</si>
  <si>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</si>
  <si>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</si>
  <si>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</si>
  <si>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</si>
  <si>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</si>
  <si>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</si>
  <si>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</si>
  <si>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</si>
  <si>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</si>
  <si>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</si>
  <si>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</si>
  <si>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</si>
  <si>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</si>
  <si>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</si>
  <si>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</si>
  <si>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</si>
  <si>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</si>
  <si>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</si>
  <si>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</si>
  <si>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</si>
  <si>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</si>
  <si>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</si>
  <si>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</si>
  <si>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</si>
  <si>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</si>
  <si>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</si>
  <si>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</si>
  <si>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</si>
  <si>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</si>
  <si>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</si>
  <si>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</si>
  <si>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</si>
  <si>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</si>
  <si>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</si>
  <si>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</si>
  <si>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</si>
  <si>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</si>
  <si>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</si>
  <si>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</si>
  <si>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</si>
  <si>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</si>
  <si>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</si>
  <si>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</si>
  <si>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</si>
  <si>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</si>
  <si>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</si>
  <si>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</si>
  <si>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</si>
  <si>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</si>
  <si>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</si>
  <si>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</si>
  <si>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</si>
  <si>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</si>
  <si>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</si>
  <si>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</si>
  <si>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</si>
  <si>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</si>
  <si>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</si>
  <si>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</si>
  <si>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</si>
  <si>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</si>
  <si>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</si>
  <si>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</si>
  <si>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</si>
  <si>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</si>
  <si>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</si>
  <si>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</si>
  <si>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</si>
  <si>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</si>
  <si>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</si>
  <si>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</si>
  <si>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</si>
  <si>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</si>
  <si>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</si>
  <si>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</si>
  <si>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</si>
  <si>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</si>
  <si>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</si>
  <si>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</si>
  <si>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</si>
  <si>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</si>
  <si>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</si>
  <si>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</si>
  <si>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</si>
  <si>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</si>
  <si>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</si>
  <si>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</si>
  <si>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</si>
  <si>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</si>
  <si>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</si>
  <si>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</si>
  <si>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</si>
  <si>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</si>
  <si>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</si>
  <si>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</si>
  <si>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</si>
  <si>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</si>
  <si>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</si>
  <si>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</si>
  <si>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</si>
  <si>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</si>
  <si>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</si>
  <si>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</si>
  <si>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</si>
  <si>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</si>
  <si>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</si>
  <si>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</si>
  <si>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</si>
  <si>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</si>
  <si>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</si>
  <si>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</si>
  <si>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</si>
  <si>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</si>
  <si>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</si>
  <si>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</si>
  <si>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</si>
  <si>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</si>
  <si>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</si>
  <si>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</si>
  <si>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</si>
  <si>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</si>
  <si>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</si>
  <si>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</si>
  <si>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</si>
  <si>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</si>
  <si>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</si>
  <si>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</si>
  <si>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</si>
  <si>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</si>
  <si>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</si>
  <si>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</si>
  <si>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</si>
  <si>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</si>
  <si>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</si>
  <si>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</si>
  <si>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</si>
  <si>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</si>
  <si>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</si>
  <si>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</si>
  <si>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</si>
  <si>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</si>
  <si>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</si>
  <si>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</si>
  <si>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</si>
  <si>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</si>
  <si>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</si>
  <si>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</si>
  <si>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</si>
  <si>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</si>
  <si>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</si>
  <si>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</si>
  <si>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</si>
  <si>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</si>
  <si>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</si>
  <si>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</si>
  <si>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</si>
  <si>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</si>
  <si>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</si>
  <si>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</si>
  <si>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</si>
  <si>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</si>
  <si>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</si>
  <si>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</si>
  <si>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</si>
  <si>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</si>
  <si>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</si>
  <si>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</si>
  <si>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</si>
  <si>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</si>
  <si>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</si>
  <si>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</si>
  <si>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</si>
  <si>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</si>
  <si>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</si>
  <si>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</si>
  <si>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</si>
  <si>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</si>
  <si>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</si>
  <si>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</si>
  <si>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</si>
  <si>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</si>
  <si>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</si>
  <si>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</si>
  <si>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</si>
  <si>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</si>
  <si>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</si>
  <si>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</si>
  <si>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</si>
  <si>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</si>
  <si>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</si>
  <si>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</si>
  <si>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</si>
  <si>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</si>
  <si>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</si>
  <si>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</si>
  <si>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</si>
  <si>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</si>
  <si>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</si>
  <si>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</si>
  <si>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</si>
  <si>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</si>
  <si>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</si>
  <si>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</si>
  <si>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</si>
  <si>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</si>
  <si>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</si>
  <si>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</si>
  <si>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</si>
  <si>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</si>
  <si>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</si>
  <si>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</si>
  <si>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</si>
  <si>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</si>
  <si>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</si>
  <si>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</si>
  <si>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</si>
  <si>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</si>
  <si>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</si>
  <si>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</si>
  <si>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</si>
  <si>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</si>
  <si>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</si>
  <si>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</si>
  <si>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</si>
  <si>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</si>
  <si>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</si>
  <si>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</si>
  <si>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</si>
  <si>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</si>
  <si>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</si>
  <si>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</si>
  <si>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</si>
  <si>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</si>
  <si>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</si>
  <si>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</si>
  <si>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</si>
  <si>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</si>
  <si>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</si>
  <si>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</si>
  <si>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</si>
  <si>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</si>
  <si>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</si>
  <si>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</si>
  <si>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</si>
  <si>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</si>
  <si>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</si>
  <si>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</si>
  <si>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</si>
  <si>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</si>
  <si>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</si>
  <si>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</si>
  <si>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</si>
  <si>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</si>
  <si>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</si>
  <si>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</si>
  <si>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</si>
  <si>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</si>
  <si>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</si>
  <si>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</si>
  <si>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</si>
  <si>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</si>
  <si>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</si>
  <si>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</si>
  <si>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</si>
  <si>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</si>
  <si>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</si>
  <si>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</si>
  <si>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</si>
  <si>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</si>
  <si>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</si>
  <si>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</si>
  <si>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</si>
  <si>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</si>
  <si>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</si>
  <si>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</si>
  <si>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</si>
  <si>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</si>
  <si>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</si>
  <si>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</si>
  <si>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</si>
  <si>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</si>
  <si>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</si>
  <si>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</si>
  <si>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</si>
  <si>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</si>
  <si>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</si>
  <si>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</si>
  <si>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</si>
  <si>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</si>
  <si>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</si>
  <si>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</si>
  <si>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</si>
  <si>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</si>
  <si>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</si>
  <si>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</si>
  <si>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</si>
  <si>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</si>
  <si>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</si>
  <si>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</si>
  <si>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</si>
  <si>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</si>
  <si>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</si>
  <si>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</si>
  <si>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</si>
  <si>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</si>
  <si>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</si>
  <si>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</si>
  <si>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</si>
  <si>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</si>
  <si>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</si>
  <si>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</si>
  <si>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</si>
  <si>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</si>
  <si>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</si>
  <si>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</si>
  <si>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</si>
  <si>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</si>
  <si>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</si>
  <si>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</si>
  <si>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</si>
  <si>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</si>
  <si>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</si>
  <si>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</si>
  <si>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</si>
  <si>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</si>
  <si>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</si>
  <si>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</si>
  <si>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</si>
  <si>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</si>
  <si>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</si>
  <si>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</si>
  <si>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</si>
  <si>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</si>
  <si>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</si>
  <si>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</si>
  <si>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</si>
  <si>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</si>
  <si>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</si>
  <si>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</si>
  <si>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</si>
  <si>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</si>
  <si>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</si>
  <si>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</si>
  <si>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</si>
  <si>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</si>
  <si>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</si>
  <si>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</si>
  <si>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</si>
  <si>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</si>
  <si>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</si>
  <si>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</si>
  <si>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</si>
  <si>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</si>
  <si>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</si>
  <si>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</si>
  <si>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</si>
  <si>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</si>
  <si>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</si>
  <si>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</si>
  <si>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</si>
  <si>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</si>
  <si>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</si>
  <si>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</si>
  <si>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</si>
  <si>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</si>
  <si>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</si>
  <si>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</si>
  <si>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</si>
  <si>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</si>
  <si>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</si>
  <si>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</si>
  <si>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</si>
  <si>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</si>
  <si>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</si>
  <si>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</si>
  <si>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</si>
  <si>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</si>
  <si>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</si>
  <si>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</si>
  <si>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</si>
  <si>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</si>
  <si>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</si>
  <si>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</si>
  <si>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</si>
  <si>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</si>
  <si>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</si>
  <si>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</si>
  <si>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</si>
  <si>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</si>
  <si>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</si>
  <si>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</si>
  <si>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</si>
  <si>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</si>
  <si>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</si>
  <si>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</si>
  <si>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</si>
  <si>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</si>
  <si>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</si>
  <si>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</si>
  <si>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</si>
  <si>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</si>
  <si>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</si>
  <si>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</si>
  <si>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</si>
  <si>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</si>
  <si>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</si>
  <si>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</si>
  <si>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</si>
  <si>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</si>
  <si>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</si>
  <si>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</si>
  <si>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</si>
  <si>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</si>
  <si>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</si>
  <si>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</si>
  <si>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</si>
  <si>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</si>
  <si>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</si>
  <si>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</si>
  <si>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</si>
  <si>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</si>
  <si>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</si>
  <si>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</si>
  <si>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</si>
  <si>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</si>
  <si>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</si>
  <si>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</si>
  <si>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</si>
  <si>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</si>
  <si>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</si>
  <si>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</si>
  <si>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</si>
  <si>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</si>
  <si>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</si>
  <si>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</si>
  <si>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</si>
  <si>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</si>
  <si>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</si>
  <si>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</si>
  <si>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</si>
  <si>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</si>
  <si>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</si>
  <si>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</si>
  <si>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</si>
  <si>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</si>
  <si>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</si>
  <si>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</si>
  <si>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</si>
  <si>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</si>
  <si>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</si>
  <si>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</si>
  <si>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</si>
  <si>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</si>
  <si>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</si>
  <si>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</si>
  <si>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</si>
  <si>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</si>
  <si>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</si>
  <si>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</si>
  <si>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</si>
  <si>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</si>
  <si>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</si>
  <si>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</si>
  <si>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</si>
  <si>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</si>
  <si>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</si>
  <si>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</si>
  <si>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</si>
  <si>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</si>
  <si>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</si>
  <si>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</si>
  <si>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</si>
  <si>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</si>
  <si>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</si>
  <si>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</si>
  <si>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</si>
  <si>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</si>
  <si>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</si>
  <si>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</si>
  <si>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</si>
  <si>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</si>
  <si>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</si>
  <si>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</si>
  <si>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</si>
  <si>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</si>
  <si>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</si>
  <si>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</si>
  <si>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</si>
  <si>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</si>
  <si>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</si>
  <si>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</si>
  <si>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</si>
  <si>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</si>
  <si>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</si>
  <si>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</si>
  <si>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</si>
  <si>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</si>
  <si>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</si>
  <si>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</si>
  <si>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</si>
  <si>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</si>
  <si>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</si>
  <si>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</si>
  <si>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</si>
  <si>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</si>
  <si>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</si>
  <si>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</si>
  <si>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</si>
  <si>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</si>
  <si>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</si>
  <si>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</si>
  <si>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</si>
  <si>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</si>
  <si>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</si>
  <si>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</si>
  <si>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</si>
  <si>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</si>
  <si>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</si>
  <si>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</si>
  <si>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</si>
  <si>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</si>
  <si>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</si>
  <si>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</si>
  <si>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</si>
  <si>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</si>
  <si>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</si>
  <si>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</si>
  <si>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</si>
  <si>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</si>
  <si>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</si>
  <si>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</si>
  <si>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</si>
  <si>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</si>
  <si>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</si>
  <si>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</si>
  <si>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</si>
  <si>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</si>
  <si>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</si>
  <si>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</si>
  <si>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</si>
  <si>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</si>
  <si>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</si>
  <si>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</si>
  <si>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</si>
  <si>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</si>
  <si>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</si>
  <si>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</si>
  <si>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</si>
  <si>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</si>
  <si>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</si>
  <si>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</si>
  <si>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</si>
  <si>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</si>
  <si>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</si>
  <si>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</si>
  <si>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</si>
  <si>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</si>
  <si>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</si>
  <si>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</si>
  <si>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</si>
  <si>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</si>
  <si>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</si>
  <si>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</si>
  <si>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</si>
  <si>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</si>
  <si>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</si>
  <si>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</si>
  <si>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</si>
  <si>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</si>
  <si>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</si>
  <si>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</si>
  <si>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</si>
  <si>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</si>
  <si>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</si>
  <si>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</si>
  <si>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</si>
  <si>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</si>
  <si>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</si>
  <si>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</si>
  <si>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</si>
  <si>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</si>
  <si>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</si>
  <si>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</si>
  <si>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</si>
  <si>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</si>
  <si>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</si>
  <si>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</si>
  <si>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</si>
  <si>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</si>
  <si>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</si>
  <si>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</si>
  <si>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</si>
  <si>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</si>
  <si>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</si>
  <si>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</si>
  <si>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</si>
  <si>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</si>
  <si>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</si>
  <si>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</si>
  <si>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</si>
  <si>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</si>
  <si>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</si>
  <si>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</si>
  <si>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</si>
  <si>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</si>
  <si>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</si>
  <si>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</si>
  <si>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</si>
  <si>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</si>
  <si>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</si>
  <si>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</si>
  <si>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</si>
  <si>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</si>
  <si>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</si>
  <si>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</si>
  <si>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</si>
  <si>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</si>
  <si>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</si>
  <si>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</si>
  <si>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</si>
  <si>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</si>
  <si>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</si>
  <si>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</si>
  <si>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</si>
  <si>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</si>
  <si>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</si>
  <si>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</si>
  <si>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</si>
  <si>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</si>
  <si>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</si>
  <si>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</si>
  <si>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</si>
  <si>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</si>
  <si>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</si>
  <si>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</si>
  <si>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</si>
  <si>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</si>
  <si>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</si>
  <si>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</si>
  <si>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</si>
  <si>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</si>
  <si>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</si>
  <si>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</si>
  <si>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</si>
  <si>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</si>
  <si>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</si>
  <si>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</si>
  <si>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</si>
  <si>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</si>
  <si>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</si>
  <si>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</si>
  <si>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</si>
  <si>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</si>
  <si>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</si>
  <si>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</si>
  <si>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</si>
  <si>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</si>
  <si>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</si>
  <si>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</si>
  <si>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</si>
  <si>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</si>
  <si>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</si>
  <si>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</si>
  <si>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</si>
  <si>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</si>
  <si>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</si>
  <si>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</si>
  <si>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</si>
  <si>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</si>
  <si>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</si>
  <si>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</si>
  <si>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</si>
  <si>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</si>
  <si>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</si>
  <si>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</si>
  <si>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</si>
  <si>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</si>
  <si>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</si>
  <si>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</si>
  <si>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</si>
  <si>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</si>
  <si>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</si>
  <si>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</si>
  <si>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</si>
  <si>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</si>
  <si>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</si>
  <si>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</si>
  <si>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</si>
  <si>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</si>
  <si>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</si>
  <si>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</si>
  <si>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</si>
  <si>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</si>
  <si>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</si>
  <si>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</si>
  <si>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</si>
  <si>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</si>
  <si>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</si>
  <si>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</si>
  <si>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</si>
  <si>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</si>
  <si>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</si>
  <si>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</si>
  <si>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</si>
  <si>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</si>
  <si>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</si>
  <si>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</si>
  <si>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</si>
  <si>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</si>
  <si>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</si>
  <si>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</si>
  <si>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</si>
  <si>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</si>
  <si>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</si>
  <si>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</si>
  <si>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</si>
  <si>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</si>
  <si>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</si>
  <si>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</si>
  <si>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</si>
  <si>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</si>
  <si>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</si>
  <si>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</si>
  <si>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</si>
  <si>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</si>
  <si>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</si>
  <si>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</si>
  <si>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</si>
  <si>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</si>
  <si>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</si>
  <si>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</si>
  <si>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</si>
  <si>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</si>
  <si>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</si>
  <si>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</si>
  <si>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</si>
  <si>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</si>
  <si>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</si>
  <si>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</si>
  <si>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</si>
  <si>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</si>
  <si>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</si>
  <si>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</si>
  <si>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</si>
  <si>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</si>
  <si>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</si>
  <si>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</si>
  <si>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</si>
  <si>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</si>
  <si>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</si>
  <si>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</si>
  <si>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</si>
  <si>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</si>
  <si>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</si>
  <si>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</si>
  <si>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</si>
  <si>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</si>
  <si>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</si>
  <si>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</si>
  <si>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</si>
  <si>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</si>
  <si>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</si>
  <si>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</si>
  <si>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</si>
  <si>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</si>
  <si>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</si>
  <si>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</si>
  <si>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</si>
  <si>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</si>
  <si>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</si>
  <si>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</si>
  <si>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</si>
  <si>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</si>
  <si>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</si>
  <si>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</si>
  <si>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</si>
  <si>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</si>
  <si>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</si>
  <si>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</si>
  <si>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</si>
  <si>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</si>
  <si>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</si>
  <si>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</si>
  <si>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</si>
  <si>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</si>
  <si>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</si>
  <si>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</si>
  <si>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</si>
  <si>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</si>
  <si>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</si>
  <si>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</si>
  <si>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</si>
  <si>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</si>
  <si>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</si>
  <si>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</si>
  <si>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</si>
  <si>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</si>
  <si>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</si>
  <si>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</si>
  <si>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</si>
  <si>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</si>
  <si>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</si>
  <si>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</si>
  <si>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</si>
  <si>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</si>
  <si>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</si>
  <si>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</si>
  <si>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</si>
  <si>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</si>
  <si>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</si>
  <si>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</si>
  <si>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</si>
  <si>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</si>
  <si>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</si>
  <si>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</si>
  <si>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</si>
  <si>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</si>
  <si>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</si>
  <si>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</si>
  <si>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</si>
  <si>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</si>
  <si>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</si>
  <si>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</si>
  <si>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</si>
  <si>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</si>
  <si>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</si>
  <si>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</si>
  <si>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</si>
  <si>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</si>
  <si>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</si>
  <si>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</si>
  <si>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</si>
  <si>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</si>
  <si>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</si>
  <si>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</si>
  <si>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</si>
  <si>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</si>
  <si>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</si>
  <si>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</si>
  <si>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</si>
  <si>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</si>
  <si>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</si>
  <si>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</si>
  <si>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</si>
  <si>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</si>
  <si>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</si>
  <si>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</si>
  <si>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</si>
  <si>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</si>
  <si>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</si>
  <si>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</si>
  <si>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</si>
  <si>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</si>
  <si>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</si>
  <si>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</si>
  <si>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</si>
  <si>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</si>
  <si>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</si>
  <si>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</si>
  <si>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</si>
  <si>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</si>
  <si>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</si>
  <si>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</si>
  <si>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</si>
  <si>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</si>
  <si>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</si>
  <si>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</si>
  <si>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</si>
  <si>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</si>
  <si>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</si>
  <si>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</si>
  <si>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</si>
  <si>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</si>
  <si>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</si>
  <si>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</si>
  <si>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</si>
  <si>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</si>
  <si>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</si>
  <si>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</si>
  <si>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</si>
  <si>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</si>
  <si>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</si>
  <si>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</si>
  <si>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</si>
  <si>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</si>
  <si>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</si>
  <si>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</si>
  <si>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</si>
  <si>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</si>
  <si>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</si>
  <si>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</si>
  <si>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</si>
  <si>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</si>
  <si>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</si>
  <si>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</si>
  <si>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</si>
  <si>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</si>
  <si>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</si>
  <si>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</si>
  <si>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</si>
  <si>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</si>
  <si>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</si>
  <si>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</si>
  <si>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</si>
  <si>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</si>
  <si>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</si>
  <si>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</si>
  <si>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</si>
  <si>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</si>
  <si>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</si>
  <si>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</si>
  <si>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</si>
  <si>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</si>
  <si>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</si>
  <si>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</si>
  <si>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</si>
  <si>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</si>
  <si>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</si>
  <si>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</si>
  <si>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</si>
  <si>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</si>
  <si>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</si>
  <si>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</si>
  <si>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</si>
  <si>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</si>
  <si>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</si>
  <si>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</si>
  <si>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</si>
  <si>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</si>
  <si>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</si>
  <si>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</si>
  <si>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</si>
  <si>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</si>
  <si>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</si>
  <si>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</si>
  <si>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</si>
  <si>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</si>
  <si>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</si>
  <si>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</si>
  <si>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</si>
  <si>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</si>
  <si>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</si>
  <si>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</si>
  <si>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</si>
  <si>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</si>
  <si>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</si>
  <si>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</si>
  <si>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</si>
  <si>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</si>
  <si>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</si>
  <si>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</si>
  <si>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</si>
  <si>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</si>
  <si>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</si>
  <si>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</si>
  <si>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</si>
  <si>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</si>
  <si>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</si>
  <si>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</si>
  <si>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</si>
  <si>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</si>
  <si>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</si>
  <si>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</si>
  <si>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</si>
  <si>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</si>
  <si>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</si>
  <si>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</si>
  <si>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</si>
  <si>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</si>
  <si>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</si>
  <si>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</si>
  <si>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</si>
  <si>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</si>
  <si>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</si>
  <si>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</si>
  <si>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</si>
  <si>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</si>
  <si>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</si>
  <si>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</si>
  <si>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</si>
  <si>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</si>
  <si>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</si>
  <si>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</si>
  <si>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</si>
  <si>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</si>
  <si>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</si>
  <si>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</si>
  <si>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</si>
  <si>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</si>
  <si>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</si>
  <si>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</si>
  <si>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</si>
  <si>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</si>
  <si>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</si>
  <si>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</si>
  <si>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</si>
  <si>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</si>
  <si>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</si>
  <si>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</si>
  <si>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</si>
  <si>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</si>
  <si>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</si>
  <si>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</si>
  <si>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</si>
  <si>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</si>
  <si>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</si>
  <si>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</si>
  <si>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</si>
  <si>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</si>
  <si>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</si>
  <si>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</si>
  <si>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</si>
  <si>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</si>
  <si>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</si>
  <si>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</si>
  <si>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</si>
  <si>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</si>
  <si>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</si>
  <si>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</si>
  <si>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</si>
  <si>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</si>
  <si>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</si>
  <si>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</si>
  <si>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</si>
  <si>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</si>
  <si>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</si>
  <si>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</si>
  <si>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</si>
  <si>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</si>
  <si>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</si>
  <si>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</si>
  <si>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</si>
  <si>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</si>
  <si>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</si>
  <si>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</si>
  <si>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</si>
  <si>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</si>
  <si>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</si>
  <si>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</si>
  <si>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</si>
  <si>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</si>
  <si>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</si>
  <si>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</si>
  <si>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</si>
  <si>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</si>
  <si>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</si>
  <si>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</si>
  <si>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</si>
  <si>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</si>
  <si>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</si>
  <si>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</si>
  <si>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</si>
  <si>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</si>
  <si>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</si>
  <si>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</si>
  <si>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</si>
  <si>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</si>
  <si>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</si>
  <si>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</si>
  <si>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</si>
  <si>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</si>
  <si>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</si>
  <si>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</si>
  <si>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</si>
  <si>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</si>
  <si>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</si>
  <si>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</si>
  <si>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</si>
  <si>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</si>
  <si>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</si>
  <si>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</si>
  <si>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</si>
  <si>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</si>
  <si>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</si>
  <si>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</si>
  <si>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</si>
  <si>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</si>
  <si>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</si>
  <si>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</si>
  <si>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</si>
  <si>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</si>
  <si>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</si>
  <si>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</si>
  <si>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</si>
  <si>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</si>
  <si>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</si>
  <si>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</si>
  <si>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</si>
  <si>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</si>
  <si>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</si>
  <si>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</si>
  <si>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</si>
  <si>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</si>
  <si>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</si>
  <si>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</si>
  <si>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</si>
  <si>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</si>
  <si>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</si>
  <si>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</si>
  <si>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</si>
  <si>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</si>
  <si>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</si>
  <si>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</si>
  <si>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</si>
  <si>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</si>
  <si>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</si>
  <si>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</si>
  <si>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</si>
  <si>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</si>
  <si>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</si>
  <si>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</si>
  <si>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</si>
  <si>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</si>
  <si>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</si>
  <si>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</si>
  <si>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</si>
  <si>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</si>
  <si>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</si>
  <si>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</si>
  <si>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</si>
  <si>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</si>
  <si>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</si>
  <si>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</si>
  <si>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</si>
  <si>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</si>
  <si>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</si>
  <si>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</si>
  <si>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</si>
  <si>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</si>
  <si>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</si>
  <si>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</si>
  <si>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</si>
  <si>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</si>
  <si>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</si>
  <si>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</si>
  <si>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</si>
  <si>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</si>
  <si>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</si>
  <si>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</si>
  <si>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</si>
  <si>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</si>
  <si>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</si>
  <si>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</si>
  <si>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</si>
  <si>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</si>
  <si>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</si>
  <si>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</si>
  <si>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</si>
  <si>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</si>
  <si>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</si>
  <si>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</si>
  <si>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</si>
  <si>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</si>
  <si>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</si>
  <si>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</si>
  <si>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</si>
  <si>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</si>
  <si>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</si>
  <si>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</si>
  <si>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</si>
  <si>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</si>
  <si>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</si>
  <si>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</si>
  <si>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</si>
  <si>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</si>
  <si>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</si>
  <si>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</si>
  <si>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</si>
  <si>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</si>
  <si>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</si>
  <si>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</si>
  <si>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</si>
  <si>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</si>
  <si>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</si>
  <si>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</si>
  <si>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</si>
  <si>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</si>
  <si>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</si>
  <si>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</si>
  <si>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</si>
  <si>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</si>
  <si>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</si>
  <si>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</si>
  <si>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</si>
  <si>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</si>
  <si>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</si>
  <si>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</si>
  <si>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</si>
  <si>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</si>
  <si>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</si>
  <si>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</si>
  <si>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</si>
  <si>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</si>
  <si>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</si>
  <si>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</si>
  <si>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</si>
  <si>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</si>
  <si>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</si>
  <si>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</si>
  <si>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</si>
  <si>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</si>
  <si>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</si>
  <si>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</si>
  <si>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</si>
  <si>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</si>
  <si>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</si>
  <si>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</si>
  <si>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</si>
  <si>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</si>
  <si>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</si>
  <si>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</si>
  <si>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</si>
  <si>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</si>
  <si>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</si>
  <si>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</si>
  <si>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</si>
  <si>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</si>
  <si>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</si>
  <si>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</si>
  <si>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</si>
  <si>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</si>
  <si>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</si>
  <si>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</si>
  <si>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</si>
  <si>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</si>
  <si>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</si>
  <si>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</si>
  <si>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</si>
  <si>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</si>
  <si>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</si>
  <si>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</si>
  <si>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</si>
  <si>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</si>
  <si>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</si>
  <si>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</si>
  <si>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</si>
  <si>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</si>
  <si>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</si>
  <si>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</si>
  <si>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</si>
  <si>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</si>
  <si>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</si>
  <si>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</si>
  <si>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</si>
  <si>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</si>
  <si>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</si>
  <si>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</si>
  <si>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</si>
  <si>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</si>
  <si>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</si>
  <si>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</si>
  <si>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</si>
  <si>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</si>
  <si>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</si>
  <si>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</si>
  <si>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</si>
  <si>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</si>
  <si>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</si>
  <si>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</si>
  <si>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</si>
  <si>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</si>
  <si>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</si>
  <si>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</si>
  <si>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</si>
  <si>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</si>
  <si>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</si>
  <si>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</si>
  <si>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</si>
  <si>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</si>
  <si>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</si>
  <si>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</si>
  <si>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</si>
  <si>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</si>
  <si>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</si>
  <si>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</si>
  <si>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</si>
  <si>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</si>
  <si>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</si>
  <si>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</si>
  <si>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</si>
  <si>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</si>
  <si>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</si>
  <si>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</si>
  <si>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</si>
  <si>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</si>
  <si>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</si>
  <si>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</si>
  <si>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</si>
  <si>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</si>
  <si>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</si>
  <si>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</si>
  <si>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</si>
  <si>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</si>
  <si>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</si>
  <si>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</si>
  <si>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</si>
  <si>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</si>
  <si>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</si>
  <si>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</si>
  <si>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</si>
  <si>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</si>
  <si>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</si>
  <si>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</si>
  <si>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</si>
  <si>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</si>
  <si>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</si>
  <si>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</si>
  <si>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</si>
  <si>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</si>
  <si>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</si>
  <si>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</si>
  <si>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</si>
  <si>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</si>
  <si>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</si>
  <si>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</si>
  <si>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</si>
  <si>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</si>
  <si>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</si>
  <si>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</si>
  <si>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</si>
  <si>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</si>
  <si>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</si>
  <si>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</si>
  <si>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</si>
  <si>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</si>
  <si>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</si>
  <si>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</si>
  <si>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</si>
  <si>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</si>
  <si>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</si>
  <si>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</si>
  <si>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</si>
  <si>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</si>
  <si>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</si>
  <si>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</si>
  <si>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</si>
  <si>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</si>
  <si>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</si>
  <si>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</si>
  <si>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</si>
  <si>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</si>
  <si>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</si>
  <si>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</si>
  <si>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</si>
  <si>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</si>
  <si>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</si>
  <si>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</si>
  <si>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</si>
  <si>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</si>
  <si>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</si>
  <si>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</si>
  <si>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</si>
  <si>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</si>
  <si>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</si>
  <si>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</si>
  <si>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</si>
  <si>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</si>
  <si>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</si>
  <si>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</si>
  <si>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</si>
  <si>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</si>
  <si>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</si>
  <si>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</si>
  <si>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</si>
  <si>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</si>
  <si>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</si>
  <si>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</si>
  <si>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</si>
  <si>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</si>
  <si>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</si>
  <si>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</si>
  <si>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</si>
  <si>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</si>
  <si>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</si>
  <si>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</si>
  <si>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</si>
  <si>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</si>
  <si>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</si>
  <si>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</si>
  <si>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</si>
  <si>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</si>
  <si>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</si>
  <si>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</si>
  <si>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</si>
  <si>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</si>
  <si>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</si>
  <si>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</si>
  <si>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</si>
  <si>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</si>
  <si>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</si>
  <si>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</si>
  <si>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</si>
  <si>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</si>
  <si>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</si>
  <si>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</si>
  <si>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</si>
  <si>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</si>
  <si>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</si>
  <si>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</si>
  <si>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</si>
  <si>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</si>
  <si>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</si>
  <si>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</si>
  <si>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</si>
  <si>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</si>
  <si>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</si>
  <si>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</si>
  <si>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</si>
  <si>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</si>
  <si>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</si>
  <si>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</si>
  <si>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</si>
  <si>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</si>
  <si>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</si>
  <si>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</si>
  <si>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</si>
  <si>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</si>
  <si>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</si>
  <si>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</si>
  <si>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</si>
  <si>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</si>
  <si>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</si>
  <si>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</si>
  <si>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</si>
  <si>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</si>
  <si>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</si>
  <si>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</si>
  <si>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</si>
  <si>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</si>
  <si>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</si>
  <si>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</si>
  <si>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</si>
  <si>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</si>
  <si>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</si>
  <si>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</si>
  <si>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</si>
  <si>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</si>
  <si>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</si>
  <si>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</si>
  <si>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</si>
  <si>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</si>
  <si>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</si>
  <si>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</si>
  <si>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</si>
  <si>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</si>
  <si>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</si>
  <si>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</si>
  <si>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</si>
  <si>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</si>
  <si>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</si>
  <si>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</si>
  <si>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</si>
  <si>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</si>
  <si>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</si>
  <si>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</si>
  <si>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</si>
  <si>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</si>
  <si>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</si>
  <si>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</si>
  <si>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</si>
  <si>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</si>
  <si>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</si>
  <si>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</si>
  <si>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</si>
  <si>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</si>
  <si>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</si>
  <si>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</si>
  <si>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</si>
  <si>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</si>
  <si>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</si>
  <si>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</si>
  <si>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</si>
  <si>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</si>
  <si>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</si>
  <si>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</si>
  <si>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</si>
  <si>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</si>
  <si>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</si>
  <si>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</si>
  <si>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</si>
  <si>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</si>
  <si>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</si>
  <si>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</si>
  <si>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</si>
  <si>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</si>
  <si>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</si>
  <si>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</si>
  <si>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</si>
  <si>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</si>
  <si>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</si>
  <si>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</si>
  <si>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</si>
  <si>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</si>
  <si>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</si>
  <si>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</si>
  <si>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</si>
  <si>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</si>
  <si>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</si>
  <si>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</si>
  <si>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</si>
  <si>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</si>
  <si>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</si>
  <si>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</si>
  <si>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</si>
  <si>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</si>
  <si>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</si>
  <si>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</si>
  <si>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</si>
  <si>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</si>
  <si>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</si>
  <si>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</si>
  <si>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</si>
  <si>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</si>
  <si>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</si>
  <si>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</si>
  <si>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</si>
  <si>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</si>
  <si>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</si>
  <si>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</si>
  <si>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</si>
  <si>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</si>
  <si>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</si>
  <si>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</si>
  <si>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</si>
  <si>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</si>
  <si>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</si>
  <si>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</si>
  <si>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</si>
  <si>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</si>
  <si>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</si>
  <si>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</si>
  <si>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</si>
  <si>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</si>
  <si>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</si>
  <si>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</si>
  <si>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</si>
  <si>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</si>
  <si>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</si>
  <si>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</si>
  <si>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</si>
  <si>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</si>
  <si>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</si>
  <si>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</si>
  <si>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</si>
  <si>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</si>
  <si>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</si>
  <si>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</si>
  <si>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</si>
  <si>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</si>
  <si>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</si>
  <si>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</si>
  <si>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</si>
  <si>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</si>
  <si>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</si>
  <si>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</si>
  <si>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</si>
  <si>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</si>
  <si>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</si>
  <si>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</si>
  <si>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</si>
  <si>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</si>
  <si>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</si>
  <si>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</si>
  <si>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</si>
  <si>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</si>
  <si>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</si>
  <si>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</si>
  <si>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</si>
  <si>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</si>
  <si>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</si>
  <si>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</si>
  <si>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</si>
  <si>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</si>
  <si>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</si>
  <si>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</si>
  <si>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</si>
  <si>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</si>
  <si>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</si>
  <si>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</si>
  <si>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</si>
  <si>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</si>
  <si>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</si>
  <si>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</si>
  <si>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</si>
  <si>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</si>
  <si>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</si>
  <si>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</si>
  <si>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</si>
  <si>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</si>
  <si>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</si>
  <si>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</si>
  <si>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</si>
  <si>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</si>
  <si>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</si>
  <si>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</si>
  <si>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</si>
  <si>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</si>
  <si>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</si>
  <si>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</si>
  <si>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</si>
  <si>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</si>
  <si>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</si>
  <si>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</si>
  <si>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</si>
  <si>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</si>
  <si>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</si>
  <si>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</si>
  <si>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</si>
  <si>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</si>
  <si>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</si>
  <si>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</si>
  <si>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</si>
  <si>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</si>
  <si>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</si>
  <si>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</si>
  <si>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</si>
  <si>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</si>
  <si>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</si>
  <si>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</si>
  <si>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</si>
  <si>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</si>
  <si>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</si>
  <si>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</si>
  <si>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</si>
  <si>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</si>
  <si>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</si>
  <si>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</si>
  <si>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</si>
  <si>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</si>
  <si>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</si>
  <si>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</si>
  <si>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</si>
  <si>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</si>
  <si>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</si>
  <si>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</si>
  <si>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</si>
  <si>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</si>
  <si>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</si>
  <si>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</si>
  <si>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</si>
  <si>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</si>
  <si>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</si>
  <si>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</si>
  <si>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</si>
  <si>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</si>
  <si>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</si>
  <si>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</si>
  <si>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</si>
  <si>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</si>
  <si>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</si>
  <si>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</si>
  <si>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</si>
  <si>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</si>
  <si>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</si>
  <si>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</si>
  <si>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</si>
  <si>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</si>
  <si>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</si>
  <si>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</si>
  <si>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</si>
  <si>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</si>
  <si>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</si>
  <si>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</si>
  <si>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</si>
  <si>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</si>
  <si>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</si>
  <si>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</si>
  <si>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</si>
  <si>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</si>
  <si>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</si>
  <si>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</si>
  <si>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</si>
  <si>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</si>
  <si>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</si>
  <si>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</si>
  <si>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</si>
  <si>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</si>
  <si>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</si>
  <si>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</si>
  <si>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</si>
  <si>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</si>
  <si>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</si>
  <si>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</si>
  <si>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</si>
  <si>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</si>
  <si>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</si>
  <si>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</si>
  <si>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</si>
  <si>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</si>
  <si>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</si>
  <si>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</si>
  <si>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</si>
  <si>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</si>
  <si>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</si>
  <si>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</si>
  <si>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</si>
  <si>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</si>
  <si>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</si>
  <si>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</si>
  <si>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</si>
  <si>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</si>
  <si>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</si>
  <si>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</si>
  <si>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</si>
  <si>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</si>
  <si>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</si>
  <si>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</si>
  <si>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</si>
  <si>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</si>
  <si>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</si>
  <si>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</si>
  <si>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</si>
  <si>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</si>
  <si>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</si>
  <si>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</si>
  <si>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</si>
  <si>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</si>
  <si>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</si>
  <si>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</si>
  <si>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</si>
  <si>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</si>
  <si>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</si>
  <si>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</si>
  <si>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</si>
  <si>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</si>
  <si>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</si>
  <si>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</si>
  <si>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</si>
  <si>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</si>
  <si>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</si>
  <si>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</si>
  <si>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</si>
  <si>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</si>
  <si>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</si>
  <si>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</si>
  <si>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</si>
  <si>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</si>
  <si>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</si>
  <si>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</si>
  <si>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</si>
  <si>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</si>
  <si>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</si>
  <si>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</si>
  <si>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</si>
  <si>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</si>
  <si>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</si>
  <si>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</si>
  <si>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</si>
  <si>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</si>
  <si>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</si>
  <si>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</si>
  <si>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</si>
  <si>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</si>
  <si>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</si>
  <si>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</si>
  <si>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</si>
  <si>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</si>
  <si>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</si>
  <si>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</si>
  <si>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</si>
  <si>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</si>
  <si>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</si>
  <si>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</si>
  <si>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</si>
  <si>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</si>
  <si>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</si>
  <si>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</si>
  <si>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</si>
  <si>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</si>
  <si>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</si>
  <si>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</si>
  <si>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</si>
  <si>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</si>
  <si>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</si>
  <si>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</si>
  <si>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</si>
  <si>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</si>
  <si>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</si>
  <si>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</si>
  <si>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</si>
  <si>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</si>
  <si>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</si>
  <si>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</si>
  <si>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</si>
  <si>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</si>
  <si>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</si>
  <si>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</si>
  <si>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</si>
  <si>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</si>
  <si>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</si>
  <si>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</si>
  <si>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</si>
  <si>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</si>
  <si>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</si>
  <si>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</si>
  <si>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</si>
  <si>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</si>
  <si>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</si>
  <si>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</si>
  <si>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</si>
  <si>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</si>
  <si>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</si>
  <si>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</si>
  <si>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</si>
  <si>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</si>
  <si>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</si>
  <si>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</si>
  <si>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</si>
  <si>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</si>
  <si>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</si>
  <si>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</si>
  <si>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</si>
  <si>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</si>
  <si>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</si>
  <si>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</si>
  <si>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</si>
  <si>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</si>
  <si>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</si>
  <si>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</si>
  <si>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</si>
  <si>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</si>
  <si>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</si>
  <si>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</si>
  <si>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</si>
  <si>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</si>
  <si>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</si>
  <si>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</si>
  <si>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</si>
  <si>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</si>
  <si>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</si>
  <si>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</si>
  <si>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</si>
  <si>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</si>
  <si>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</si>
  <si>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</si>
  <si>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</si>
  <si>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</si>
  <si>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</si>
  <si>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</si>
  <si>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</si>
  <si>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</si>
  <si>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</si>
  <si>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</si>
  <si>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</si>
  <si>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</si>
  <si>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</si>
  <si>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</si>
  <si>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</si>
  <si>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</si>
  <si>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</si>
  <si>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</si>
  <si>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</si>
  <si>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</si>
  <si>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</si>
  <si>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</si>
  <si>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</si>
  <si>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</si>
  <si>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</si>
  <si>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</si>
  <si>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</si>
  <si>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</si>
  <si>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</si>
  <si>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</si>
  <si>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</si>
  <si>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</si>
  <si>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</si>
  <si>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</si>
  <si>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</si>
  <si>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</si>
  <si>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</si>
  <si>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</si>
  <si>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</si>
  <si>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</si>
  <si>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</si>
  <si>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</si>
  <si>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</si>
  <si>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</si>
  <si>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</si>
  <si>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</si>
  <si>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</si>
  <si>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</si>
  <si>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</si>
  <si>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</si>
  <si>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</si>
  <si>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</si>
  <si>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</si>
  <si>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</si>
  <si>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</si>
  <si>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</si>
  <si>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</si>
  <si>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</si>
  <si>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</si>
  <si>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</si>
  <si>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</si>
  <si>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</si>
  <si>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</si>
  <si>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</si>
  <si>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</si>
  <si>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</si>
  <si>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</si>
  <si>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</si>
  <si>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</si>
  <si>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</si>
  <si>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</si>
  <si>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</si>
  <si>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</si>
  <si>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</si>
  <si>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</si>
  <si>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</si>
  <si>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</si>
  <si>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</si>
  <si>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</si>
  <si>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</si>
  <si>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</si>
  <si>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</si>
  <si>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</si>
  <si>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</si>
  <si>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</si>
  <si>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</si>
  <si>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</si>
  <si>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</si>
  <si>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</si>
  <si>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</si>
  <si>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</si>
  <si>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</si>
  <si>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</si>
  <si>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</si>
  <si>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</si>
  <si>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</si>
  <si>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</si>
  <si>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</si>
  <si>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</si>
  <si>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</si>
  <si>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</si>
  <si>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</si>
  <si>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</si>
  <si>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</si>
  <si>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</si>
  <si>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</si>
  <si>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</si>
  <si>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</si>
  <si>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</si>
  <si>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</si>
  <si>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</si>
  <si>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</si>
  <si>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</si>
  <si>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</si>
  <si>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</si>
  <si>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</si>
  <si>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</si>
  <si>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</si>
  <si>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</si>
  <si>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</si>
  <si>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</si>
  <si>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</si>
  <si>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</si>
  <si>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</si>
  <si>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</si>
  <si>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</si>
  <si>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</si>
  <si>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</si>
  <si>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</si>
  <si>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</si>
  <si>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</si>
  <si>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</si>
  <si>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</si>
  <si>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</si>
  <si>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</si>
  <si>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</si>
  <si>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</si>
  <si>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</si>
  <si>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</si>
  <si>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</si>
  <si>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</si>
  <si>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</si>
  <si>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</si>
  <si>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</si>
  <si>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</si>
  <si>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</si>
  <si>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</si>
  <si>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</si>
  <si>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</si>
  <si>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</si>
  <si>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</si>
  <si>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</si>
  <si>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</si>
  <si>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</si>
  <si>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</si>
  <si>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</si>
  <si>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</si>
  <si>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</si>
  <si>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</si>
  <si>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</si>
  <si>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</si>
  <si>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</si>
  <si>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</si>
  <si>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</si>
  <si>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</si>
  <si>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</si>
  <si>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</si>
  <si>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</si>
  <si>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</si>
  <si>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</si>
  <si>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</si>
  <si>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</si>
  <si>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</si>
  <si>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</si>
  <si>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</si>
  <si>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</si>
  <si>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</si>
  <si>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</si>
  <si>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</si>
  <si>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</si>
  <si>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</si>
  <si>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</si>
  <si>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</si>
  <si>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</si>
  <si>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</si>
  <si>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</si>
  <si>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</si>
  <si>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</si>
  <si>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</si>
  <si>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</si>
  <si>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</si>
  <si>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</si>
  <si>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</si>
  <si>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</si>
  <si>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</si>
  <si>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</si>
  <si>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</si>
  <si>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</si>
  <si>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</si>
  <si>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</si>
  <si>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</si>
  <si>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</si>
  <si>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</si>
  <si>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</si>
  <si>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</si>
  <si>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</si>
  <si>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</si>
  <si>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</si>
  <si>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</si>
  <si>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</si>
  <si>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</si>
  <si>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</si>
  <si>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</si>
  <si>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</si>
  <si>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</si>
  <si>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</si>
  <si>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</si>
  <si>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</si>
  <si>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</si>
  <si>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</si>
  <si>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</si>
  <si>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</si>
  <si>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</si>
  <si>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</si>
  <si>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</si>
  <si>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</si>
  <si>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</si>
  <si>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</si>
  <si>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</si>
  <si>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</si>
  <si>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</si>
  <si>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</si>
  <si>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</si>
  <si>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</si>
  <si>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</si>
  <si>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</si>
  <si>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</si>
  <si>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</si>
  <si>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</si>
  <si>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</si>
  <si>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</si>
  <si>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</si>
  <si>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</si>
  <si>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</si>
  <si>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</si>
  <si>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</si>
  <si>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</si>
  <si>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</si>
  <si>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</si>
  <si>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</si>
  <si>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</si>
  <si>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</si>
  <si>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</si>
  <si>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</si>
  <si>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</si>
  <si>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</si>
  <si>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</si>
  <si>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</si>
  <si>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</si>
  <si>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</si>
  <si>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</si>
  <si>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</si>
  <si>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</si>
  <si>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</si>
  <si>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</si>
  <si>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</si>
  <si>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</si>
  <si>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</si>
  <si>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</si>
  <si>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</si>
  <si>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</si>
  <si>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</si>
  <si>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</si>
  <si>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</si>
  <si>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</si>
  <si>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</si>
  <si>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</si>
  <si>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</si>
  <si>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</si>
  <si>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</si>
  <si>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</si>
  <si>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</si>
  <si>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</si>
  <si>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</si>
  <si>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</si>
  <si>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</si>
  <si>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</si>
  <si>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</si>
  <si>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</si>
  <si>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</si>
  <si>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</si>
  <si>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</si>
  <si>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</si>
  <si>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</si>
  <si>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</si>
  <si>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</si>
  <si>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</si>
  <si>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</si>
  <si>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</si>
  <si>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</si>
  <si>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</si>
  <si>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</si>
  <si>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</si>
  <si>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</si>
  <si>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</si>
  <si>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</si>
  <si>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</si>
  <si>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</si>
  <si>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</si>
  <si>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</si>
  <si>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</si>
  <si>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</si>
  <si>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</si>
  <si>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</si>
  <si>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</si>
  <si>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</si>
  <si>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</si>
  <si>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</si>
  <si>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</si>
  <si>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</si>
  <si>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</si>
  <si>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</si>
  <si>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</si>
  <si>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</si>
  <si>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</si>
  <si>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</si>
  <si>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</si>
  <si>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</si>
  <si>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</si>
  <si>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</si>
  <si>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</si>
  <si>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</si>
  <si>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</si>
  <si>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</si>
  <si>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</si>
  <si>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</si>
  <si>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</si>
  <si>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</si>
  <si>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</si>
  <si>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</si>
  <si>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</si>
  <si>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</si>
  <si>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</si>
  <si>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</si>
  <si>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</si>
  <si>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</si>
  <si>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</si>
  <si>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</si>
  <si>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</si>
  <si>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</si>
  <si>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</si>
  <si>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</si>
  <si>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</si>
  <si>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</si>
  <si>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</si>
  <si>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</si>
  <si>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</si>
  <si>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</si>
  <si>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</si>
  <si>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</si>
  <si>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</si>
  <si>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</si>
  <si>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</si>
  <si>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</si>
  <si>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</si>
  <si>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</si>
  <si>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</si>
  <si>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</si>
  <si>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</si>
  <si>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</si>
  <si>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</si>
  <si>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</si>
  <si>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</si>
  <si>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</si>
  <si>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</si>
  <si>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</si>
  <si>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</si>
  <si>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</si>
  <si>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</si>
  <si>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</si>
  <si>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</si>
  <si>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</si>
  <si>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</si>
  <si>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</si>
  <si>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</si>
  <si>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</si>
  <si>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</si>
  <si>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</si>
  <si>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</si>
  <si>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</si>
  <si>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</si>
  <si>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</si>
  <si>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</si>
  <si>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</si>
  <si>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</si>
  <si>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</si>
  <si>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</si>
  <si>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</si>
  <si>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</si>
  <si>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</si>
  <si>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</si>
  <si>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</si>
  <si>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</si>
  <si>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</si>
  <si>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</si>
  <si>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</si>
  <si>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</si>
  <si>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</si>
  <si>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</si>
  <si>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</si>
  <si>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</si>
  <si>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</si>
  <si>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</si>
  <si>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</si>
  <si>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</si>
  <si>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</si>
  <si>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</si>
  <si>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</si>
  <si>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</si>
  <si>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</si>
  <si>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</si>
  <si>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</si>
  <si>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</si>
  <si>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</si>
  <si>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</si>
  <si>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</si>
  <si>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</si>
  <si>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</si>
  <si>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</si>
  <si>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</si>
  <si>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</si>
  <si>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</si>
  <si>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</si>
  <si>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</si>
  <si>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</si>
  <si>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</si>
  <si>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</si>
  <si>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</si>
  <si>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</si>
  <si>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</si>
  <si>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</si>
  <si>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</si>
  <si>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</si>
  <si>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</si>
  <si>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</si>
  <si>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</si>
  <si>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</si>
  <si>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</si>
  <si>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</si>
  <si>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</si>
  <si>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</si>
  <si>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</si>
  <si>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</si>
  <si>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</si>
  <si>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</si>
  <si>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</si>
  <si>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</si>
  <si>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</si>
  <si>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</si>
  <si>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</si>
  <si>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</si>
  <si>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</si>
  <si>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</si>
  <si>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</si>
  <si>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</si>
  <si>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</si>
  <si>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</si>
  <si>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</si>
  <si>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</si>
  <si>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</si>
  <si>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</si>
  <si>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</si>
  <si>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</si>
  <si>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</si>
  <si>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</si>
  <si>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</si>
  <si>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</si>
  <si>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</si>
  <si>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</si>
  <si>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</si>
  <si>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</si>
  <si>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</si>
  <si>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</si>
  <si>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</si>
  <si>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</si>
  <si>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</si>
  <si>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</si>
  <si>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</si>
  <si>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</si>
  <si>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</si>
  <si>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</si>
  <si>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</si>
  <si>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</si>
  <si>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</si>
  <si>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</si>
  <si>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</si>
  <si>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</si>
  <si>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</si>
  <si>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</si>
  <si>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</si>
  <si>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</si>
  <si>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</si>
  <si>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</si>
  <si>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</si>
  <si>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</si>
  <si>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</si>
  <si>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</si>
  <si>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</si>
  <si>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</si>
  <si>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</si>
  <si>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</si>
  <si>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</si>
  <si>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</si>
  <si>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</si>
  <si>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</si>
  <si>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</si>
  <si>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</si>
  <si>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</si>
  <si>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</si>
  <si>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</si>
  <si>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</si>
  <si>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</si>
  <si>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</si>
  <si>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</si>
  <si>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</si>
  <si>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</si>
  <si>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</si>
  <si>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</si>
  <si>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</si>
  <si>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</si>
  <si>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</si>
  <si>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</si>
  <si>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</si>
  <si>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</si>
  <si>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</si>
  <si>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</si>
  <si>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</si>
  <si>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</si>
  <si>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</si>
  <si>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</si>
  <si>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</si>
  <si>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</si>
  <si>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</si>
  <si>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</si>
  <si>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</si>
  <si>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</si>
  <si>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</si>
  <si>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</si>
  <si>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</si>
  <si>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</si>
  <si>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</si>
  <si>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</si>
  <si>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</si>
  <si>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</si>
  <si>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</si>
  <si>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</si>
  <si>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</si>
  <si>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</si>
  <si>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</si>
  <si>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</si>
  <si>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</si>
  <si>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</si>
  <si>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</si>
  <si>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</si>
  <si>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</si>
  <si>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</si>
  <si>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</si>
  <si>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</si>
  <si>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</si>
  <si>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</si>
  <si>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</si>
  <si>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</si>
  <si>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</si>
  <si>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</si>
  <si>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</si>
  <si>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</si>
  <si>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</si>
  <si>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</si>
  <si>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</si>
  <si>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</si>
  <si>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</si>
  <si>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</si>
  <si>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</si>
  <si>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</si>
  <si>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</si>
  <si>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</si>
  <si>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</si>
  <si>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</si>
  <si>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</si>
  <si>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</si>
  <si>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</si>
  <si>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</si>
  <si>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</si>
  <si>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</si>
  <si>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</si>
  <si>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</si>
  <si>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</si>
  <si>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</si>
  <si>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</si>
  <si>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</si>
  <si>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</si>
  <si>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</si>
  <si>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</si>
  <si>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</si>
  <si>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</si>
  <si>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</si>
  <si>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</si>
  <si>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</si>
  <si>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</si>
  <si>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</si>
  <si>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</si>
  <si>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</si>
  <si>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</si>
  <si>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</si>
  <si>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</si>
  <si>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</si>
  <si>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</si>
  <si>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</si>
  <si>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</si>
  <si>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</si>
  <si>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</si>
  <si>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</si>
  <si>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</si>
  <si>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</si>
  <si>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</si>
  <si>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</si>
  <si>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</si>
  <si>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</si>
  <si>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</si>
  <si>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</si>
  <si>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</si>
  <si>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</si>
  <si>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</si>
  <si>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</si>
  <si>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</si>
  <si>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</si>
  <si>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</si>
  <si>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</si>
  <si>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</si>
  <si>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</si>
  <si>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</si>
  <si>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</si>
  <si>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</si>
  <si>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</si>
  <si>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</si>
  <si>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</si>
  <si>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</si>
  <si>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</si>
  <si>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</si>
  <si>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</si>
  <si>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</si>
  <si>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</si>
  <si>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</si>
  <si>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</si>
  <si>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</si>
  <si>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</si>
  <si>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</si>
  <si>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</si>
  <si>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</si>
  <si>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</si>
  <si>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</si>
  <si>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</si>
  <si>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</si>
  <si>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</si>
  <si>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</si>
  <si>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</si>
  <si>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</si>
  <si>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</si>
  <si>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</si>
  <si>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</si>
  <si>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</si>
  <si>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</si>
  <si>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</si>
  <si>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</si>
  <si>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</si>
  <si>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</si>
  <si>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</si>
  <si>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</si>
  <si>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</si>
  <si>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</si>
  <si>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</si>
  <si>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</si>
  <si>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</si>
  <si>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</si>
  <si>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</si>
  <si>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</si>
  <si>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</si>
  <si>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</si>
  <si>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</si>
  <si>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</si>
  <si>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</si>
  <si>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</si>
  <si>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</si>
  <si>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</si>
  <si>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</si>
  <si>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</si>
  <si>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</si>
  <si>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</si>
  <si>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</si>
  <si>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</si>
  <si>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</si>
  <si>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</si>
  <si>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</si>
  <si>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</si>
  <si>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</si>
  <si>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</si>
  <si>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</si>
  <si>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</si>
  <si>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</si>
  <si>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</si>
  <si>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</si>
  <si>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</si>
  <si>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</si>
  <si>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</si>
  <si>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</si>
  <si>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</si>
  <si>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</si>
  <si>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</si>
  <si>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</si>
  <si>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</si>
  <si>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</si>
  <si>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</si>
  <si>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</si>
  <si>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</si>
  <si>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</si>
  <si>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</si>
  <si>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</si>
  <si>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</si>
  <si>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</si>
  <si>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</si>
  <si>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</si>
  <si>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</si>
  <si>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</si>
  <si>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</si>
  <si>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</si>
  <si>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</si>
  <si>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</si>
  <si>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</si>
  <si>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</si>
  <si>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</si>
  <si>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</si>
  <si>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</si>
  <si>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</si>
  <si>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</si>
  <si>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</si>
  <si>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</si>
  <si>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</si>
  <si>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</si>
  <si>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</si>
  <si>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</si>
  <si>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</si>
  <si>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</si>
  <si>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</si>
  <si>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</si>
  <si>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</si>
  <si>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</si>
  <si>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</si>
  <si>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</si>
  <si>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</si>
  <si>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</si>
  <si>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</si>
  <si>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</si>
  <si>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</si>
  <si>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</si>
  <si>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</si>
  <si>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</si>
  <si>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</si>
  <si>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</si>
  <si>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</si>
  <si>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</si>
  <si>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</si>
  <si>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</si>
  <si>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</si>
  <si>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</si>
  <si>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</si>
  <si>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</si>
  <si>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</si>
  <si>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</si>
  <si>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</si>
  <si>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</si>
  <si>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</si>
  <si>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</si>
  <si>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</si>
  <si>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</si>
  <si>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</si>
  <si>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</si>
  <si>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</si>
  <si>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</si>
  <si>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</si>
  <si>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</si>
  <si>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</si>
  <si>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</si>
  <si>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</si>
  <si>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</si>
  <si>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</si>
  <si>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</si>
  <si>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</si>
  <si>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</si>
  <si>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</si>
  <si>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</si>
  <si>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</si>
  <si>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</si>
  <si>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</si>
  <si>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</si>
  <si>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</si>
  <si>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</si>
  <si>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</si>
  <si>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</si>
  <si>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</si>
  <si>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</si>
  <si>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</si>
  <si>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</si>
  <si>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</si>
  <si>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</si>
  <si>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</si>
  <si>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</si>
  <si>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</si>
  <si>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</si>
  <si>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</si>
  <si>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</si>
  <si>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</si>
  <si>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</si>
  <si>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</si>
  <si>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</si>
  <si>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</si>
  <si>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</si>
  <si>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</si>
  <si>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</si>
  <si>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</si>
  <si>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</si>
  <si>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</si>
  <si>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</si>
  <si>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</si>
  <si>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</si>
  <si>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</si>
  <si>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</si>
  <si>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</si>
  <si>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</si>
  <si>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</si>
  <si>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</si>
  <si>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</si>
  <si>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</si>
  <si>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</si>
  <si>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</si>
  <si>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</si>
  <si>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</si>
  <si>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</si>
  <si>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</si>
  <si>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</si>
  <si>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</si>
  <si>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</si>
  <si>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</si>
  <si>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</si>
  <si>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</si>
  <si>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</si>
  <si>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</si>
  <si>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</si>
  <si>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</si>
  <si>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</si>
  <si>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</si>
  <si>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</si>
  <si>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</si>
  <si>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</si>
  <si>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</si>
  <si>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</si>
  <si>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</si>
  <si>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</si>
  <si>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</si>
  <si>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</si>
  <si>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</si>
  <si>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</si>
  <si>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</si>
  <si>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</si>
  <si>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</si>
  <si>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</si>
  <si>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</si>
  <si>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</si>
  <si>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</si>
  <si>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</si>
  <si>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</si>
  <si>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</si>
  <si>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</si>
  <si>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</si>
  <si>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</si>
  <si>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</si>
  <si>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</si>
  <si>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</si>
  <si>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</si>
  <si>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</si>
  <si>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</si>
  <si>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</si>
  <si>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</si>
  <si>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</si>
  <si>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</si>
  <si>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</si>
  <si>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</si>
  <si>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</si>
  <si>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</si>
  <si>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</si>
  <si>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</si>
  <si>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</si>
  <si>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</si>
  <si>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</si>
  <si>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</si>
  <si>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</si>
  <si>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</si>
  <si>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</si>
  <si>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</si>
  <si>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</si>
  <si>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</si>
  <si>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</si>
  <si>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</si>
  <si>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</si>
  <si>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</si>
  <si>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</si>
  <si>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</si>
  <si>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</si>
  <si>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</si>
  <si>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</si>
  <si>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</si>
  <si>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</si>
  <si>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</si>
  <si>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</si>
  <si>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</si>
  <si>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</si>
  <si>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</si>
  <si>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</si>
  <si>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</si>
  <si>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</si>
  <si>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</si>
  <si>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</si>
  <si>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</si>
  <si>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</si>
  <si>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</si>
  <si>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</si>
  <si>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</si>
  <si>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</si>
  <si>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</si>
  <si>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</si>
  <si>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</si>
  <si>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</si>
  <si>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</si>
  <si>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</si>
  <si>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</si>
  <si>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</si>
  <si>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</si>
  <si>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</si>
  <si>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</si>
  <si>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</si>
  <si>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</si>
  <si>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</si>
  <si>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</si>
  <si>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</si>
  <si>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</si>
  <si>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</si>
  <si>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</si>
  <si>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</si>
  <si>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</si>
  <si>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</si>
  <si>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</si>
  <si>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</si>
  <si>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</si>
  <si>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</si>
  <si>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</si>
  <si>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</si>
  <si>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</si>
  <si>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</si>
  <si>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</si>
  <si>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</si>
  <si>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</si>
  <si>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</si>
  <si>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</si>
  <si>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</si>
  <si>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</si>
  <si>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</si>
  <si>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</si>
  <si>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</si>
  <si>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</si>
  <si>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</si>
  <si>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</si>
  <si>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</si>
  <si>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</si>
  <si>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</si>
  <si>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</si>
  <si>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</si>
  <si>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</si>
  <si>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</si>
  <si>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</si>
  <si>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</si>
  <si>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</si>
  <si>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</si>
  <si>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</si>
  <si>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</si>
  <si>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</si>
  <si>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</si>
  <si>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</si>
  <si>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</si>
  <si>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</si>
  <si>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</si>
  <si>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</si>
  <si>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</si>
  <si>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</si>
  <si>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</si>
  <si>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</si>
  <si>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</si>
  <si>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</si>
  <si>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</si>
  <si>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</si>
  <si>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</si>
  <si>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</si>
  <si>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</si>
  <si>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</si>
  <si>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</si>
  <si>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</si>
  <si>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</si>
  <si>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</si>
  <si>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</si>
  <si>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</si>
  <si>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</si>
  <si>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</si>
  <si>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</si>
  <si>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</si>
  <si>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</si>
  <si>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</si>
  <si>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</si>
  <si>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</si>
  <si>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</si>
  <si>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</si>
  <si>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</si>
  <si>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</si>
  <si>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</si>
  <si>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</si>
  <si>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</si>
  <si>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</si>
  <si>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</si>
  <si>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</si>
  <si>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</si>
  <si>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</si>
  <si>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</si>
  <si>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</si>
  <si>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</si>
  <si>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</si>
  <si>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</si>
  <si>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</si>
  <si>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</si>
  <si>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</si>
  <si>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</si>
  <si>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</si>
  <si>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</si>
  <si>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</si>
  <si>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</si>
  <si>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</si>
  <si>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</si>
  <si>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</si>
  <si>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</si>
  <si>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</si>
  <si>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</si>
  <si>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</si>
  <si>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</si>
  <si>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</si>
  <si>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</si>
  <si>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</si>
  <si>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</si>
  <si>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</si>
  <si>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</si>
  <si>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</si>
  <si>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</si>
  <si>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</si>
  <si>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</si>
  <si>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</si>
  <si>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</si>
  <si>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</si>
  <si>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</si>
  <si>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</si>
  <si>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</si>
  <si>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</si>
  <si>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</si>
  <si>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</si>
  <si>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</si>
  <si>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</si>
  <si>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</si>
  <si>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</si>
  <si>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</si>
  <si>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</si>
  <si>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</si>
  <si>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</si>
  <si>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</si>
  <si>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</si>
  <si>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</si>
  <si>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</si>
  <si>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</si>
  <si>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</si>
  <si>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</si>
  <si>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</si>
  <si>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</si>
  <si>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</si>
  <si>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</si>
  <si>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</si>
  <si>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</si>
  <si>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</si>
  <si>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</si>
  <si>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</si>
  <si>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</si>
  <si>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</si>
  <si>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</si>
  <si>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</si>
  <si>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</si>
  <si>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</si>
  <si>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</si>
  <si>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</si>
  <si>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</si>
  <si>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</si>
  <si>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</si>
  <si>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</si>
  <si>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</si>
  <si>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</si>
  <si>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</si>
  <si>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</si>
  <si>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</si>
  <si>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</si>
  <si>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</si>
  <si>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</si>
  <si>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</si>
  <si>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</si>
  <si>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</si>
  <si>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</si>
  <si>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</si>
  <si>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</si>
  <si>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</si>
  <si>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</si>
  <si>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</si>
  <si>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</si>
  <si>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</si>
  <si>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</si>
  <si>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</si>
  <si>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</si>
  <si>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</si>
  <si>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</si>
  <si>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</si>
  <si>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</si>
  <si>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</si>
  <si>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</si>
  <si>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</si>
  <si>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</si>
  <si>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</si>
  <si>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</si>
  <si>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</si>
  <si>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</si>
  <si>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</si>
  <si>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</si>
  <si>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</si>
  <si>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</si>
  <si>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</si>
  <si>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</si>
  <si>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</si>
  <si>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</si>
  <si>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</si>
  <si>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</si>
  <si>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</si>
  <si>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</si>
  <si>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</si>
  <si>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</si>
  <si>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</si>
  <si>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</si>
  <si>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</si>
  <si>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</si>
  <si>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</si>
  <si>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</si>
  <si>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</si>
  <si>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</si>
  <si>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</si>
  <si>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</si>
  <si>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</si>
  <si>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</si>
  <si>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</si>
  <si>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</si>
  <si>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</si>
  <si>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</si>
  <si>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</si>
  <si>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</si>
  <si>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</si>
  <si>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</si>
  <si>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</si>
  <si>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</si>
  <si>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</si>
  <si>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</si>
  <si>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</si>
  <si>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</si>
  <si>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</si>
  <si>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</si>
  <si>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</si>
  <si>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</si>
  <si>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</si>
  <si>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</si>
  <si>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</si>
  <si>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</si>
  <si>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</si>
  <si>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</si>
  <si>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</si>
  <si>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</si>
  <si>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</si>
  <si>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</si>
  <si>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</si>
  <si>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</si>
  <si>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</si>
  <si>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</si>
  <si>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</si>
  <si>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</si>
  <si>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</si>
  <si>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</si>
  <si>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</si>
  <si>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</si>
  <si>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</si>
  <si>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</si>
  <si>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</si>
  <si>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</si>
  <si>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</si>
  <si>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</si>
  <si>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</si>
  <si>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</si>
  <si>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</si>
  <si>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</si>
  <si>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</si>
  <si>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</si>
  <si>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</si>
  <si>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</si>
  <si>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</si>
  <si>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</si>
  <si>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</si>
  <si>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</si>
  <si>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</si>
  <si>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</si>
  <si>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</si>
  <si>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</si>
  <si>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</si>
  <si>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</si>
  <si>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</si>
  <si>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</si>
  <si>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</si>
  <si>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</si>
  <si>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</si>
  <si>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</si>
  <si>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</si>
  <si>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</si>
  <si>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</si>
  <si>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</si>
  <si>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</si>
  <si>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</si>
  <si>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</si>
  <si>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</si>
  <si>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</si>
  <si>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</si>
  <si>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</si>
  <si>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</si>
  <si>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</si>
  <si>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</si>
  <si>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</si>
  <si>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</si>
  <si>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</si>
  <si>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</si>
  <si>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</si>
  <si>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</si>
  <si>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</si>
  <si>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</si>
  <si>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</si>
  <si>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</si>
  <si>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</si>
  <si>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</si>
  <si>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</si>
  <si>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</si>
  <si>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</si>
  <si>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</si>
  <si>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</si>
  <si>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</si>
  <si>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</si>
  <si>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</si>
  <si>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</si>
  <si>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</si>
  <si>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</si>
  <si>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</si>
  <si>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</si>
  <si>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</si>
  <si>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</si>
  <si>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</si>
  <si>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</si>
  <si>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</si>
  <si>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</si>
  <si>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</si>
  <si>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</si>
  <si>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</si>
  <si>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</si>
  <si>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</si>
  <si>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</si>
  <si>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</si>
  <si>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</si>
  <si>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</si>
  <si>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</si>
  <si>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</si>
  <si>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</si>
  <si>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</si>
  <si>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</si>
  <si>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</si>
  <si>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</si>
  <si>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</si>
  <si>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</si>
  <si>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</si>
  <si>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</si>
  <si>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</si>
  <si>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</si>
  <si>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</si>
  <si>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</si>
  <si>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</si>
  <si>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</si>
  <si>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</si>
  <si>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</si>
  <si>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</si>
  <si>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</si>
  <si>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</si>
  <si>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</si>
  <si>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</si>
  <si>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</si>
  <si>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</si>
  <si>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</si>
  <si>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</si>
  <si>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</si>
  <si>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</si>
  <si>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</si>
  <si>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</si>
  <si>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</si>
  <si>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</si>
  <si>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</si>
  <si>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</si>
  <si>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</si>
  <si>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</si>
  <si>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</si>
  <si>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</si>
  <si>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</si>
  <si>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</si>
  <si>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</si>
  <si>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</si>
  <si>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</si>
  <si>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</si>
  <si>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</si>
  <si>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</si>
  <si>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</si>
  <si>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</si>
  <si>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</si>
  <si>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</si>
  <si>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</si>
  <si>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</si>
  <si>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</si>
  <si>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</si>
  <si>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</si>
  <si>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</si>
  <si>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</si>
  <si>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</si>
  <si>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</si>
  <si>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</si>
  <si>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</si>
  <si>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</si>
  <si>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</si>
  <si>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</si>
  <si>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</si>
  <si>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</si>
  <si>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</si>
  <si>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</si>
  <si>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</si>
  <si>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</si>
  <si>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</si>
  <si>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</si>
  <si>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</si>
  <si>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</si>
  <si>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</si>
  <si>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</si>
  <si>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</si>
  <si>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</si>
  <si>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</si>
  <si>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</si>
  <si>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</si>
  <si>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</si>
  <si>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</si>
  <si>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</si>
  <si>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</si>
  <si>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</si>
  <si>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</si>
  <si>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</si>
  <si>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</si>
  <si>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</si>
  <si>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</si>
  <si>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</si>
  <si>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</si>
  <si>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</si>
  <si>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</si>
  <si>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</si>
  <si>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</si>
  <si>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</si>
  <si>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</si>
  <si>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</si>
  <si>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</si>
  <si>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</si>
  <si>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</si>
  <si>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</si>
  <si>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</si>
  <si>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</si>
  <si>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</si>
  <si>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</si>
  <si>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</si>
  <si>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</si>
  <si>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</si>
  <si>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</si>
  <si>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</si>
  <si>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</si>
  <si>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</si>
  <si>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</si>
  <si>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</si>
  <si>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</si>
  <si>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</si>
  <si>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</si>
  <si>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</si>
  <si>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</si>
  <si>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</si>
  <si>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</si>
  <si>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</si>
  <si>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</si>
  <si>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</si>
  <si>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</si>
  <si>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</si>
  <si>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</si>
  <si>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</si>
  <si>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</si>
  <si>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</si>
  <si>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</si>
  <si>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</si>
  <si>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</si>
  <si>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</si>
  <si>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</si>
  <si>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</si>
  <si>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</si>
  <si>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</si>
  <si>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</si>
  <si>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</si>
  <si>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</si>
  <si>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</si>
  <si>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</si>
  <si>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</si>
  <si>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</si>
  <si>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</si>
  <si>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</si>
  <si>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</si>
  <si>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</si>
  <si>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</si>
  <si>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</si>
  <si>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</si>
  <si>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</si>
  <si>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</si>
  <si>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</si>
  <si>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</si>
  <si>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</si>
  <si>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</si>
  <si>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</si>
  <si>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</si>
  <si>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</si>
  <si>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</si>
  <si>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</si>
  <si>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</si>
  <si>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</si>
  <si>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</si>
  <si>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</si>
  <si>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</si>
  <si>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</si>
  <si>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</si>
  <si>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</si>
  <si>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</si>
  <si>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</si>
  <si>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</si>
  <si>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</si>
  <si>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</si>
  <si>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</si>
  <si>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</si>
  <si>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</si>
  <si>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</si>
  <si>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</si>
  <si>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</si>
  <si>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</si>
  <si>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</si>
  <si>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</si>
  <si>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</si>
  <si>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</si>
  <si>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</si>
  <si>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</si>
  <si>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</si>
  <si>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</si>
  <si>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</si>
  <si>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</si>
  <si>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</si>
  <si>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</si>
  <si>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</si>
  <si>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</si>
  <si>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</si>
  <si>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</si>
  <si>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</si>
  <si>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</si>
  <si>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</si>
  <si>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</si>
  <si>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</si>
  <si>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</si>
  <si>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</si>
  <si>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</si>
  <si>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</si>
  <si>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</si>
  <si>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</si>
  <si>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</si>
  <si>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</si>
  <si>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</si>
  <si>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</si>
  <si>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</si>
  <si>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</si>
  <si>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</si>
  <si>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</si>
  <si>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</si>
  <si>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</si>
  <si>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</si>
  <si>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</si>
  <si>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</si>
  <si>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</si>
  <si>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</si>
  <si>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</si>
  <si>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</si>
  <si>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</si>
  <si>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</si>
  <si>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</si>
  <si>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</si>
  <si>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</si>
  <si>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</si>
  <si>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</si>
  <si>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</si>
  <si>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</si>
  <si>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</si>
  <si>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</si>
  <si>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</si>
  <si>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</si>
  <si>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</si>
  <si>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</si>
  <si>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</si>
  <si>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</si>
  <si>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</si>
  <si>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</si>
  <si>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</si>
  <si>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</si>
  <si>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</si>
  <si>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</si>
  <si>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</si>
  <si>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</si>
  <si>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</si>
  <si>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</si>
  <si>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</si>
  <si>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</si>
  <si>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</si>
  <si>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</si>
  <si>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</si>
  <si>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</si>
  <si>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</si>
  <si>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</si>
  <si>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</si>
  <si>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</si>
  <si>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</si>
  <si>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</si>
  <si>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</si>
  <si>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</si>
  <si>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</si>
  <si>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</si>
  <si>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</si>
  <si>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</si>
  <si>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</si>
  <si>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</si>
  <si>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</si>
  <si>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</si>
  <si>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</si>
  <si>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</si>
  <si>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</si>
  <si>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</si>
  <si>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</si>
  <si>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</si>
  <si>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</si>
  <si>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</si>
  <si>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</si>
  <si>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</si>
  <si>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</si>
  <si>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</si>
  <si>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</si>
  <si>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</si>
  <si>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</si>
  <si>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</si>
  <si>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</si>
  <si>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</si>
  <si>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</si>
  <si>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</si>
  <si>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</si>
  <si>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</si>
  <si>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</si>
  <si>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</si>
  <si>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</si>
  <si>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</si>
  <si>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</si>
  <si>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</si>
  <si>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</si>
  <si>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</si>
  <si>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</si>
  <si>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</si>
  <si>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</si>
  <si>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</si>
  <si>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</si>
  <si>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</si>
  <si>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</si>
  <si>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</si>
  <si>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</si>
  <si>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</si>
  <si>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</si>
  <si>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</si>
  <si>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</si>
  <si>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</si>
  <si>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</si>
  <si>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</si>
  <si>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</si>
  <si>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</si>
  <si>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</si>
  <si>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</si>
  <si>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</si>
  <si>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</si>
  <si>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</si>
  <si>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</si>
  <si>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</si>
  <si>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</si>
  <si>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</si>
  <si>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</si>
  <si>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</si>
  <si>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</si>
  <si>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</si>
  <si>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</si>
  <si>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</si>
  <si>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</si>
  <si>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</si>
  <si>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</si>
  <si>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</si>
  <si>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</si>
  <si>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</si>
  <si>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</si>
  <si>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</si>
  <si>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</si>
  <si>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</si>
  <si>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</si>
  <si>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</si>
  <si>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</si>
  <si>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</si>
  <si>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</si>
  <si>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</si>
  <si>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</si>
  <si>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</si>
  <si>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</si>
  <si>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</si>
  <si>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</si>
  <si>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</si>
  <si>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</si>
  <si>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</si>
  <si>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</si>
  <si>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</si>
  <si>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</si>
  <si>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</si>
  <si>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</si>
  <si>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</si>
  <si>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</si>
  <si>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</si>
  <si>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</si>
  <si>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</si>
  <si>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</si>
  <si>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</si>
  <si>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</si>
  <si>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</si>
  <si>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</si>
  <si>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</si>
  <si>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</si>
  <si>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</si>
  <si>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</si>
  <si>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</si>
  <si>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</si>
  <si>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</si>
  <si>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</si>
  <si>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</si>
  <si>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</si>
  <si>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</si>
  <si>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</si>
  <si>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</si>
  <si>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</si>
  <si>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</si>
  <si>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</si>
  <si>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</si>
  <si>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</si>
  <si>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</si>
  <si>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</si>
  <si>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</si>
  <si>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</si>
  <si>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</si>
  <si>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</si>
  <si>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</si>
  <si>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</si>
  <si>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</si>
  <si>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</si>
  <si>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</si>
  <si>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</si>
  <si>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</si>
  <si>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</si>
  <si>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</si>
  <si>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</si>
  <si>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</si>
  <si>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</si>
  <si>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</si>
  <si>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</si>
  <si>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</si>
  <si>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</si>
  <si>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</si>
  <si>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</si>
  <si>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</si>
  <si>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</si>
  <si>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</si>
  <si>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</si>
  <si>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</si>
  <si>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</si>
  <si>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</si>
  <si>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</si>
  <si>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</si>
  <si>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</si>
  <si>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</si>
  <si>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</si>
  <si>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</si>
  <si>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</si>
  <si>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</si>
  <si>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</si>
  <si>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</si>
  <si>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</si>
  <si>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</si>
  <si>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</si>
  <si>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</si>
  <si>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</si>
  <si>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</si>
  <si>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</si>
  <si>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</si>
  <si>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</si>
  <si>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</si>
  <si>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</si>
  <si>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</si>
  <si>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</si>
  <si>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</si>
  <si>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</si>
  <si>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</si>
  <si>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</si>
  <si>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</si>
  <si>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</si>
  <si>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</si>
  <si>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</si>
  <si>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</si>
  <si>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</si>
  <si>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</si>
  <si>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</si>
  <si>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</si>
  <si>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</si>
  <si>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</si>
  <si>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</si>
  <si>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</si>
  <si>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</si>
  <si>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</si>
  <si>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</si>
  <si>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</si>
  <si>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</si>
  <si>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</si>
  <si>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</si>
  <si>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</si>
  <si>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</si>
  <si>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</si>
  <si>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</si>
  <si>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</si>
  <si>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</si>
  <si>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</si>
  <si>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</si>
  <si>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</si>
  <si>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</si>
  <si>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</si>
  <si>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</si>
  <si>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</si>
  <si>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</si>
  <si>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</si>
  <si>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</si>
  <si>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</si>
  <si>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</si>
  <si>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</si>
  <si>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</si>
  <si>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</si>
  <si>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</si>
  <si>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</si>
  <si>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</si>
  <si>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</si>
  <si>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</si>
  <si>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</si>
  <si>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</si>
  <si>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</si>
  <si>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</si>
  <si>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</si>
  <si>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</si>
  <si>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</si>
  <si>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</si>
  <si>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</si>
  <si>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</si>
  <si>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</si>
  <si>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</si>
  <si>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</si>
  <si>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</si>
  <si>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</si>
  <si>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</si>
  <si>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</si>
  <si>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</si>
  <si>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</si>
  <si>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</si>
  <si>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</si>
  <si>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</si>
  <si>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</si>
  <si>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</si>
  <si>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</si>
  <si>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</si>
  <si>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</si>
  <si>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</si>
  <si>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</si>
  <si>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</si>
  <si>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</si>
  <si>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</si>
  <si>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</si>
  <si>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</si>
  <si>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</si>
  <si>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</si>
  <si>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</si>
  <si>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</si>
  <si>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</si>
  <si>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</si>
  <si>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</si>
  <si>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</si>
  <si>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</si>
  <si>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</si>
  <si>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</si>
  <si>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</si>
  <si>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</si>
  <si>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</si>
  <si>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</si>
  <si>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</si>
  <si>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</si>
  <si>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</si>
  <si>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</si>
  <si>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</si>
  <si>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</si>
  <si>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</si>
  <si>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</si>
  <si>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</si>
  <si>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</si>
  <si>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</si>
  <si>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</si>
  <si>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</si>
  <si>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</si>
  <si>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</si>
  <si>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</si>
  <si>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</si>
  <si>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</si>
  <si>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</si>
  <si>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</si>
  <si>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</si>
  <si>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</si>
  <si>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</si>
  <si>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</si>
  <si>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</si>
  <si>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</si>
  <si>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</si>
  <si>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</si>
  <si>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</si>
  <si>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</si>
  <si>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</si>
  <si>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</si>
  <si>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</si>
  <si>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</si>
  <si>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</si>
  <si>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</si>
  <si>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</si>
  <si>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</si>
  <si>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</si>
  <si>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</si>
  <si>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</si>
  <si>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</si>
  <si>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</si>
  <si>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</si>
  <si>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</si>
  <si>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</si>
  <si>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</si>
  <si>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</si>
  <si>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</si>
  <si>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</si>
  <si>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</si>
  <si>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</si>
  <si>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</si>
  <si>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</si>
  <si>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</si>
  <si>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</si>
  <si>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</si>
  <si>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</si>
  <si>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</si>
  <si>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</si>
  <si>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</si>
  <si>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</si>
  <si>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</si>
  <si>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</si>
  <si>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</si>
  <si>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</si>
  <si>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</si>
  <si>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</si>
  <si>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</si>
  <si>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</si>
  <si>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</si>
  <si>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</si>
  <si>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</si>
  <si>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</si>
  <si>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</si>
  <si>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</si>
  <si>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</si>
  <si>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</si>
  <si>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</si>
  <si>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</si>
  <si>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</si>
  <si>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</si>
  <si>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</si>
  <si>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</si>
  <si>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</si>
  <si>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</si>
  <si>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</si>
  <si>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</si>
  <si>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</si>
  <si>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</si>
  <si>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</si>
  <si>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</si>
  <si>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</si>
  <si>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</si>
  <si>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</si>
  <si>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</si>
  <si>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</si>
  <si>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</si>
  <si>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</si>
  <si>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</si>
  <si>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</si>
  <si>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</si>
  <si>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</si>
  <si>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</si>
  <si>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</si>
  <si>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</si>
  <si>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</si>
  <si>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</si>
  <si>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</si>
  <si>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</si>
  <si>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</si>
  <si>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</si>
  <si>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</si>
  <si>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</si>
  <si>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</si>
  <si>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</si>
  <si>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</si>
  <si>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</si>
  <si>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</si>
  <si>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</si>
  <si>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</si>
  <si>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</si>
  <si>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</si>
  <si>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</si>
  <si>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</si>
  <si>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</si>
  <si>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</si>
  <si>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</si>
  <si>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</si>
  <si>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</si>
  <si>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</si>
  <si>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</si>
  <si>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</si>
  <si>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</si>
  <si>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</si>
  <si>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</si>
  <si>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</si>
  <si>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</si>
  <si>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</si>
  <si>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</si>
  <si>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</si>
  <si>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</si>
  <si>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</si>
  <si>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</si>
  <si>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</si>
  <si>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</si>
  <si>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</si>
  <si>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</si>
  <si>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</si>
  <si>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</si>
  <si>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</si>
  <si>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</si>
  <si>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</si>
  <si>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</si>
  <si>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</si>
  <si>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</si>
  <si>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</si>
  <si>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</si>
  <si>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</si>
  <si>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</si>
  <si>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</si>
  <si>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</si>
  <si>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</si>
  <si>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</si>
  <si>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</si>
  <si>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</si>
  <si>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</si>
  <si>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</si>
  <si>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</si>
  <si>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</si>
  <si>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</si>
  <si>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</si>
  <si>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</si>
  <si>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</si>
  <si>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</si>
  <si>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</si>
  <si>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</si>
  <si>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</si>
  <si>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</si>
  <si>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</si>
  <si>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</si>
  <si>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</si>
  <si>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</si>
  <si>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</si>
  <si>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</si>
  <si>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</si>
  <si>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</si>
  <si>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</si>
  <si>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</si>
  <si>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</si>
  <si>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</si>
  <si>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</si>
  <si>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</si>
  <si>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</si>
  <si>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</si>
  <si>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</si>
  <si>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</si>
  <si>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</si>
  <si>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</si>
  <si>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</si>
  <si>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</si>
  <si>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</si>
  <si>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</si>
  <si>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</si>
  <si>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</si>
  <si>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</si>
  <si>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</si>
  <si>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</si>
  <si>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</si>
  <si>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</si>
  <si>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</si>
  <si>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</si>
  <si>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</si>
  <si>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</si>
  <si>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</si>
  <si>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</si>
  <si>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</si>
  <si>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</si>
  <si>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</si>
  <si>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</si>
  <si>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</si>
  <si>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</si>
  <si>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</si>
  <si>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</si>
  <si>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</si>
  <si>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</si>
  <si>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</si>
  <si>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</si>
  <si>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</si>
  <si>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</si>
  <si>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</si>
  <si>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</si>
  <si>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</si>
  <si>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</si>
  <si>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</si>
  <si>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</si>
  <si>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</si>
  <si>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</si>
  <si>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</si>
  <si>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</si>
  <si>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</si>
  <si>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</si>
  <si>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</si>
  <si>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</si>
  <si>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</si>
  <si>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</si>
  <si>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</si>
  <si>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</si>
  <si>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</si>
  <si>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</si>
  <si>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</si>
  <si>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</si>
  <si>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</si>
  <si>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</si>
  <si>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</si>
  <si>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</si>
  <si>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</si>
  <si>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</si>
  <si>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</si>
  <si>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</si>
  <si>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</si>
  <si>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</si>
  <si>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</si>
  <si>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</si>
  <si>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</si>
  <si>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</si>
  <si>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</si>
  <si>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</si>
  <si>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</si>
  <si>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</si>
  <si>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</si>
  <si>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</si>
  <si>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</si>
  <si>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</si>
  <si>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</si>
  <si>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</si>
  <si>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</si>
  <si>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</si>
  <si>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</si>
  <si>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</si>
  <si>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</si>
  <si>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</si>
  <si>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</si>
  <si>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</si>
  <si>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</si>
  <si>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</si>
  <si>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</si>
  <si>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</si>
  <si>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</si>
  <si>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</si>
  <si>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</si>
  <si>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</si>
  <si>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</si>
  <si>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</si>
  <si>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</si>
  <si>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</si>
  <si>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</si>
  <si>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</si>
  <si>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</si>
  <si>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</si>
  <si>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</si>
  <si>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</si>
  <si>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</si>
  <si>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</si>
  <si>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</si>
  <si>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</si>
  <si>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</si>
  <si>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</si>
  <si>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</si>
  <si>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</si>
  <si>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</si>
  <si>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</si>
  <si>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</si>
  <si>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</si>
  <si>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</si>
  <si>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</si>
  <si>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</si>
  <si>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</si>
  <si>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</si>
  <si>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</si>
  <si>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</si>
  <si>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</si>
  <si>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</si>
  <si>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</si>
  <si>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</si>
  <si>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</si>
  <si>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</si>
  <si>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</si>
  <si>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</si>
  <si>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</si>
  <si>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</si>
  <si>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</si>
  <si>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</si>
  <si>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</si>
  <si>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</si>
  <si>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</si>
  <si>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</si>
  <si>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</si>
  <si>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</si>
  <si>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</si>
  <si>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</si>
  <si>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</si>
  <si>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</si>
  <si>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</si>
  <si>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</si>
  <si>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</si>
  <si>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</si>
  <si>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</si>
  <si>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</si>
  <si>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</si>
  <si>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</si>
  <si>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</si>
  <si>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</si>
  <si>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</si>
  <si>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</si>
  <si>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</si>
  <si>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</si>
  <si>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</si>
  <si>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</si>
  <si>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</si>
  <si>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</si>
  <si>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</si>
  <si>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</si>
  <si>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</si>
  <si>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</si>
  <si>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</si>
  <si>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</si>
  <si>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</si>
  <si>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</si>
  <si>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</si>
  <si>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</si>
  <si>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</si>
  <si>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</si>
  <si>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</si>
  <si>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</si>
  <si>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</si>
  <si>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</si>
  <si>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</si>
  <si>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</si>
  <si>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</si>
  <si>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</si>
  <si>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</si>
  <si>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</si>
  <si>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</si>
  <si>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</si>
  <si>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</si>
  <si>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</si>
  <si>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</si>
  <si>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</si>
  <si>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</si>
  <si>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</si>
  <si>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</si>
  <si>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</si>
  <si>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</si>
  <si>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</si>
  <si>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</si>
  <si>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</si>
  <si>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</si>
  <si>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</si>
  <si>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</si>
  <si>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</si>
  <si>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</si>
  <si>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</si>
  <si>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</si>
  <si>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</si>
  <si>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</si>
  <si>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</si>
  <si>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</si>
  <si>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</si>
  <si>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</si>
  <si>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</si>
  <si>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</si>
  <si>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</si>
  <si>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</si>
  <si>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</si>
  <si>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</si>
  <si>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</si>
  <si>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</si>
  <si>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</si>
  <si>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</si>
  <si>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</si>
  <si>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</si>
  <si>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</si>
  <si>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</si>
  <si>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</si>
  <si>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</si>
  <si>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</si>
  <si>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</si>
  <si>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</si>
  <si>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</si>
  <si>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</si>
  <si>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</si>
  <si>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</si>
  <si>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</si>
  <si>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</si>
  <si>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</si>
  <si>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</si>
  <si>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</si>
  <si>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</si>
  <si>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</si>
  <si>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</si>
  <si>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</si>
  <si>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</si>
  <si>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</si>
  <si>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</si>
  <si>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</si>
  <si>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</si>
  <si>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</si>
  <si>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</si>
  <si>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</si>
  <si>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</si>
  <si>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</si>
  <si>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</si>
  <si>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</si>
  <si>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</si>
  <si>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</si>
  <si>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</si>
  <si>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</si>
  <si>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</si>
  <si>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</si>
  <si>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</si>
  <si>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</si>
  <si>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</si>
  <si>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</si>
  <si>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</si>
  <si>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</si>
  <si>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</si>
  <si>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</si>
  <si>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</si>
  <si>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</si>
  <si>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</si>
  <si>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</si>
  <si>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</si>
  <si>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</si>
  <si>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</si>
  <si>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</si>
  <si>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</si>
  <si>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</si>
  <si>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</si>
  <si>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</si>
  <si>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</si>
  <si>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</si>
  <si>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</si>
  <si>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</si>
  <si>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</si>
  <si>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</si>
  <si>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</si>
  <si>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</si>
  <si>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</si>
  <si>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</si>
  <si>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</si>
  <si>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</si>
  <si>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</si>
  <si>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</si>
  <si>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</si>
  <si>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</si>
  <si>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</si>
  <si>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</si>
  <si>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</si>
  <si>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</si>
  <si>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</si>
  <si>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</si>
  <si>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</si>
  <si>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</si>
  <si>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</si>
  <si>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</si>
  <si>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</si>
  <si>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</si>
  <si>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</si>
  <si>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</si>
  <si>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</si>
  <si>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</si>
  <si>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</si>
  <si>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</si>
  <si>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</si>
  <si>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</si>
  <si>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</si>
  <si>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</si>
  <si>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</si>
  <si>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</si>
  <si>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</si>
  <si>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</si>
  <si>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</si>
  <si>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</si>
  <si>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</si>
  <si>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</si>
  <si>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</si>
  <si>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</si>
  <si>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</si>
  <si>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</si>
  <si>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</si>
  <si>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</si>
  <si>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</si>
  <si>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</si>
  <si>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</si>
  <si>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</si>
  <si>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</si>
  <si>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</si>
  <si>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</si>
  <si>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</si>
  <si>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</si>
  <si>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</si>
  <si>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</si>
  <si>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</si>
  <si>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</si>
  <si>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</si>
  <si>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</si>
  <si>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</si>
  <si>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</si>
  <si>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</si>
  <si>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</si>
  <si>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</si>
  <si>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</si>
  <si>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</si>
  <si>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</si>
  <si>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</si>
  <si>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</si>
  <si>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</si>
  <si>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</si>
  <si>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</si>
  <si>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</si>
  <si>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</si>
  <si>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</si>
  <si>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</si>
  <si>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</si>
  <si>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</si>
  <si>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</si>
  <si>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</si>
  <si>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</si>
  <si>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</si>
  <si>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</si>
  <si>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</si>
  <si>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</si>
  <si>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</si>
  <si>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</si>
  <si>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</si>
  <si>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</si>
  <si>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</si>
  <si>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</si>
  <si>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</si>
  <si>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</si>
  <si>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</si>
  <si>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</si>
  <si>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</si>
  <si>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</si>
  <si>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</si>
  <si>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</si>
  <si>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</si>
  <si>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</si>
  <si>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</si>
  <si>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</si>
  <si>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</si>
  <si>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</si>
  <si>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</si>
  <si>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</si>
  <si>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</si>
  <si>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</si>
  <si>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</si>
  <si>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</si>
  <si>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</si>
  <si>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</si>
  <si>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</si>
  <si>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</si>
  <si>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</si>
  <si>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</si>
  <si>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</si>
  <si>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</si>
  <si>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</si>
  <si>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</si>
  <si>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</si>
  <si>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</si>
  <si>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</si>
  <si>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</si>
  <si>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</si>
  <si>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</si>
  <si>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</si>
  <si>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</si>
  <si>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</si>
  <si>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</si>
  <si>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</si>
  <si>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</si>
  <si>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</si>
  <si>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</si>
  <si>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</si>
  <si>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</si>
  <si>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</si>
  <si>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</si>
  <si>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</si>
  <si>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</si>
  <si>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</si>
  <si>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</si>
  <si>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</si>
  <si>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</si>
  <si>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</si>
  <si>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</si>
  <si>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</si>
  <si>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</si>
  <si>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</si>
  <si>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</si>
  <si>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</si>
  <si>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</si>
  <si>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</si>
  <si>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</si>
  <si>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</si>
  <si>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</si>
  <si>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</si>
  <si>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</si>
  <si>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</si>
  <si>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</si>
  <si>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</si>
  <si>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</si>
  <si>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</si>
  <si>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</si>
  <si>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</si>
  <si>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</si>
  <si>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</si>
  <si>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</si>
  <si>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</si>
  <si>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</si>
  <si>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</si>
  <si>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</si>
  <si>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</si>
  <si>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</si>
  <si>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</si>
  <si>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</si>
  <si>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</si>
  <si>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</si>
  <si>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</si>
  <si>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</si>
  <si>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</si>
  <si>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</si>
  <si>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</si>
  <si>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</si>
  <si>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</si>
  <si>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</si>
  <si>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</si>
  <si>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</si>
  <si>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</si>
  <si>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</si>
  <si>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</si>
  <si>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</si>
  <si>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</si>
  <si>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</si>
  <si>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</si>
  <si>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</si>
  <si>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</si>
  <si>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</si>
  <si>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</si>
  <si>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</si>
  <si>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</si>
  <si>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</si>
  <si>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</si>
  <si>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</si>
  <si>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</si>
  <si>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</si>
  <si>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</si>
  <si>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</si>
  <si>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</si>
  <si>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</si>
  <si>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</si>
  <si>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</si>
  <si>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</si>
  <si>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</si>
  <si>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</si>
  <si>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</si>
  <si>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</si>
  <si>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</si>
  <si>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</si>
  <si>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</si>
  <si>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</si>
  <si>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</si>
  <si>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</si>
  <si>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</si>
  <si>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</si>
  <si>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</si>
  <si>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</si>
  <si>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</si>
  <si>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</si>
  <si>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</si>
  <si>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</si>
  <si>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</si>
  <si>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</si>
  <si>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</si>
  <si>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</si>
  <si>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</si>
  <si>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</si>
  <si>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</si>
  <si>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</si>
  <si>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</si>
  <si>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</si>
  <si>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</si>
  <si>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</si>
  <si>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</si>
  <si>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</si>
  <si>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</si>
  <si>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</si>
  <si>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</si>
  <si>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</si>
  <si>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</si>
  <si>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</si>
  <si>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</si>
  <si>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</si>
  <si>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</si>
  <si>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</si>
  <si>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</si>
  <si>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</si>
  <si>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</si>
  <si>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</si>
  <si>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</si>
  <si>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</si>
  <si>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</si>
  <si>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</si>
  <si>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</si>
  <si>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</si>
  <si>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</si>
  <si>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</si>
  <si>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</si>
  <si>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</si>
  <si>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</si>
  <si>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</si>
  <si>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</si>
  <si>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</si>
  <si>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</si>
  <si>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</si>
  <si>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</si>
  <si>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</si>
  <si>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</si>
  <si>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</si>
  <si>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</si>
  <si>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</si>
  <si>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</si>
  <si>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</si>
  <si>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</si>
  <si>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</si>
  <si>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</si>
  <si>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</si>
  <si>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</si>
  <si>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</si>
  <si>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</si>
  <si>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</si>
  <si>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</si>
  <si>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</si>
  <si>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</si>
  <si>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</si>
  <si>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</si>
  <si>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</si>
  <si>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</si>
  <si>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</si>
  <si>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</si>
  <si>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</si>
  <si>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</si>
  <si>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</si>
  <si>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</si>
  <si>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</si>
  <si>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</si>
  <si>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</si>
  <si>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</si>
  <si>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</si>
  <si>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</si>
  <si>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</si>
  <si>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</si>
  <si>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</si>
  <si>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</si>
  <si>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</si>
  <si>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</si>
  <si>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</si>
  <si>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</si>
  <si>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</si>
  <si>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</si>
  <si>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</si>
  <si>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</si>
  <si>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</si>
  <si>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</si>
  <si>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</si>
  <si>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</si>
  <si>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</si>
  <si>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</si>
  <si>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</si>
  <si>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</si>
  <si>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</si>
  <si>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</si>
  <si>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</si>
  <si>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</si>
  <si>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</si>
  <si>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</si>
  <si>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</si>
  <si>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</si>
  <si>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</si>
  <si>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</si>
  <si>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</si>
  <si>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</si>
  <si>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</si>
  <si>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</si>
  <si>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</si>
  <si>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</si>
  <si>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</si>
  <si>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</si>
  <si>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</si>
  <si>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</si>
  <si>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</si>
  <si>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</si>
  <si>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</si>
  <si>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</si>
  <si>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</si>
  <si>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</si>
  <si>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</si>
  <si>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</si>
  <si>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</si>
  <si>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</si>
  <si>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</si>
  <si>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</si>
  <si>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</si>
  <si>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</si>
  <si>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</si>
  <si>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</si>
  <si>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</si>
  <si>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</si>
  <si>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</si>
  <si>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</si>
  <si>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</si>
  <si>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</si>
  <si>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</si>
  <si>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</si>
  <si>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</si>
  <si>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</si>
  <si>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</si>
  <si>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</si>
  <si>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</si>
  <si>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</si>
  <si>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</si>
  <si>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</si>
  <si>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</si>
  <si>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</si>
  <si>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</si>
  <si>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</si>
  <si>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</si>
  <si>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</si>
  <si>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</si>
  <si>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</si>
  <si>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</si>
  <si>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</si>
  <si>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</si>
  <si>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</si>
  <si>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</si>
  <si>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</si>
  <si>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</si>
  <si>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</si>
  <si>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</si>
  <si>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</si>
  <si>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</si>
  <si>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</si>
  <si>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</si>
  <si>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</si>
  <si>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</si>
  <si>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</si>
  <si>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</si>
  <si>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</si>
  <si>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</si>
  <si>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</si>
  <si>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</si>
  <si>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</si>
  <si>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</si>
  <si>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</si>
  <si>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</si>
  <si>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</si>
  <si>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</si>
  <si>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</si>
  <si>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</si>
  <si>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</si>
  <si>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</si>
  <si>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</si>
  <si>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</si>
  <si>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</si>
  <si>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</si>
  <si>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</si>
  <si>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</si>
  <si>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</si>
  <si>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</si>
  <si>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</si>
  <si>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</si>
  <si>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</si>
  <si>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</si>
  <si>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</si>
  <si>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</si>
  <si>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</si>
  <si>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</si>
  <si>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</si>
  <si>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</si>
  <si>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</si>
  <si>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</si>
  <si>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</si>
  <si>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</si>
  <si>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</si>
  <si>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</si>
  <si>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</si>
  <si>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</si>
  <si>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</si>
  <si>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</si>
  <si>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</si>
  <si>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</si>
  <si>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</si>
  <si>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</si>
  <si>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</si>
  <si>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</si>
  <si>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</si>
  <si>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</si>
  <si>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</si>
  <si>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</si>
  <si>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</si>
  <si>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</si>
  <si>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</si>
  <si>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</si>
  <si>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</si>
  <si>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</si>
  <si>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</si>
  <si>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</si>
  <si>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</si>
  <si>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</si>
  <si>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</si>
  <si>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</si>
  <si>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</si>
  <si>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</si>
  <si>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</si>
  <si>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</si>
  <si>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</si>
  <si>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</si>
  <si>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</si>
  <si>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</si>
  <si>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</si>
  <si>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</si>
  <si>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</si>
  <si>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</si>
  <si>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</si>
  <si>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</si>
  <si>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</si>
  <si>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</si>
  <si>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</si>
  <si>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</si>
  <si>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</si>
  <si>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</si>
  <si>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</si>
  <si>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</si>
  <si>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</si>
  <si>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</si>
  <si>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</si>
  <si>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</si>
  <si>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</si>
  <si>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</si>
  <si>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</si>
  <si>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</si>
  <si>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</si>
  <si>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</si>
  <si>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</si>
  <si>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</si>
  <si>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</si>
  <si>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</si>
  <si>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</si>
  <si>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</si>
  <si>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</si>
  <si>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</si>
  <si>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</si>
  <si>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</si>
  <si>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</si>
  <si>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</si>
  <si>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</si>
  <si>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</si>
  <si>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</si>
  <si>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</si>
  <si>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</si>
  <si>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</si>
  <si>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</si>
  <si>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</si>
  <si>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</si>
  <si>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</si>
  <si>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</si>
  <si>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</si>
  <si>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</si>
  <si>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</si>
  <si>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</si>
  <si>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</si>
  <si>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</si>
  <si>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</si>
  <si>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</si>
  <si>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</si>
  <si>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</si>
  <si>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</si>
  <si>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</si>
  <si>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</si>
  <si>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</si>
  <si>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</si>
  <si>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</si>
  <si>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</si>
  <si>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</si>
  <si>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</si>
  <si>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</si>
  <si>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</si>
  <si>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</si>
  <si>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</si>
  <si>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</si>
  <si>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</si>
  <si>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</si>
  <si>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</si>
  <si>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</si>
  <si>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</si>
  <si>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</si>
  <si>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</si>
  <si>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</si>
  <si>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</si>
  <si>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</si>
  <si>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</si>
  <si>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</si>
  <si>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</si>
  <si>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</si>
  <si>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</si>
  <si>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</si>
  <si>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</si>
  <si>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</si>
  <si>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</si>
  <si>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</si>
  <si>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</si>
  <si>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</si>
  <si>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</si>
  <si>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</si>
  <si>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</si>
  <si>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</si>
  <si>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</si>
  <si>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</si>
  <si>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</si>
  <si>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</si>
  <si>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</si>
  <si>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</si>
  <si>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</si>
  <si>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</si>
  <si>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</si>
  <si>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</si>
  <si>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</si>
  <si>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</si>
  <si>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</si>
  <si>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</si>
  <si>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</si>
  <si>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</si>
  <si>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</si>
  <si>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</si>
  <si>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</si>
  <si>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</si>
  <si>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</si>
  <si>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</si>
  <si>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</si>
  <si>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</si>
  <si>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</si>
  <si>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</si>
  <si>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</si>
  <si>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</si>
  <si>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</si>
  <si>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</si>
  <si>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</si>
  <si>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</si>
  <si>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</si>
  <si>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</si>
  <si>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</si>
  <si>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</si>
  <si>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</si>
  <si>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</si>
  <si>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</si>
  <si>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</si>
  <si>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</si>
  <si>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</si>
  <si>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</si>
  <si>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</si>
  <si>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</si>
  <si>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</si>
  <si>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</si>
  <si>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</si>
  <si>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</si>
  <si>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</si>
  <si>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</si>
  <si>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</si>
  <si>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</si>
  <si>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</si>
  <si>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</si>
  <si>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</si>
  <si>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</si>
  <si>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</si>
  <si>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</si>
  <si>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</si>
  <si>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</si>
  <si>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</si>
  <si>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</si>
  <si>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</si>
  <si>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</si>
  <si>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</si>
  <si>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</si>
  <si>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</si>
  <si>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</si>
  <si>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</si>
  <si>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</si>
  <si>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</si>
  <si>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</si>
  <si>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</si>
  <si>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</si>
  <si>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</si>
  <si>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</si>
  <si>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</si>
  <si>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</si>
  <si>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</si>
  <si>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</si>
  <si>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</si>
  <si>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</si>
  <si>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</si>
  <si>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</si>
  <si>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</si>
  <si>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</si>
  <si>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</si>
  <si>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</si>
  <si>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</si>
  <si>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</si>
  <si>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</si>
  <si>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</si>
  <si>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</si>
  <si>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</si>
  <si>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</si>
  <si>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</si>
  <si>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</si>
  <si>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</si>
  <si>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</si>
  <si>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</si>
  <si>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</si>
  <si>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</si>
  <si>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</si>
  <si>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</si>
  <si>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</si>
  <si>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</si>
  <si>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</si>
  <si>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</si>
  <si>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</si>
  <si>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</si>
  <si>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</si>
  <si>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</si>
  <si>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</si>
  <si>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</si>
  <si>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</si>
  <si>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</si>
  <si>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</si>
  <si>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</si>
  <si>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</si>
  <si>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</si>
  <si>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</si>
  <si>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</si>
  <si>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</si>
  <si>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</si>
  <si>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</si>
  <si>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</si>
  <si>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</si>
  <si>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</si>
  <si>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</si>
  <si>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</si>
  <si>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</si>
  <si>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</si>
  <si>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</si>
  <si>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</si>
  <si>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</si>
  <si>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</si>
  <si>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</si>
  <si>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</si>
  <si>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</si>
  <si>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</si>
  <si>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</si>
  <si>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</si>
  <si>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</si>
  <si>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</si>
  <si>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</si>
  <si>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</si>
  <si>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</si>
  <si>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</si>
  <si>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</si>
  <si>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</si>
  <si>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</si>
  <si>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</si>
  <si>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</si>
  <si>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</si>
  <si>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</si>
  <si>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</si>
  <si>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</si>
  <si>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</si>
  <si>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</si>
  <si>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</si>
  <si>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</si>
  <si>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</si>
  <si>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</si>
  <si>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</si>
  <si>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</si>
  <si>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</si>
  <si>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</si>
  <si>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</si>
  <si>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</si>
  <si>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</si>
  <si>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</si>
  <si>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</si>
  <si>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</si>
  <si>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</si>
  <si>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</si>
  <si>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</si>
  <si>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</si>
  <si>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</si>
  <si>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</si>
  <si>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</si>
  <si>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</si>
  <si>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</si>
  <si>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</si>
  <si>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</si>
  <si>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</si>
  <si>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</si>
  <si>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</si>
  <si>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</si>
  <si>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</si>
  <si>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</si>
  <si>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</si>
  <si>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</si>
  <si>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</si>
  <si>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</si>
  <si>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</si>
  <si>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</si>
  <si>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</si>
  <si>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</si>
  <si>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</si>
  <si>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</si>
  <si>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</si>
  <si>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</si>
  <si>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</si>
  <si>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</si>
  <si>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</si>
  <si>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</si>
  <si>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</si>
  <si>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</si>
  <si>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</si>
  <si>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</si>
  <si>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</si>
  <si>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</si>
  <si>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</si>
  <si>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</si>
  <si>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</si>
  <si>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</si>
  <si>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</si>
  <si>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</si>
  <si>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</si>
  <si>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</si>
  <si>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</si>
  <si>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</si>
  <si>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</si>
  <si>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</si>
  <si>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</si>
  <si>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</si>
  <si>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</si>
  <si>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</si>
  <si>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</si>
  <si>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</si>
  <si>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</si>
  <si>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</si>
  <si>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</si>
  <si>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</si>
  <si>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</si>
  <si>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</si>
  <si>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</si>
  <si>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</si>
  <si>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</si>
  <si>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</si>
  <si>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</si>
  <si>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</si>
  <si>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</si>
  <si>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</si>
  <si>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</si>
  <si>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</si>
  <si>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</si>
  <si>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</si>
  <si>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</si>
  <si>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</si>
  <si>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</si>
  <si>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</si>
  <si>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</si>
  <si>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</si>
  <si>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</si>
  <si>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</si>
  <si>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</si>
  <si>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</si>
  <si>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</si>
  <si>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</si>
  <si>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</si>
  <si>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</si>
  <si>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</si>
  <si>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</si>
  <si>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</si>
  <si>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</si>
  <si>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</si>
  <si>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</si>
  <si>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</si>
  <si>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</si>
  <si>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</si>
  <si>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</si>
  <si>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</si>
  <si>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</si>
  <si>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</si>
  <si>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</si>
  <si>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</si>
  <si>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</si>
  <si>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</si>
  <si>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</si>
  <si>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</si>
  <si>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</si>
  <si>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</si>
  <si>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</si>
  <si>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</si>
  <si>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</si>
  <si>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</si>
  <si>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</si>
  <si>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</si>
  <si>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</si>
  <si>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</si>
  <si>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</si>
  <si>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</si>
  <si>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</si>
  <si>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</si>
  <si>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</si>
  <si>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</si>
  <si>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</si>
  <si>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</si>
  <si>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</si>
  <si>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</si>
  <si>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</si>
  <si>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</si>
  <si>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</si>
  <si>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</si>
  <si>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</si>
  <si>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</si>
  <si>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</si>
  <si>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</si>
  <si>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</si>
  <si>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</si>
  <si>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</si>
  <si>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</si>
  <si>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</si>
  <si>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</si>
  <si>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</si>
  <si>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</si>
  <si>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</si>
  <si>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</si>
  <si>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</si>
  <si>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</si>
  <si>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</si>
  <si>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</si>
  <si>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</si>
  <si>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</si>
  <si>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</si>
  <si>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</si>
  <si>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</si>
  <si>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</si>
  <si>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</si>
  <si>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</si>
  <si>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</si>
  <si>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</si>
  <si>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</si>
  <si>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</si>
  <si>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</si>
  <si>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</si>
  <si>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</si>
  <si>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</si>
  <si>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</si>
  <si>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</si>
  <si>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</si>
  <si>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</si>
  <si>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</si>
  <si>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</si>
  <si>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</si>
  <si>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</si>
  <si>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</si>
  <si>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</si>
  <si>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</si>
  <si>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</si>
  <si>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</si>
  <si>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</si>
  <si>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</si>
  <si>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</si>
  <si>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</si>
  <si>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</si>
  <si>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</si>
  <si>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</si>
  <si>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</si>
  <si>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</si>
  <si>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</si>
  <si>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</si>
  <si>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</si>
  <si>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</si>
  <si>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</si>
  <si>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</si>
  <si>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</si>
  <si>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</si>
  <si>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</si>
  <si>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</si>
  <si>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</si>
  <si>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</si>
  <si>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</si>
  <si>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</si>
  <si>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</si>
  <si>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</si>
  <si>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</si>
  <si>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</si>
  <si>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</si>
  <si>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</si>
  <si>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</si>
  <si>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</si>
  <si>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</si>
  <si>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</si>
  <si>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</si>
  <si>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</si>
  <si>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</si>
  <si>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</si>
  <si>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</si>
  <si>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</si>
  <si>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</si>
  <si>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</si>
  <si>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</si>
  <si>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</si>
  <si>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</si>
  <si>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</si>
  <si>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</si>
  <si>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</si>
  <si>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</si>
  <si>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</si>
  <si>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</si>
  <si>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</si>
  <si>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</si>
  <si>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</si>
  <si>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</si>
  <si>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</si>
  <si>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</si>
  <si>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</si>
  <si>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</si>
  <si>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</si>
  <si>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</si>
  <si>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</si>
  <si>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</si>
  <si>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</si>
  <si>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</si>
  <si>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</si>
  <si>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</si>
  <si>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</si>
  <si>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</si>
  <si>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</si>
  <si>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</si>
  <si>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</si>
  <si>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</si>
  <si>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</si>
  <si>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</si>
  <si>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</si>
  <si>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</si>
  <si>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</si>
  <si>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</si>
  <si>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</si>
  <si>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</si>
  <si>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</si>
  <si>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</si>
  <si>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</si>
  <si>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</si>
  <si>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</si>
  <si>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</si>
  <si>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</si>
  <si>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</si>
  <si>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</si>
  <si>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</si>
  <si>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</si>
  <si>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</si>
  <si>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</si>
  <si>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</si>
  <si>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</si>
  <si>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</si>
  <si>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</si>
  <si>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</si>
  <si>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</si>
  <si>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</si>
  <si>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</si>
  <si>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</si>
  <si>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</si>
  <si>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</si>
  <si>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</si>
  <si>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</si>
  <si>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</si>
  <si>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</si>
  <si>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</si>
  <si>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</si>
  <si>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</si>
  <si>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</si>
  <si>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</si>
  <si>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</si>
  <si>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</si>
  <si>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</si>
  <si>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</si>
  <si>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</si>
  <si>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</si>
  <si>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</si>
  <si>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</si>
  <si>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</si>
  <si>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</si>
  <si>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</si>
  <si>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</si>
  <si>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</si>
  <si>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</si>
  <si>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</si>
  <si>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</si>
  <si>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</si>
  <si>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</si>
  <si>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</si>
  <si>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</si>
  <si>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</si>
  <si>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</si>
  <si>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</si>
  <si>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</si>
  <si>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</si>
  <si>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</si>
  <si>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</si>
  <si>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</si>
  <si>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</si>
  <si>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</si>
  <si>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</si>
  <si>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</si>
  <si>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</si>
  <si>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</si>
  <si>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</si>
  <si>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</si>
  <si>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</si>
  <si>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</si>
  <si>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</si>
  <si>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</si>
  <si>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</si>
  <si>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</si>
  <si>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</si>
  <si>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</si>
  <si>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</si>
  <si>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</si>
  <si>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</si>
  <si>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</si>
  <si>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</si>
  <si>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</si>
  <si>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</si>
  <si>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</si>
  <si>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</si>
  <si>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</si>
  <si>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</si>
  <si>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</si>
  <si>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</si>
  <si>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</si>
  <si>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</si>
  <si>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</si>
  <si>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</si>
  <si>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</si>
  <si>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</si>
  <si>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</si>
  <si>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</si>
  <si>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</si>
  <si>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</si>
  <si>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</si>
  <si>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</si>
  <si>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</si>
  <si>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</si>
  <si>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</si>
  <si>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</si>
  <si>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</si>
  <si>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</si>
  <si>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</si>
  <si>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</si>
  <si>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</si>
  <si>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</si>
  <si>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</si>
  <si>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</si>
  <si>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</si>
  <si>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</si>
  <si>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</si>
  <si>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</si>
  <si>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</si>
  <si>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</si>
  <si>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</si>
  <si>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</si>
  <si>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</si>
  <si>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</si>
  <si>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</si>
  <si>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</si>
  <si>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</si>
  <si>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</si>
  <si>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</si>
  <si>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</si>
  <si>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</si>
  <si>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</si>
  <si>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</si>
  <si>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</si>
  <si>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</si>
  <si>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</si>
  <si>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</si>
  <si>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</si>
  <si>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</si>
  <si>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</si>
  <si>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</si>
  <si>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</si>
  <si>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</si>
  <si>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</si>
  <si>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</si>
  <si>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</si>
  <si>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</si>
  <si>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</si>
  <si>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</si>
  <si>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</si>
  <si>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</si>
  <si>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</si>
  <si>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</si>
  <si>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</si>
  <si>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</si>
  <si>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</si>
  <si>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</si>
  <si>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</si>
  <si>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</si>
  <si>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</si>
  <si>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</si>
  <si>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</si>
  <si>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</si>
  <si>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</si>
  <si>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</si>
  <si>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</si>
  <si>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</si>
  <si>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</si>
  <si>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</si>
  <si>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</si>
  <si>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</si>
  <si>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</si>
  <si>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</si>
  <si>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</si>
  <si>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</si>
  <si>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</si>
  <si>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</si>
  <si>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</si>
  <si>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</si>
  <si>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</si>
  <si>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</si>
  <si>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</si>
  <si>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</si>
  <si>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</si>
  <si>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</si>
  <si>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</si>
  <si>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</si>
  <si>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</si>
  <si>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</si>
  <si>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</si>
  <si>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</si>
  <si>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</si>
  <si>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</si>
  <si>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</si>
  <si>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</si>
  <si>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</si>
  <si>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</si>
  <si>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</si>
  <si>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</si>
  <si>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</si>
  <si>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</si>
  <si>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</si>
  <si>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</si>
  <si>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</si>
  <si>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</si>
  <si>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</si>
  <si>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</si>
  <si>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</si>
  <si>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</si>
  <si>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</si>
  <si>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</si>
  <si>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</si>
  <si>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</si>
  <si>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</si>
  <si>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</si>
  <si>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</si>
  <si>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</si>
  <si>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</si>
  <si>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</si>
  <si>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</si>
  <si>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</si>
  <si>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</si>
  <si>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</si>
  <si>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</si>
  <si>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</si>
  <si>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</si>
  <si>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</si>
  <si>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</si>
  <si>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</si>
  <si>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</si>
  <si>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</si>
  <si>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</si>
  <si>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</si>
  <si>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</si>
  <si>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</si>
  <si>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</si>
  <si>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</si>
  <si>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</si>
  <si>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</si>
  <si>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</si>
  <si>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</si>
  <si>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</si>
  <si>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</si>
  <si>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</si>
  <si>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</si>
  <si>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</si>
  <si>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</si>
  <si>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</si>
  <si>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</si>
  <si>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</si>
  <si>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</si>
  <si>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</si>
  <si>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</si>
  <si>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</si>
  <si>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</si>
  <si>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</si>
  <si>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</si>
  <si>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</si>
  <si>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</si>
  <si>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</si>
  <si>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</si>
  <si>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</si>
  <si>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</si>
  <si>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</si>
  <si>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</si>
  <si>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</si>
  <si>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</si>
  <si>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</si>
  <si>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</si>
  <si>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</si>
  <si>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</si>
  <si>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</si>
  <si>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</si>
  <si>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</si>
  <si>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</si>
  <si>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</si>
  <si>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</si>
  <si>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</si>
  <si>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</si>
  <si>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</si>
  <si>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</si>
  <si>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</si>
  <si>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</si>
  <si>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</si>
  <si>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</si>
  <si>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</si>
  <si>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</si>
  <si>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</si>
  <si>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</si>
  <si>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</si>
  <si>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</si>
  <si>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</si>
  <si>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</si>
  <si>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</si>
  <si>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</si>
  <si>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</si>
  <si>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</si>
  <si>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</si>
  <si>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</si>
  <si>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</si>
  <si>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</si>
  <si>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</si>
  <si>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</si>
  <si>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</si>
  <si>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</si>
  <si>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</si>
  <si>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</si>
  <si>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</si>
  <si>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</si>
  <si>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</si>
  <si>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</si>
  <si>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</si>
  <si>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</si>
  <si>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</si>
  <si>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</si>
  <si>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</si>
  <si>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</si>
  <si>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</si>
  <si>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</si>
  <si>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</si>
  <si>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</si>
  <si>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</si>
  <si>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</si>
  <si>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</si>
  <si>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</si>
  <si>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</si>
  <si>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</si>
  <si>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</si>
  <si>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</si>
  <si>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</si>
  <si>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</si>
  <si>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</si>
  <si>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</si>
  <si>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</si>
  <si>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</si>
  <si>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</si>
  <si>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</si>
  <si>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</si>
  <si>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</si>
  <si>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</si>
  <si>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</si>
  <si>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</si>
  <si>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</si>
  <si>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</si>
  <si>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</si>
  <si>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</si>
  <si>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</si>
  <si>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</si>
  <si>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</si>
  <si>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</si>
  <si>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</si>
  <si>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</si>
  <si>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</si>
  <si>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</si>
  <si>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</si>
  <si>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</si>
  <si>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</si>
  <si>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</si>
  <si>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</si>
  <si>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</si>
  <si>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</si>
  <si>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</si>
  <si>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</si>
  <si>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</si>
  <si>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</si>
  <si>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</si>
  <si>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</si>
  <si>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</si>
  <si>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</si>
  <si>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</si>
  <si>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</si>
  <si>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</si>
  <si>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</si>
  <si>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</si>
  <si>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</si>
  <si>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</si>
  <si>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</si>
  <si>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</si>
  <si>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</si>
  <si>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</si>
  <si>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</si>
  <si>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</si>
  <si>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</si>
  <si>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</si>
  <si>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</si>
  <si>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</si>
  <si>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</si>
  <si>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</si>
  <si>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</si>
  <si>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</si>
  <si>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</si>
  <si>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</si>
  <si>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</si>
  <si>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</si>
  <si>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</si>
  <si>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</si>
  <si>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</si>
  <si>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</si>
  <si>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</si>
  <si>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</si>
  <si>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</si>
  <si>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</si>
  <si>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</si>
  <si>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</si>
  <si>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</si>
  <si>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</si>
  <si>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</si>
  <si>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</si>
  <si>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</si>
  <si>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</si>
  <si>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</si>
  <si>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</si>
  <si>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</si>
  <si>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</si>
  <si>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</si>
  <si>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</si>
  <si>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</si>
  <si>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</si>
  <si>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</si>
  <si>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</si>
  <si>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</si>
  <si>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</si>
  <si>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</si>
  <si>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</si>
  <si>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</si>
  <si>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</si>
  <si>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</si>
  <si>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</si>
  <si>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</si>
  <si>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</si>
  <si>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</si>
  <si>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</si>
  <si>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</si>
  <si>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</si>
  <si>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</si>
  <si>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</si>
  <si>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</si>
  <si>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</si>
  <si>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</si>
  <si>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</si>
  <si>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</si>
  <si>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</si>
  <si>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</si>
  <si>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</si>
  <si>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</si>
  <si>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</si>
  <si>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</si>
  <si>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</si>
  <si>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</si>
  <si>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</si>
  <si>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</si>
  <si>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</si>
  <si>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</si>
  <si>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</si>
  <si>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</si>
  <si>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</si>
  <si>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</si>
  <si>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</si>
  <si>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</si>
  <si>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</si>
  <si>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</si>
  <si>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</si>
  <si>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</si>
  <si>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</si>
  <si>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</si>
  <si>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</si>
  <si>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</si>
  <si>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</si>
  <si>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</si>
  <si>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</si>
  <si>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</si>
  <si>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</si>
  <si>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</si>
  <si>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</si>
  <si>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</si>
  <si>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</si>
  <si>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</si>
  <si>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</si>
  <si>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</si>
  <si>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</si>
  <si>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</si>
  <si>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</si>
  <si>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</si>
  <si>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</si>
  <si>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</si>
  <si>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</si>
  <si>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</si>
  <si>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</si>
  <si>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</si>
  <si>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</si>
  <si>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</si>
  <si>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</si>
  <si>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</si>
  <si>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</si>
  <si>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</si>
  <si>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</si>
  <si>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</si>
  <si>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</si>
  <si>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</si>
  <si>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</si>
  <si>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</si>
  <si>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</si>
  <si>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</si>
  <si>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</si>
  <si>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</si>
  <si>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</si>
  <si>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</si>
  <si>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</si>
  <si>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</si>
  <si>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</si>
  <si>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</si>
  <si>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</si>
  <si>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</si>
  <si>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</si>
  <si>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</si>
  <si>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</si>
  <si>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</si>
  <si>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</si>
  <si>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</si>
  <si>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</si>
  <si>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</si>
  <si>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</si>
  <si>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</si>
  <si>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</si>
  <si>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</si>
  <si>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</si>
  <si>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</si>
  <si>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</si>
  <si>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</si>
  <si>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</si>
  <si>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</si>
  <si>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</si>
  <si>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</si>
  <si>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</si>
  <si>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</si>
  <si>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</si>
  <si>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</si>
  <si>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</si>
  <si>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</si>
  <si>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</si>
  <si>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</si>
  <si>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</si>
  <si>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</si>
  <si>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</si>
  <si>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</si>
  <si>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</si>
  <si>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</si>
  <si>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</si>
  <si>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</si>
  <si>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</si>
  <si>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</si>
  <si>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</si>
  <si>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</si>
  <si>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</si>
  <si>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</si>
  <si>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</si>
  <si>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</si>
  <si>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</si>
  <si>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</si>
  <si>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</si>
  <si>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</si>
  <si>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</si>
  <si>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</si>
  <si>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</si>
  <si>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</si>
  <si>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</si>
  <si>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</si>
  <si>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</si>
  <si>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</si>
  <si>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</si>
  <si>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</si>
  <si>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</si>
  <si>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</si>
  <si>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</si>
  <si>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</si>
  <si>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</si>
  <si>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</si>
  <si>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</si>
  <si>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</si>
  <si>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</si>
  <si>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</si>
  <si>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</si>
  <si>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</si>
  <si>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</si>
  <si>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</si>
  <si>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</si>
  <si>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</si>
  <si>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</si>
  <si>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</si>
  <si>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</si>
  <si>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</si>
  <si>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</si>
  <si>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</si>
  <si>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</si>
  <si>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</si>
  <si>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</si>
  <si>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</si>
  <si>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</si>
  <si>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</si>
  <si>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</si>
  <si>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</si>
  <si>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</si>
  <si>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</si>
  <si>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</si>
  <si>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</si>
  <si>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</si>
  <si>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</si>
  <si>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</si>
  <si>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</si>
  <si>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</si>
  <si>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</si>
  <si>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</si>
  <si>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</si>
  <si>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</si>
  <si>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</si>
  <si>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</si>
  <si>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</si>
  <si>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</si>
  <si>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</si>
  <si>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</si>
  <si>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</si>
  <si>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</si>
  <si>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</si>
  <si>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</si>
  <si>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</si>
  <si>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</si>
  <si>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</si>
  <si>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</si>
  <si>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</si>
  <si>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</si>
  <si>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</si>
  <si>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</si>
  <si>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</si>
  <si>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</si>
  <si>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</si>
  <si>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</si>
  <si>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</si>
  <si>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</si>
  <si>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</si>
  <si>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</si>
  <si>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</si>
  <si>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</si>
  <si>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</si>
  <si>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</si>
  <si>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</si>
  <si>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</si>
  <si>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</si>
  <si>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</si>
  <si>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</si>
  <si>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</si>
  <si>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</si>
  <si>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</si>
  <si>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</si>
  <si>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</si>
  <si>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</si>
  <si>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</si>
  <si>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</si>
  <si>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</si>
  <si>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</si>
  <si>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</si>
  <si>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</si>
  <si>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</si>
  <si>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</si>
  <si>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</si>
  <si>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</si>
  <si>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</si>
  <si>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</si>
  <si>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</si>
  <si>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</si>
  <si>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</si>
  <si>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</si>
  <si>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</si>
  <si>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</si>
  <si>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</si>
  <si>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</si>
  <si>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</si>
  <si>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</si>
  <si>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</si>
  <si>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</si>
  <si>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</si>
  <si>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</si>
  <si>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</si>
  <si>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</si>
  <si>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</si>
  <si>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</si>
  <si>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</si>
  <si>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</si>
  <si>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</si>
  <si>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</si>
  <si>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</si>
  <si>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</si>
  <si>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</si>
  <si>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</si>
  <si>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</si>
  <si>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</si>
  <si>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</si>
  <si>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</si>
  <si>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</si>
  <si>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</si>
  <si>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</si>
  <si>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</si>
  <si>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</si>
  <si>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</si>
  <si>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</si>
  <si>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</si>
  <si>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</si>
  <si>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</si>
  <si>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</si>
  <si>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</si>
  <si>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</si>
  <si>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</si>
  <si>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</si>
  <si>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</si>
  <si>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</si>
  <si>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</si>
  <si>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</si>
  <si>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</si>
  <si>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</si>
  <si>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</si>
  <si>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</si>
  <si>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</si>
  <si>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</si>
  <si>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</si>
  <si>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</si>
  <si>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</si>
  <si>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</si>
  <si>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</si>
  <si>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</si>
  <si>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</si>
  <si>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</si>
  <si>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6"/>
  </si>
  <si>
    <t>算数</t>
    <rPh sb="0" eb="2">
      <t>サンスウ</t>
    </rPh>
    <phoneticPr fontId="6"/>
  </si>
  <si>
    <t>生活</t>
    <rPh sb="0" eb="2">
      <t>セイカツ</t>
    </rPh>
    <phoneticPr fontId="6"/>
  </si>
  <si>
    <t>音楽</t>
    <rPh sb="0" eb="2">
      <t>オンガク</t>
    </rPh>
    <phoneticPr fontId="6"/>
  </si>
  <si>
    <t>図画工作</t>
    <rPh sb="0" eb="2">
      <t>ズガ</t>
    </rPh>
    <rPh sb="2" eb="4">
      <t>コウサク</t>
    </rPh>
    <phoneticPr fontId="6"/>
  </si>
  <si>
    <t>道徳</t>
    <rPh sb="0" eb="2">
      <t>ドウトク</t>
    </rPh>
    <phoneticPr fontId="6"/>
  </si>
  <si>
    <t>1</t>
    <phoneticPr fontId="6"/>
  </si>
  <si>
    <t>１</t>
    <phoneticPr fontId="6"/>
  </si>
  <si>
    <t>１～２</t>
    <phoneticPr fontId="6"/>
  </si>
  <si>
    <t>〇</t>
  </si>
  <si>
    <t>２</t>
    <phoneticPr fontId="6"/>
  </si>
  <si>
    <t>住之江支援学校</t>
    <rPh sb="0" eb="3">
      <t>スミノエ</t>
    </rPh>
    <rPh sb="3" eb="7">
      <t>シエンガッコウ</t>
    </rPh>
    <phoneticPr fontId="15"/>
  </si>
  <si>
    <t>3</t>
    <phoneticPr fontId="6"/>
  </si>
  <si>
    <t>3～4</t>
    <phoneticPr fontId="6"/>
  </si>
  <si>
    <t>靴、帽子、服等の身近なものを動物が身に着けて登場し、形や大きさを比べる内容となっている。物等の絵が中心なっており、実物と対比させることができ、比較しやすくなっている。児童の実態と発達段階を考慮し、適切であると考えられる。</t>
    <rPh sb="0" eb="1">
      <t>クツ</t>
    </rPh>
    <rPh sb="2" eb="4">
      <t>ボウシ</t>
    </rPh>
    <rPh sb="5" eb="6">
      <t>フク</t>
    </rPh>
    <rPh sb="6" eb="7">
      <t>ナド</t>
    </rPh>
    <rPh sb="8" eb="10">
      <t>ミジカ</t>
    </rPh>
    <rPh sb="14" eb="16">
      <t>ドウブツ</t>
    </rPh>
    <rPh sb="17" eb="18">
      <t>ミ</t>
    </rPh>
    <rPh sb="19" eb="20">
      <t>ツ</t>
    </rPh>
    <rPh sb="22" eb="24">
      <t>トウジョウ</t>
    </rPh>
    <rPh sb="26" eb="27">
      <t>カタチ</t>
    </rPh>
    <rPh sb="28" eb="29">
      <t>オオ</t>
    </rPh>
    <rPh sb="32" eb="33">
      <t>クラ</t>
    </rPh>
    <rPh sb="35" eb="37">
      <t>ナイヨウ</t>
    </rPh>
    <rPh sb="44" eb="46">
      <t>モノナド</t>
    </rPh>
    <rPh sb="47" eb="48">
      <t>エ</t>
    </rPh>
    <rPh sb="49" eb="51">
      <t>チュウシン</t>
    </rPh>
    <rPh sb="57" eb="59">
      <t>ジツブツ</t>
    </rPh>
    <rPh sb="60" eb="62">
      <t>タイヒ</t>
    </rPh>
    <rPh sb="71" eb="73">
      <t>ヒカク</t>
    </rPh>
    <rPh sb="83" eb="85">
      <t>ジドウ</t>
    </rPh>
    <rPh sb="86" eb="88">
      <t>ジッタイ</t>
    </rPh>
    <rPh sb="89" eb="93">
      <t>ハッタツダンカイ</t>
    </rPh>
    <rPh sb="94" eb="96">
      <t>コウリョ</t>
    </rPh>
    <rPh sb="98" eb="100">
      <t>テキセツ</t>
    </rPh>
    <rPh sb="104" eb="105">
      <t>カンガ</t>
    </rPh>
    <phoneticPr fontId="6"/>
  </si>
  <si>
    <t>様々な場面のできるとよい生活習慣やマナー、ルール等がわかりやすいイラストで紹介されている。児童の実態と発達段階を考慮し、小学部1年生児童の生活科教科用図書として適切であると考えられる。</t>
    <rPh sb="0" eb="5">
      <t>サマザマナバメン</t>
    </rPh>
    <rPh sb="12" eb="16">
      <t>セイカツシュウカン</t>
    </rPh>
    <rPh sb="24" eb="25">
      <t>トウ</t>
    </rPh>
    <rPh sb="37" eb="39">
      <t>ショウカイ</t>
    </rPh>
    <rPh sb="45" eb="47">
      <t>ジドウ</t>
    </rPh>
    <rPh sb="48" eb="50">
      <t>ジッタイ</t>
    </rPh>
    <rPh sb="51" eb="55">
      <t>ハッタツダンカイ</t>
    </rPh>
    <rPh sb="56" eb="58">
      <t>コウリョ</t>
    </rPh>
    <rPh sb="60" eb="63">
      <t>ショウガクブ</t>
    </rPh>
    <rPh sb="64" eb="68">
      <t>ネンセイジドウ</t>
    </rPh>
    <rPh sb="69" eb="77">
      <t>セイカツカキョウカヨウトショ</t>
    </rPh>
    <rPh sb="80" eb="82">
      <t>テキセツ</t>
    </rPh>
    <rPh sb="86" eb="87">
      <t>カンガ</t>
    </rPh>
    <phoneticPr fontId="6"/>
  </si>
  <si>
    <t>楽しい絵で身近な親しみやすい童謡やわらべ歌が取り上げられている。１曲ごとに楽譜と手遊びがつけられており、歌う楽しさや簡単なリズム遊びが学習できるように配慮されている。児童の実態と発達段階を考慮し、適切であると考えられる。</t>
    <rPh sb="0" eb="1">
      <t>タノ</t>
    </rPh>
    <rPh sb="3" eb="4">
      <t>エ</t>
    </rPh>
    <rPh sb="5" eb="7">
      <t>ミジカ</t>
    </rPh>
    <rPh sb="8" eb="9">
      <t>シタ</t>
    </rPh>
    <rPh sb="14" eb="16">
      <t>ドウヨウ</t>
    </rPh>
    <rPh sb="20" eb="21">
      <t>ウタ</t>
    </rPh>
    <rPh sb="22" eb="23">
      <t>ト</t>
    </rPh>
    <rPh sb="24" eb="25">
      <t>ア</t>
    </rPh>
    <rPh sb="33" eb="34">
      <t>キョク</t>
    </rPh>
    <rPh sb="37" eb="39">
      <t>ガクフ</t>
    </rPh>
    <rPh sb="40" eb="41">
      <t>テ</t>
    </rPh>
    <rPh sb="41" eb="42">
      <t>アソ</t>
    </rPh>
    <rPh sb="52" eb="53">
      <t>ウタ</t>
    </rPh>
    <rPh sb="54" eb="55">
      <t>タノ</t>
    </rPh>
    <rPh sb="58" eb="60">
      <t>カンタン</t>
    </rPh>
    <rPh sb="64" eb="65">
      <t>アソ</t>
    </rPh>
    <rPh sb="67" eb="69">
      <t>ガクシュウ</t>
    </rPh>
    <rPh sb="75" eb="77">
      <t>ハイリョ</t>
    </rPh>
    <rPh sb="83" eb="85">
      <t>ジドウ</t>
    </rPh>
    <rPh sb="86" eb="88">
      <t>ジッタイ</t>
    </rPh>
    <rPh sb="89" eb="93">
      <t>ハッタツダンカイ</t>
    </rPh>
    <rPh sb="94" eb="96">
      <t>コウリョ</t>
    </rPh>
    <rPh sb="98" eb="100">
      <t>テキセツ</t>
    </rPh>
    <rPh sb="104" eb="105">
      <t>カンガ</t>
    </rPh>
    <phoneticPr fontId="6"/>
  </si>
  <si>
    <t>クレヨンの基本的な技法が学習でき、クレヨンをはじめて持つ児童も楽しみながら描き方を学ぶことができる内容になっている。見出しがわかりやすく、実際に試したくなるように工夫されている。児童の実態と発達段階を考慮し、適切であると考えられる。</t>
    <rPh sb="5" eb="8">
      <t>キホンテキ</t>
    </rPh>
    <rPh sb="9" eb="11">
      <t>ギホウ</t>
    </rPh>
    <rPh sb="12" eb="14">
      <t>ガクシュウ</t>
    </rPh>
    <rPh sb="26" eb="27">
      <t>モ</t>
    </rPh>
    <rPh sb="28" eb="30">
      <t>ジドウ</t>
    </rPh>
    <rPh sb="31" eb="32">
      <t>タノ</t>
    </rPh>
    <rPh sb="37" eb="38">
      <t>エガ</t>
    </rPh>
    <rPh sb="39" eb="40">
      <t>カタ</t>
    </rPh>
    <rPh sb="41" eb="42">
      <t>マナ</t>
    </rPh>
    <rPh sb="49" eb="51">
      <t>ナイヨウ</t>
    </rPh>
    <rPh sb="58" eb="60">
      <t>ミダ</t>
    </rPh>
    <rPh sb="69" eb="71">
      <t>ジッサイ</t>
    </rPh>
    <rPh sb="72" eb="73">
      <t>タメ</t>
    </rPh>
    <rPh sb="81" eb="83">
      <t>クフウ</t>
    </rPh>
    <rPh sb="89" eb="91">
      <t>ジドウ</t>
    </rPh>
    <rPh sb="92" eb="94">
      <t>ジッタイ</t>
    </rPh>
    <rPh sb="95" eb="99">
      <t>ハッタツダンカイ</t>
    </rPh>
    <rPh sb="100" eb="102">
      <t>コウリョ</t>
    </rPh>
    <rPh sb="104" eb="106">
      <t>テキセツ</t>
    </rPh>
    <rPh sb="110" eb="111">
      <t>カンガ</t>
    </rPh>
    <phoneticPr fontId="6"/>
  </si>
  <si>
    <t>着替えを通して「自分でできることは自分でする」という気持ちを育むことができる。着替えができるようになったという喜びや達成感が伝わる描写になっており、自分も頑張ろうと思える内容になっている。一人で着替えられるようになるプロセスがしかけによる場面変化でわかりやすく示されている。</t>
    <rPh sb="0" eb="2">
      <t>キガ</t>
    </rPh>
    <rPh sb="4" eb="5">
      <t>トオ</t>
    </rPh>
    <rPh sb="8" eb="10">
      <t>ジブン</t>
    </rPh>
    <rPh sb="17" eb="19">
      <t>ジブン</t>
    </rPh>
    <rPh sb="26" eb="28">
      <t>キモ</t>
    </rPh>
    <rPh sb="30" eb="31">
      <t>ハグク</t>
    </rPh>
    <rPh sb="39" eb="41">
      <t>キガ</t>
    </rPh>
    <rPh sb="55" eb="56">
      <t>ヨロコ</t>
    </rPh>
    <rPh sb="58" eb="61">
      <t>タッセイカン</t>
    </rPh>
    <rPh sb="62" eb="63">
      <t>ツタ</t>
    </rPh>
    <rPh sb="65" eb="67">
      <t>ビョウシャ</t>
    </rPh>
    <rPh sb="74" eb="76">
      <t>ジブン</t>
    </rPh>
    <rPh sb="77" eb="79">
      <t>ガンバ</t>
    </rPh>
    <rPh sb="82" eb="83">
      <t>オモ</t>
    </rPh>
    <rPh sb="85" eb="87">
      <t>ナイヨウ</t>
    </rPh>
    <rPh sb="94" eb="96">
      <t>ヒトリ</t>
    </rPh>
    <rPh sb="97" eb="99">
      <t>キガ</t>
    </rPh>
    <rPh sb="119" eb="123">
      <t>バメンヘンカ</t>
    </rPh>
    <rPh sb="130" eb="131">
      <t>シメ</t>
    </rPh>
    <phoneticPr fontId="6"/>
  </si>
  <si>
    <t>一つの大きなりんごをたくさんの動物が食べていき、最後はりんごの中で仲良く雨宿りをする物語である。食べる音が短い文でリズミカルに表現されており、大きなりんごがページをめくるごとに食べられていく様子が興味を引く内容となっている。児童の実態と発達段階に適していると考えられる。</t>
    <phoneticPr fontId="60"/>
  </si>
  <si>
    <t>身近な動物が順に増えていくことで、１から１０までの数に興味をもてる内容になっている。最後に動物がいなくなることで０も取り扱っている。動物やおばけが登場することでストーリー性があり、小学部２年生の実態に適していると考えられる。</t>
    <phoneticPr fontId="60"/>
  </si>
  <si>
    <t>日常の中で子どもが行いがちないたずらの挿絵で構成された内容である。見開きごとに一つのいたずらが描かれており、一場面で完結していて、授業で扱いやすい。自分のいたずらを反省し、母親に慰められ安心して眠る主人公の気持ちに共感できるようになっている。</t>
    <phoneticPr fontId="60"/>
  </si>
  <si>
    <t>５０音の１音ずつに食べ物を当てはめ、弁当を完成させて最後はみんなで食べるという内容である。食べ物の名称がひらがなやカタカナで表記されており、挿絵と見比べ、簡単に文字の意味を想起することができる。児童の実態と発達段階を考慮し、適切であると考えられる。</t>
    <phoneticPr fontId="6"/>
  </si>
  <si>
    <t>１から１００までと０の数・名数を取り扱っている。身近な物の絵で１対１対応や集合、比較を学習できる。初歩的な数唱・名数から１００・０の対応や集合、高低・長短の比較ができ、具体物、半具体物を用いて段階を追って理解できるようになっている。</t>
    <phoneticPr fontId="6"/>
  </si>
  <si>
    <t>一日の生活の様々な場面に必要なあいさつ言葉が身につけられる内容であり、しかけも楽しむことができる。子どもが実生活の中で経験しそうな場面を取り上げ、親しみやすい絵で表現されている。児童の実態と発達段階を考慮し、適切であると考えられる。</t>
    <phoneticPr fontId="6"/>
  </si>
  <si>
    <t xml:space="preserve">簡潔で理解しやすい話に沿って、童歌が次々と出てくる内容である。一つの話の中に７曲の童歌が組み込まれており、登場人物によって童歌の遊び方も紹介されているため活用しやすい。児童の実態と発達段階に適していると考えられる。
</t>
    <phoneticPr fontId="6"/>
  </si>
  <si>
    <t>絵の具を使って、色の変化を楽しみながら学習できる内容となっている。絵の具を使った基本的な技法について学習できる構成で、見出しもわかりやすく表示されている。児童の実態と発達段階を考慮し適切であると考えられる。</t>
    <phoneticPr fontId="6"/>
  </si>
  <si>
    <t>登場人物たちが織り成す一年間の営みを、リズミカルな文と親しみやすいイラストで紹介している。季節の移り変わりを感じとり、身近な自然に親しみながら優しい心を育てることができる内容になっている。見開きごとに各月の行事が分かりやすく示され、子どもが興味・関心をもてるよう工夫されている。</t>
    <rPh sb="48" eb="49">
      <t>ウツ</t>
    </rPh>
    <rPh sb="50" eb="51">
      <t>カ</t>
    </rPh>
    <phoneticPr fontId="6"/>
  </si>
  <si>
    <t>全</t>
    <rPh sb="0" eb="1">
      <t>ゼン</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</si>
  <si>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</si>
  <si>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</si>
  <si>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</si>
  <si>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</si>
  <si>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</si>
  <si>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</si>
  <si>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子どもが知っている動物たちが登場し、散歩に出かける内容となっている。繰り返しのフレーズが多く、楽しみながら会話文に興味をもつことができる。児童の実態と発達段階を考慮し、小学部1年生児童の国語科教科用図書として適切である。</t>
    <rPh sb="0" eb="1">
      <t>コ</t>
    </rPh>
    <rPh sb="4" eb="5">
      <t>シ</t>
    </rPh>
    <rPh sb="9" eb="11">
      <t>ドウブツ</t>
    </rPh>
    <rPh sb="14" eb="16">
      <t>トウジョウ</t>
    </rPh>
    <rPh sb="18" eb="20">
      <t>サンポ</t>
    </rPh>
    <rPh sb="21" eb="22">
      <t>デ</t>
    </rPh>
    <rPh sb="25" eb="27">
      <t>ナイヨウ</t>
    </rPh>
    <rPh sb="34" eb="35">
      <t>ク</t>
    </rPh>
    <rPh sb="36" eb="37">
      <t>カエ</t>
    </rPh>
    <rPh sb="44" eb="45">
      <t>オオ</t>
    </rPh>
    <rPh sb="47" eb="48">
      <t>タノ</t>
    </rPh>
    <rPh sb="53" eb="56">
      <t>カイワブン</t>
    </rPh>
    <rPh sb="57" eb="59">
      <t>キョウミ</t>
    </rPh>
    <rPh sb="69" eb="71">
      <t>ジドウ</t>
    </rPh>
    <rPh sb="72" eb="74">
      <t>ジッタイ</t>
    </rPh>
    <rPh sb="75" eb="79">
      <t>ハッタツダンカイ</t>
    </rPh>
    <rPh sb="80" eb="82">
      <t>コウリョ</t>
    </rPh>
    <rPh sb="84" eb="87">
      <t>ショウガクブ</t>
    </rPh>
    <rPh sb="93" eb="101">
      <t>コクゴカキョウカヨウトショ</t>
    </rPh>
    <rPh sb="104" eb="106">
      <t>テキセツ</t>
    </rPh>
    <phoneticPr fontId="6"/>
  </si>
  <si>
    <t>変化に富んだ挿し絵で、「いぬのおまわりさん」や「むすんでひらいて」など親しみやすい楽しい歌が数多く取り上げられている。手遊び歌や、「おべんとうばこのうた」などのわらべ歌から、「クラリネットこわしちゃった」などの外国民謡まで、広い範囲にわたって学習できるようになっている。児童の実態と発達段階を考慮し、適切であると考えられる。</t>
    <rPh sb="60" eb="61">
      <t>アソ</t>
    </rPh>
    <rPh sb="62" eb="63">
      <t>ウタ</t>
    </rPh>
    <rPh sb="83" eb="84">
      <t>ウタ</t>
    </rPh>
    <phoneticPr fontId="60"/>
  </si>
  <si>
    <t>1～２</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</si>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</sst>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游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5" zoomScale="51" zoomScaleNormal="7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7897</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7870</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32</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39" t="s">
        <v>535</v>
      </c>
      <c r="C15" s="234" t="s">
        <v>536</v>
      </c>
      <c r="D15" s="339" t="s">
        <v>7782</v>
      </c>
      <c r="E15" s="341" t="s">
        <v>537</v>
      </c>
      <c r="F15" s="305" t="s">
        <v>7680</v>
      </c>
      <c r="G15" s="305" t="s">
        <v>7690</v>
      </c>
      <c r="H15" s="305" t="s">
        <v>7691</v>
      </c>
      <c r="I15" s="233" t="s">
        <v>1947</v>
      </c>
      <c r="J15" s="349" t="s">
        <v>535</v>
      </c>
      <c r="K15" s="234" t="s">
        <v>536</v>
      </c>
      <c r="L15" s="339" t="s">
        <v>7782</v>
      </c>
      <c r="M15" s="341" t="s">
        <v>538</v>
      </c>
      <c r="N15" s="305" t="s">
        <v>7680</v>
      </c>
      <c r="O15" s="305" t="s">
        <v>7690</v>
      </c>
      <c r="P15" s="305" t="s">
        <v>7691</v>
      </c>
      <c r="Q15" s="347" t="s">
        <v>7693</v>
      </c>
      <c r="R15" s="233" t="s">
        <v>1947</v>
      </c>
      <c r="S15" s="351" t="s">
        <v>535</v>
      </c>
      <c r="T15" s="234" t="s">
        <v>536</v>
      </c>
      <c r="U15" s="339" t="s">
        <v>7782</v>
      </c>
      <c r="V15" s="343" t="s">
        <v>538</v>
      </c>
      <c r="W15" s="305" t="s">
        <v>7680</v>
      </c>
      <c r="X15" s="305" t="s">
        <v>7690</v>
      </c>
      <c r="Y15" s="305" t="s">
        <v>7691</v>
      </c>
      <c r="Z15" s="345" t="s">
        <v>7693</v>
      </c>
    </row>
    <row r="16" spans="1:26" s="235" customFormat="1" ht="18" customHeight="1" x14ac:dyDescent="0.45">
      <c r="A16" s="236" t="s">
        <v>7783</v>
      </c>
      <c r="B16" s="340"/>
      <c r="C16" s="293" t="s">
        <v>539</v>
      </c>
      <c r="D16" s="340"/>
      <c r="E16" s="342"/>
      <c r="F16" s="306"/>
      <c r="G16" s="306"/>
      <c r="H16" s="306"/>
      <c r="I16" s="237" t="s">
        <v>7783</v>
      </c>
      <c r="J16" s="350"/>
      <c r="K16" s="238" t="s">
        <v>539</v>
      </c>
      <c r="L16" s="340"/>
      <c r="M16" s="342"/>
      <c r="N16" s="306"/>
      <c r="O16" s="306"/>
      <c r="P16" s="306"/>
      <c r="Q16" s="348"/>
      <c r="R16" s="237" t="s">
        <v>7783</v>
      </c>
      <c r="S16" s="352"/>
      <c r="T16" s="238" t="s">
        <v>539</v>
      </c>
      <c r="U16" s="340"/>
      <c r="V16" s="344"/>
      <c r="W16" s="306"/>
      <c r="X16" s="306"/>
      <c r="Y16" s="306"/>
      <c r="Z16" s="346"/>
    </row>
    <row r="17" spans="1:26" s="187" customFormat="1" ht="22.2" customHeight="1" x14ac:dyDescent="0.45">
      <c r="A17" s="294" t="s">
        <v>2020</v>
      </c>
      <c r="B17" s="319" t="s">
        <v>7859</v>
      </c>
      <c r="C17" s="295" t="s">
        <v>7888</v>
      </c>
      <c r="D17" s="321" t="str">
        <f xml:space="preserve">
IF(C18="ア",VLOOKUP(A18,ア!$A:$C,2,FALSE),
IF(C18="イ",VLOOKUP(A18,イ!$A:$C,2,FALSE),
IF(C18="ウ",HLOOKUP(A18,ウ!$1:$6,4,FALSE),
IF(C18="エ",VLOOKUP(A18,エ!$A:$E,4,FALSE),""))))</f>
        <v>28-1　福　音　館</v>
      </c>
      <c r="E17" s="313" t="str">
        <f xml:space="preserve">
IF(C18="ア",VLOOKUP(A18,ア!$A:$C,J173,FALSE),
IF(C18="イ",VLOOKUP(A18,イ!$A:$C,3,FALSE),
IF(C18="ウ",HLOOKUP(A18,ウ!$1:$6,5,FALSE)&amp;HLOOKUP(A18,ウ!$1:$6,6,FALSE),
IF(C18="エ",VLOOKUP(A18,エ!$A:$E,4,FALSE),""))))</f>
        <v>こどものとも絵本ぞうくんのさんぽ</v>
      </c>
      <c r="F17" s="311" t="s">
        <v>7683</v>
      </c>
      <c r="G17" s="307" t="s">
        <v>7887</v>
      </c>
      <c r="H17" s="311">
        <v>1</v>
      </c>
      <c r="I17" s="296" t="s">
        <v>2021</v>
      </c>
      <c r="J17" s="303" t="s">
        <v>7859</v>
      </c>
      <c r="K17" s="295" t="s">
        <v>7888</v>
      </c>
      <c r="L17" s="321" t="str">
        <f xml:space="preserve">
IF(K18="ア",VLOOKUP(I18,ア!$A:$C,2,FALSE),
IF(K18="イ",VLOOKUP(I18,イ!$A:$C,2,FALSE),
IF(K18="ウ",HLOOKUP(I18,ウ!$1:$6,4,FALSE),
IF(K18="エ",VLOOKUP(I18,エ!$A:$E,4,FALSE),""))))</f>
        <v>28-6　文　研　出　版</v>
      </c>
      <c r="M17" s="313" t="str">
        <f xml:space="preserve">
IF(K18="ア",VLOOKUP(I18,ア!$A:$C,3,FALSE),
IF(K18="イ",VLOOKUP(I18,イ!$A:$C,3,FALSE),
IF(K18="ウ",HLOOKUP(I18,ウ!$1:$6,5,FALSE)&amp;HLOOKUP(I18,ウ!$1:$6,6,FALSE),
IF(K18="エ",VLOOKUP(I18,エ!$A:$E,4,FALSE),""))))</f>
        <v>ジョイフルえほん傑作集りんごがドスーン</v>
      </c>
      <c r="N17" s="311" t="s">
        <v>7683</v>
      </c>
      <c r="O17" s="307" t="s">
        <v>7887</v>
      </c>
      <c r="P17" s="315" t="s">
        <v>7869</v>
      </c>
      <c r="Q17" s="317"/>
      <c r="R17" s="296" t="s">
        <v>2022</v>
      </c>
      <c r="S17" s="319" t="s">
        <v>7859</v>
      </c>
      <c r="T17" s="295" t="s">
        <v>7888</v>
      </c>
      <c r="U17" s="321" t="str">
        <f xml:space="preserve">
IF(T18="ア",VLOOKUP(R18,ア!$A:$C,2,FALSE),
IF(T18="イ",VLOOKUP(R18,イ!$A:$C,2,FALSE),
IF(T18="ウ",HLOOKUP(R18,ウ!$1:$6,4,FALSE),
IF(T18="エ",VLOOKUP(R18,エ!$A:$E,4,FALSE),""))))</f>
        <v>08-1　く も ん 出 版</v>
      </c>
      <c r="V17" s="313" t="str">
        <f xml:space="preserve">
IF(T18="ア",VLOOKUP(R18,ア!$A:$C,3,FALSE),
IF(T18="イ",VLOOKUP(R18,イ!$A:$C,3,FALSE),
IF(T18="ウ",HLOOKUP(R18,ウ!$1:$6,5,FALSE)&amp;HLOOKUP(R18,ウ!$1:$6,6,FALSE),
IF(T18="エ",VLOOKUP(R18,エ!$A:$E,4,FALSE),""))))</f>
        <v>あいうえおべんとう</v>
      </c>
      <c r="W17" s="311" t="s">
        <v>7683</v>
      </c>
      <c r="X17" s="307" t="s">
        <v>7887</v>
      </c>
      <c r="Y17" s="311" t="s">
        <v>7871</v>
      </c>
      <c r="Z17" s="323"/>
    </row>
    <row r="18" spans="1:26" s="187" customFormat="1" ht="22.2" customHeight="1" x14ac:dyDescent="0.45">
      <c r="A18" s="225">
        <v>9784834005158</v>
      </c>
      <c r="B18" s="320"/>
      <c r="C18" s="297" t="s">
        <v>7722</v>
      </c>
      <c r="D18" s="322"/>
      <c r="E18" s="314"/>
      <c r="F18" s="312"/>
      <c r="G18" s="308"/>
      <c r="H18" s="312"/>
      <c r="I18" s="227">
        <v>9784580815353</v>
      </c>
      <c r="J18" s="304"/>
      <c r="K18" s="297" t="s">
        <v>7722</v>
      </c>
      <c r="L18" s="322"/>
      <c r="M18" s="314"/>
      <c r="N18" s="312"/>
      <c r="O18" s="308"/>
      <c r="P18" s="316"/>
      <c r="Q18" s="318"/>
      <c r="R18" s="225">
        <v>9784774316154</v>
      </c>
      <c r="S18" s="320"/>
      <c r="T18" s="297" t="s">
        <v>7722</v>
      </c>
      <c r="U18" s="322"/>
      <c r="V18" s="314"/>
      <c r="W18" s="312"/>
      <c r="X18" s="308"/>
      <c r="Y18" s="312"/>
      <c r="Z18" s="324"/>
    </row>
    <row r="19" spans="1:26" s="187" customFormat="1" ht="22.2" customHeight="1" x14ac:dyDescent="0.45">
      <c r="A19" s="294" t="s">
        <v>7784</v>
      </c>
      <c r="B19" s="319" t="s">
        <v>7860</v>
      </c>
      <c r="C19" s="295" t="s">
        <v>7889</v>
      </c>
      <c r="D19" s="321" t="str">
        <f xml:space="preserve">
IF(C20="ア",VLOOKUP(A20,ア!$A:$C,2,FALSE),
IF(C20="イ",VLOOKUP(A20,イ!$A:$C,2,FALSE),
IF(C20="ウ",HLOOKUP(A20,ウ!$1:$6,4,FALSE),
IF(C20="エ",VLOOKUP(A20,エ!$A:$E,4,FALSE),""))))</f>
        <v>10-4　こ　ぐ　ま　社</v>
      </c>
      <c r="E19" s="313" t="str">
        <f xml:space="preserve">
IF(C20="ア",VLOOKUP(A20,ア!$A:$C,3,FALSE),
IF(C20="イ",VLOOKUP(A20,イ!$A:$C,3,FALSE),
IF(C20="ウ",HLOOKUP(A20,ウ!$1:$6,5,FALSE)&amp;HLOOKUP(A20,ウ!$1:$6,6,FALSE),
IF(C20="エ",VLOOKUP(A20,エ!$A:$E,4,FALSE),""))))</f>
        <v>ぶうとぴょんのえほんおんなじおんなじ</v>
      </c>
      <c r="F19" s="311" t="s">
        <v>7683</v>
      </c>
      <c r="G19" s="307" t="s">
        <v>7887</v>
      </c>
      <c r="H19" s="311" t="s">
        <v>7865</v>
      </c>
      <c r="I19" s="298" t="s">
        <v>7785</v>
      </c>
      <c r="J19" s="303" t="s">
        <v>7860</v>
      </c>
      <c r="K19" s="295" t="s">
        <v>7889</v>
      </c>
      <c r="L19" s="321" t="str">
        <f xml:space="preserve">
IF(K20="ア",VLOOKUP(I20,ア!$A:$C,2,FALSE),
IF(K20="イ",VLOOKUP(I20,イ!$A:$C,2,FALSE),
IF(K20="ウ",HLOOKUP(I20,ウ!$1:$6,4,FALSE),
IF(K20="エ",VLOOKUP(I20,エ!$A:$E,4,FALSE),""))))</f>
        <v>30-2　ポ　プ　ラ　社　</v>
      </c>
      <c r="M19" s="313" t="str">
        <f xml:space="preserve">
IF(K20="ア",VLOOKUP(I20,ア!$A:$C,3,FALSE),
IF(K20="イ",VLOOKUP(I20,イ!$A:$C,3,FALSE),
IF(K20="ウ",HLOOKUP(I20,ウ!$1:$6,5,FALSE)&amp;HLOOKUP(I20,ウ!$1:$6,6,FALSE),
IF(K20="エ",VLOOKUP(I20,エ!$A:$E,4,FALSE),""))))</f>
        <v>絵本・いつでもいっしょ２どうぶつ なんびき？</v>
      </c>
      <c r="N19" s="311" t="s">
        <v>7683</v>
      </c>
      <c r="O19" s="307" t="s">
        <v>7887</v>
      </c>
      <c r="P19" s="315" t="s">
        <v>7869</v>
      </c>
      <c r="Q19" s="317"/>
      <c r="R19" s="294" t="s">
        <v>7786</v>
      </c>
      <c r="S19" s="319" t="s">
        <v>7860</v>
      </c>
      <c r="T19" s="295" t="s">
        <v>7889</v>
      </c>
      <c r="U19" s="321" t="str">
        <f xml:space="preserve">
IF(T20="ア",VLOOKUP(R20,ア!$A:$C,2,FALSE),
IF(T20="イ",VLOOKUP(R20,イ!$A:$C,2,FALSE),
IF(T20="ウ",HLOOKUP(R20,ウ!$1:$6,4,FALSE),
IF(T20="エ",VLOOKUP(R20,エ!$A:$E,4,FALSE),""))))</f>
        <v>27-3　ひ　さ　か　た</v>
      </c>
      <c r="V19" s="313" t="str">
        <f xml:space="preserve">
IF(T20="ア",VLOOKUP(R20,ア!$A:$C,3,FALSE),
IF(T20="イ",VLOOKUP(R20,イ!$A:$C,3,FALSE),
IF(T20="ウ",HLOOKUP(R20,ウ!$1:$6,5,FALSE)&amp;HLOOKUP(R20,ウ!$1:$6,6,FALSE),
IF(T20="エ",VLOOKUP(R20,エ!$A:$E,4,FALSE),""))))</f>
        <v>スキンシップ絵本かずのえほん</v>
      </c>
      <c r="W19" s="311" t="s">
        <v>7683</v>
      </c>
      <c r="X19" s="307" t="s">
        <v>7887</v>
      </c>
      <c r="Y19" s="311" t="s">
        <v>7871</v>
      </c>
      <c r="Z19" s="323"/>
    </row>
    <row r="20" spans="1:26" s="187" customFormat="1" ht="22.2" customHeight="1" x14ac:dyDescent="0.45">
      <c r="A20" s="225">
        <v>9784772100090</v>
      </c>
      <c r="B20" s="320"/>
      <c r="C20" s="297" t="s">
        <v>7722</v>
      </c>
      <c r="D20" s="322"/>
      <c r="E20" s="314"/>
      <c r="F20" s="312"/>
      <c r="G20" s="308"/>
      <c r="H20" s="312"/>
      <c r="I20" s="227">
        <v>9784591066218</v>
      </c>
      <c r="J20" s="304"/>
      <c r="K20" s="297" t="s">
        <v>7722</v>
      </c>
      <c r="L20" s="322"/>
      <c r="M20" s="314"/>
      <c r="N20" s="312"/>
      <c r="O20" s="308"/>
      <c r="P20" s="316"/>
      <c r="Q20" s="318"/>
      <c r="R20" s="225">
        <v>9784893250797</v>
      </c>
      <c r="S20" s="320"/>
      <c r="T20" s="297" t="s">
        <v>7722</v>
      </c>
      <c r="U20" s="322"/>
      <c r="V20" s="314"/>
      <c r="W20" s="312"/>
      <c r="X20" s="308"/>
      <c r="Y20" s="312"/>
      <c r="Z20" s="324"/>
    </row>
    <row r="21" spans="1:26" s="187" customFormat="1" ht="22.2" customHeight="1" x14ac:dyDescent="0.45">
      <c r="A21" s="294" t="s">
        <v>7787</v>
      </c>
      <c r="B21" s="319" t="s">
        <v>7861</v>
      </c>
      <c r="C21" s="295" t="s">
        <v>7890</v>
      </c>
      <c r="D21" s="321" t="str">
        <f xml:space="preserve">
IF(C22="ア",VLOOKUP(A22,ア!$A:$C,2,FALSE),
IF(C22="イ",VLOOKUP(A22,イ!$A:$C,2,FALSE),
IF(C22="ウ",HLOOKUP(A22,ウ!$1:$6,4,FALSE),
IF(C22="エ",VLOOKUP(A22,エ!$A:$E,4,FALSE),""))))</f>
        <v>07-2　金　の　星　社</v>
      </c>
      <c r="E21" s="313" t="str">
        <f xml:space="preserve">
IF(C22="ア",VLOOKUP(A22,ア!$A:$C,3,FALSE),
IF(C22="イ",VLOOKUP(A22,イ!$A:$C,3,FALSE),
IF(C22="ウ",HLOOKUP(A22,ウ!$1:$6,5,FALSE)&amp;HLOOKUP(A22,ウ!$1:$6,6,FALSE),
IF(C22="エ",VLOOKUP(A22,エ!$A:$E,4,FALSE),""))))</f>
        <v>１ねんせいの
せいかつえじてん</v>
      </c>
      <c r="F21" s="311" t="s">
        <v>7683</v>
      </c>
      <c r="G21" s="307" t="s">
        <v>7887</v>
      </c>
      <c r="H21" s="311" t="s">
        <v>7896</v>
      </c>
      <c r="I21" s="298" t="s">
        <v>7788</v>
      </c>
      <c r="J21" s="303" t="s">
        <v>7861</v>
      </c>
      <c r="K21" s="295" t="s">
        <v>7890</v>
      </c>
      <c r="L21" s="321" t="str">
        <f xml:space="preserve">
IF(K22="ア",VLOOKUP(I22,ア!$A:$C,2,FALSE),
IF(K22="イ",VLOOKUP(I22,イ!$A:$C,2,FALSE),
IF(K22="ウ",HLOOKUP(I22,ウ!$1:$6,4,FALSE),
IF(K22="エ",VLOOKUP(I22,エ!$A:$E,4,FALSE),""))))</f>
        <v>07-2　金　の　星　社</v>
      </c>
      <c r="M21" s="313" t="str">
        <f xml:space="preserve">
IF(K22="ア",VLOOKUP(I22,ア!$A:$C,3,FALSE),
IF(K22="イ",VLOOKUP(I22,イ!$A:$C,3,FALSE),
IF(K22="ウ",HLOOKUP(I22,ウ!$1:$6,5,FALSE)&amp;HLOOKUP(I22,ウ!$1:$6,6,FALSE),
IF(K22="エ",VLOOKUP(I22,エ!$A:$E,4,FALSE),""))))</f>
        <v>１ねんせいの
せいかつえじてん</v>
      </c>
      <c r="N21" s="311" t="s">
        <v>7683</v>
      </c>
      <c r="O21" s="307" t="s">
        <v>7887</v>
      </c>
      <c r="P21" s="315" t="s">
        <v>7867</v>
      </c>
      <c r="Q21" s="317" t="s">
        <v>7868</v>
      </c>
      <c r="R21" s="294" t="s">
        <v>7789</v>
      </c>
      <c r="S21" s="319" t="s">
        <v>7861</v>
      </c>
      <c r="T21" s="295" t="s">
        <v>7890</v>
      </c>
      <c r="U21" s="321" t="str">
        <f xml:space="preserve">
IF(T22="ア",VLOOKUP(R22,ア!$A:$C,2,FALSE),
IF(T22="イ",VLOOKUP(R22,イ!$A:$C,2,FALSE),
IF(T22="ウ",HLOOKUP(R22,ウ!$1:$6,4,FALSE),
IF(T22="エ",VLOOKUP(R22,エ!$A:$E,4,FALSE),""))))</f>
        <v>06-1　偕　成　社</v>
      </c>
      <c r="V21" s="313" t="str">
        <f xml:space="preserve">
IF(T22="ア",VLOOKUP(R22,ア!$A:$C,3,FALSE),
IF(T22="イ",VLOOKUP(R22,イ!$A:$C,3,FALSE),
IF(T22="ウ",HLOOKUP(R22,ウ!$1:$6,5,FALSE)&amp;HLOOKUP(R22,ウ!$1:$6,6,FALSE),
IF(T22="エ",VLOOKUP(R22,エ!$A:$E,4,FALSE),""))))</f>
        <v>木村裕一・しかけ
（１２）げんきにごあいさつ</v>
      </c>
      <c r="W21" s="311" t="s">
        <v>7683</v>
      </c>
      <c r="X21" s="307" t="s">
        <v>7887</v>
      </c>
      <c r="Y21" s="311" t="s">
        <v>7871</v>
      </c>
      <c r="Z21" s="323"/>
    </row>
    <row r="22" spans="1:26" s="187" customFormat="1" ht="22.2" customHeight="1" x14ac:dyDescent="0.45">
      <c r="A22" s="225">
        <v>9784323073743</v>
      </c>
      <c r="B22" s="320"/>
      <c r="C22" s="297" t="s">
        <v>7722</v>
      </c>
      <c r="D22" s="322"/>
      <c r="E22" s="314"/>
      <c r="F22" s="312"/>
      <c r="G22" s="308"/>
      <c r="H22" s="312"/>
      <c r="I22" s="227">
        <v>9784323073743</v>
      </c>
      <c r="J22" s="304"/>
      <c r="K22" s="297" t="s">
        <v>7722</v>
      </c>
      <c r="L22" s="322"/>
      <c r="M22" s="314"/>
      <c r="N22" s="312"/>
      <c r="O22" s="308"/>
      <c r="P22" s="316"/>
      <c r="Q22" s="318"/>
      <c r="R22" s="225">
        <v>9784033401201</v>
      </c>
      <c r="S22" s="320"/>
      <c r="T22" s="297" t="s">
        <v>7722</v>
      </c>
      <c r="U22" s="322"/>
      <c r="V22" s="314"/>
      <c r="W22" s="312"/>
      <c r="X22" s="308"/>
      <c r="Y22" s="312"/>
      <c r="Z22" s="324"/>
    </row>
    <row r="23" spans="1:26" s="187" customFormat="1" ht="22.2" customHeight="1" x14ac:dyDescent="0.45">
      <c r="A23" s="294" t="s">
        <v>1943</v>
      </c>
      <c r="B23" s="319" t="s">
        <v>7862</v>
      </c>
      <c r="C23" s="295" t="s">
        <v>7891</v>
      </c>
      <c r="D23" s="321" t="str">
        <f xml:space="preserve">
IF(C24="ア",VLOOKUP(A24,ア!$A:$C,2,FALSE),
IF(C24="イ",VLOOKUP(A24,イ!$A:$C,2,FALSE),
IF(C24="ウ",HLOOKUP(A24,ウ!$1:$6,4,FALSE),
IF(C24="エ",VLOOKUP(A24,エ!$A:$E,4,FALSE),""))))</f>
        <v>27-1　ひかりのくに</v>
      </c>
      <c r="E23" s="313" t="str">
        <f xml:space="preserve">
IF(C24="ア",VLOOKUP(A24,ア!$A:$C,3,FALSE),
IF(C24="イ",VLOOKUP(A24,イ!$A:$C,3,FALSE),
IF(C24="ウ",HLOOKUP(A24,ウ!$1:$6,5,FALSE)&amp;HLOOKUP(A24,ウ!$1:$6,6,FALSE),
IF(C24="エ",VLOOKUP(A24,エ!$A:$E,4,FALSE),""))))</f>
        <v>たのしいてあそびうたえほん</v>
      </c>
      <c r="F23" s="311" t="s">
        <v>7683</v>
      </c>
      <c r="G23" s="307" t="s">
        <v>7887</v>
      </c>
      <c r="H23" s="311" t="s">
        <v>7866</v>
      </c>
      <c r="I23" s="298" t="s">
        <v>1945</v>
      </c>
      <c r="J23" s="303" t="s">
        <v>7862</v>
      </c>
      <c r="K23" s="295" t="s">
        <v>7891</v>
      </c>
      <c r="L23" s="321" t="str">
        <f xml:space="preserve">
IF(K24="ア",VLOOKUP(I24,ア!$A:$C,2,FALSE),
IF(K24="イ",VLOOKUP(I24,イ!$A:$C,2,FALSE),
IF(K24="ウ",HLOOKUP(I24,ウ!$1:$6,4,FALSE),
IF(K24="エ",VLOOKUP(I24,エ!$A:$E,4,FALSE),""))))</f>
        <v>27-1　ひかりのくに</v>
      </c>
      <c r="M23" s="313" t="str">
        <f xml:space="preserve">
IF(K24="ア",VLOOKUP(I24,ア!$A:$C,3,FALSE),
IF(K24="イ",VLOOKUP(I24,イ!$A:$C,3,FALSE),
IF(K24="ウ",HLOOKUP(I24,ウ!$1:$6,5,FALSE)&amp;HLOOKUP(I24,ウ!$1:$6,6,FALSE),
IF(K24="エ",VLOOKUP(I24,エ!$A:$E,4,FALSE),""))))</f>
        <v>改訂新版どうようえほん３</v>
      </c>
      <c r="N23" s="311" t="s">
        <v>7683</v>
      </c>
      <c r="O23" s="307" t="s">
        <v>7887</v>
      </c>
      <c r="P23" s="315" t="s">
        <v>7869</v>
      </c>
      <c r="Q23" s="317"/>
      <c r="R23" s="294" t="s">
        <v>1948</v>
      </c>
      <c r="S23" s="319" t="s">
        <v>7862</v>
      </c>
      <c r="T23" s="295" t="s">
        <v>7891</v>
      </c>
      <c r="U23" s="321" t="str">
        <f xml:space="preserve">
IF(T24="ア",VLOOKUP(R24,ア!$A:$C,2,FALSE),
IF(T24="イ",VLOOKUP(R24,イ!$A:$C,2,FALSE),
IF(T24="ウ",HLOOKUP(R24,ウ!$1:$6,4,FALSE),
IF(T24="エ",VLOOKUP(R24,エ!$A:$E,4,FALSE),""))))</f>
        <v>25-1　の　ら　書　店</v>
      </c>
      <c r="V23" s="313" t="str">
        <f xml:space="preserve">
IF(T24="ア",VLOOKUP(R24,ア!$A:$C,3,FALSE),
IF(T24="イ",VLOOKUP(R24,イ!$A:$C,3,FALSE),
IF(T24="ウ",HLOOKUP(R24,ウ!$1:$6,5,FALSE)&amp;HLOOKUP(R24,ウ!$1:$6,6,FALSE),
IF(T24="エ",VLOOKUP(R24,エ!$A:$E,4,FALSE),""))))</f>
        <v>わらべうたで
あそびましょ！</v>
      </c>
      <c r="W23" s="311" t="s">
        <v>7683</v>
      </c>
      <c r="X23" s="307" t="s">
        <v>7887</v>
      </c>
      <c r="Y23" s="311" t="s">
        <v>7871</v>
      </c>
      <c r="Z23" s="323"/>
    </row>
    <row r="24" spans="1:26" s="187" customFormat="1" ht="22.2" customHeight="1" x14ac:dyDescent="0.45">
      <c r="A24" s="225">
        <v>9784564003646</v>
      </c>
      <c r="B24" s="320"/>
      <c r="C24" s="297" t="s">
        <v>7722</v>
      </c>
      <c r="D24" s="322"/>
      <c r="E24" s="314"/>
      <c r="F24" s="312"/>
      <c r="G24" s="308"/>
      <c r="H24" s="312"/>
      <c r="I24" s="227">
        <v>9784564003677</v>
      </c>
      <c r="J24" s="304"/>
      <c r="K24" s="297" t="s">
        <v>7722</v>
      </c>
      <c r="L24" s="322"/>
      <c r="M24" s="314"/>
      <c r="N24" s="312"/>
      <c r="O24" s="308"/>
      <c r="P24" s="316"/>
      <c r="Q24" s="318"/>
      <c r="R24" s="225">
        <v>9784905015116</v>
      </c>
      <c r="S24" s="320"/>
      <c r="T24" s="297" t="s">
        <v>7722</v>
      </c>
      <c r="U24" s="322"/>
      <c r="V24" s="314"/>
      <c r="W24" s="312"/>
      <c r="X24" s="308"/>
      <c r="Y24" s="312"/>
      <c r="Z24" s="324"/>
    </row>
    <row r="25" spans="1:26" s="187" customFormat="1" ht="22.2" customHeight="1" x14ac:dyDescent="0.45">
      <c r="A25" s="294" t="s">
        <v>1944</v>
      </c>
      <c r="B25" s="319" t="s">
        <v>7863</v>
      </c>
      <c r="C25" s="295" t="s">
        <v>7892</v>
      </c>
      <c r="D25" s="321" t="str">
        <f xml:space="preserve">
IF(C26="ア",VLOOKUP(A26,ア!$A:$C,2,FALSE),
IF(C26="イ",VLOOKUP(A26,イ!$A:$C,2,FALSE),
IF(C26="ウ",HLOOKUP(A26,ウ!$1:$6,4,FALSE),
IF(C26="エ",VLOOKUP(A26,エ!$A:$E,4,FALSE),""))))</f>
        <v>02-1　岩　崎　書　店</v>
      </c>
      <c r="E25" s="313" t="str">
        <f xml:space="preserve">
IF(C26="ア",VLOOKUP(A26,ア!$A:$C,3,FALSE),
IF(C26="イ",VLOOKUP(A26,イ!$A:$C,3,FALSE),
IF(C26="ウ",HLOOKUP(A26,ウ!$1:$6,5,FALSE)&amp;HLOOKUP(A26,ウ!$1:$6,6,FALSE),
IF(C26="エ",VLOOKUP(A26,エ!$A:$E,4,FALSE),""))))</f>
        <v>あそびの絵本クレヨンあそび</v>
      </c>
      <c r="F25" s="311" t="s">
        <v>7683</v>
      </c>
      <c r="G25" s="307" t="s">
        <v>7887</v>
      </c>
      <c r="H25" s="311" t="s">
        <v>7867</v>
      </c>
      <c r="I25" s="298" t="s">
        <v>1946</v>
      </c>
      <c r="J25" s="303" t="s">
        <v>7863</v>
      </c>
      <c r="K25" s="295" t="s">
        <v>7892</v>
      </c>
      <c r="L25" s="321" t="str">
        <f xml:space="preserve">
IF(K26="ア",VLOOKUP(I26,ア!$A:$C,2,FALSE),
IF(K26="イ",VLOOKUP(I26,イ!$A:$C,2,FALSE),
IF(K26="ウ",HLOOKUP(I26,ウ!$1:$6,4,FALSE),
IF(K26="エ",VLOOKUP(I26,エ!$A:$E,4,FALSE),""))))</f>
        <v>02-1　岩　崎　書　店</v>
      </c>
      <c r="M25" s="313" t="str">
        <f xml:space="preserve">
IF(K26="ア",VLOOKUP(I26,ア!$A:$C,3,FALSE),
IF(K26="イ",VLOOKUP(I26,イ!$A:$C,3,FALSE),
IF(K26="ウ",HLOOKUP(I26,ウ!$1:$6,5,FALSE)&amp;HLOOKUP(I26,ウ!$1:$6,6,FALSE),
IF(K26="エ",VLOOKUP(I26,エ!$A:$E,4,FALSE),""))))</f>
        <v>あそびの絵本クレヨンあそび</v>
      </c>
      <c r="N25" s="311" t="s">
        <v>7683</v>
      </c>
      <c r="O25" s="307" t="s">
        <v>7887</v>
      </c>
      <c r="P25" s="315" t="s">
        <v>7867</v>
      </c>
      <c r="Q25" s="317" t="s">
        <v>7868</v>
      </c>
      <c r="R25" s="294" t="s">
        <v>1949</v>
      </c>
      <c r="S25" s="319" t="s">
        <v>7863</v>
      </c>
      <c r="T25" s="295" t="s">
        <v>7892</v>
      </c>
      <c r="U25" s="321" t="str">
        <f xml:space="preserve">
IF(T26="ア",VLOOKUP(R26,ア!$A:$C,2,FALSE),
IF(T26="イ",VLOOKUP(R26,イ!$A:$C,2,FALSE),
IF(T26="ウ",HLOOKUP(R26,ウ!$1:$6,4,FALSE),
IF(T26="エ",VLOOKUP(R26,エ!$A:$E,4,FALSE),""))))</f>
        <v>02-1　岩　崎　書　店</v>
      </c>
      <c r="V25" s="313" t="str">
        <f xml:space="preserve">
IF(T26="ア",VLOOKUP(R26,ア!$A:$C,3,FALSE),
IF(T26="イ",VLOOKUP(R26,イ!$A:$C,3,FALSE),
IF(T26="ウ",HLOOKUP(R26,ウ!$1:$6,5,FALSE)&amp;HLOOKUP(R26,ウ!$1:$6,6,FALSE),
IF(T26="エ",VLOOKUP(R26,エ!$A:$E,4,FALSE),""))))</f>
        <v>あそびの絵本えのぐあそび</v>
      </c>
      <c r="W25" s="311" t="s">
        <v>7683</v>
      </c>
      <c r="X25" s="307" t="s">
        <v>7887</v>
      </c>
      <c r="Y25" s="311" t="s">
        <v>7872</v>
      </c>
      <c r="Z25" s="323"/>
    </row>
    <row r="26" spans="1:26" s="187" customFormat="1" ht="22.2" customHeight="1" x14ac:dyDescent="0.45">
      <c r="A26" s="225">
        <v>9784265912070</v>
      </c>
      <c r="B26" s="320"/>
      <c r="C26" s="297" t="s">
        <v>7722</v>
      </c>
      <c r="D26" s="322"/>
      <c r="E26" s="314"/>
      <c r="F26" s="312"/>
      <c r="G26" s="308"/>
      <c r="H26" s="312"/>
      <c r="I26" s="227">
        <v>9784265912070</v>
      </c>
      <c r="J26" s="304"/>
      <c r="K26" s="297" t="s">
        <v>7722</v>
      </c>
      <c r="L26" s="322"/>
      <c r="M26" s="314"/>
      <c r="N26" s="312"/>
      <c r="O26" s="308"/>
      <c r="P26" s="316"/>
      <c r="Q26" s="318"/>
      <c r="R26" s="225">
        <v>9784265912179</v>
      </c>
      <c r="S26" s="320"/>
      <c r="T26" s="297" t="s">
        <v>7722</v>
      </c>
      <c r="U26" s="322"/>
      <c r="V26" s="314"/>
      <c r="W26" s="312"/>
      <c r="X26" s="308"/>
      <c r="Y26" s="312"/>
      <c r="Z26" s="324"/>
    </row>
    <row r="27" spans="1:26" s="187" customFormat="1" ht="22.2" customHeight="1" x14ac:dyDescent="0.45">
      <c r="A27" s="294" t="s">
        <v>7790</v>
      </c>
      <c r="B27" s="319" t="s">
        <v>7864</v>
      </c>
      <c r="C27" s="295" t="s">
        <v>7893</v>
      </c>
      <c r="D27" s="321" t="str">
        <f xml:space="preserve">
IF(C28="ア",VLOOKUP(A28,ア!$A:$C,2,FALSE),
IF(C28="イ",VLOOKUP(A28,イ!$A:$C,2,FALSE),
IF(C28="ウ",HLOOKUP(A28,ウ!$1:$6,4,FALSE),
IF(C28="エ",VLOOKUP(A28,エ!$A:$E,4,FALSE),""))))</f>
        <v>06-1　偕　成　社</v>
      </c>
      <c r="E27" s="313" t="str">
        <f xml:space="preserve">
IF(C28="ア",VLOOKUP(A28,ア!$A:$C,3,FALSE),
IF(C28="イ",VLOOKUP(A28,イ!$A:$C,3,FALSE),
IF(C28="ウ",HLOOKUP(A28,ウ!$1:$6,5,FALSE)&amp;HLOOKUP(A28,ウ!$1:$6,6,FALSE),
IF(C28="エ",VLOOKUP(A28,エ!$A:$E,4,FALSE),""))))</f>
        <v>あかちゃんの
あそびえほん（10）おきがえあそび</v>
      </c>
      <c r="F27" s="311" t="s">
        <v>7683</v>
      </c>
      <c r="G27" s="307" t="s">
        <v>7887</v>
      </c>
      <c r="H27" s="311" t="s">
        <v>7866</v>
      </c>
      <c r="I27" s="298" t="s">
        <v>7791</v>
      </c>
      <c r="J27" s="303" t="s">
        <v>7864</v>
      </c>
      <c r="K27" s="295" t="s">
        <v>7893</v>
      </c>
      <c r="L27" s="321" t="str">
        <f xml:space="preserve">
IF(K28="ア",VLOOKUP(I28,ア!$A:$C,2,FALSE),
IF(K28="イ",VLOOKUP(I28,イ!$A:$C,2,FALSE),
IF(K28="ウ",HLOOKUP(I28,ウ!$1:$6,4,FALSE),
IF(K28="エ",VLOOKUP(I28,エ!$A:$E,4,FALSE),""))))</f>
        <v>27-2　評　論　社</v>
      </c>
      <c r="M27" s="313" t="str">
        <f xml:space="preserve">
IF(K28="ア",VLOOKUP(I28,ア!$A:$C,3,FALSE),
IF(K28="イ",VLOOKUP(I28,イ!$A:$C,3,FALSE),
IF(K28="ウ",HLOOKUP(I28,ウ!$1:$6,5,FALSE)&amp;HLOOKUP(I28,ウ!$1:$6,6,FALSE),
IF(K28="エ",VLOOKUP(I28,エ!$A:$E,4,FALSE),""))))</f>
        <v>児童図書館・絵本の部屋デイビッドが
やっちゃった！</v>
      </c>
      <c r="N27" s="311" t="s">
        <v>7683</v>
      </c>
      <c r="O27" s="307" t="s">
        <v>7887</v>
      </c>
      <c r="P27" s="315" t="s">
        <v>7869</v>
      </c>
      <c r="Q27" s="317"/>
      <c r="R27" s="294" t="s">
        <v>7792</v>
      </c>
      <c r="S27" s="319" t="s">
        <v>7864</v>
      </c>
      <c r="T27" s="295" t="s">
        <v>7893</v>
      </c>
      <c r="U27" s="321" t="str">
        <f xml:space="preserve">
IF(T28="ア",VLOOKUP(R28,ア!$A:$C,2,FALSE),
IF(T28="イ",VLOOKUP(R28,イ!$A:$C,2,FALSE),
IF(T28="ウ",HLOOKUP(R28,ウ!$1:$6,4,FALSE),
IF(T28="エ",VLOOKUP(R28,エ!$A:$E,4,FALSE),""))))</f>
        <v>28-1　福　音　館</v>
      </c>
      <c r="V27" s="313" t="str">
        <f xml:space="preserve">
IF(T28="ア",VLOOKUP(R28,ア!$A:$C,3,FALSE),
IF(T28="イ",VLOOKUP(R28,イ!$A:$C,3,FALSE),
IF(T28="ウ",HLOOKUP(R28,ウ!$1:$6,5,FALSE)&amp;HLOOKUP(R28,ウ!$1:$6,6,FALSE),
IF(T28="エ",VLOOKUP(R28,エ!$A:$E,4,FALSE),""))))</f>
        <v>ぐりとぐらの絵本ぐりとぐらの１ねんかん</v>
      </c>
      <c r="W27" s="311" t="s">
        <v>7683</v>
      </c>
      <c r="X27" s="307" t="s">
        <v>7887</v>
      </c>
      <c r="Y27" s="311" t="s">
        <v>7871</v>
      </c>
      <c r="Z27" s="323"/>
    </row>
    <row r="28" spans="1:26" s="187" customFormat="1" ht="22.2" customHeight="1" x14ac:dyDescent="0.45">
      <c r="A28" s="225">
        <v>9784031311007</v>
      </c>
      <c r="B28" s="320"/>
      <c r="C28" s="297" t="s">
        <v>7722</v>
      </c>
      <c r="D28" s="322"/>
      <c r="E28" s="314"/>
      <c r="F28" s="312"/>
      <c r="G28" s="308"/>
      <c r="H28" s="312"/>
      <c r="I28" s="227">
        <v>9784566007987</v>
      </c>
      <c r="J28" s="304"/>
      <c r="K28" s="297" t="s">
        <v>7722</v>
      </c>
      <c r="L28" s="322"/>
      <c r="M28" s="314"/>
      <c r="N28" s="312"/>
      <c r="O28" s="308"/>
      <c r="P28" s="316"/>
      <c r="Q28" s="318"/>
      <c r="R28" s="225">
        <v>9784834014655</v>
      </c>
      <c r="S28" s="320"/>
      <c r="T28" s="297" t="s">
        <v>7722</v>
      </c>
      <c r="U28" s="322"/>
      <c r="V28" s="314"/>
      <c r="W28" s="312"/>
      <c r="X28" s="308"/>
      <c r="Y28" s="312"/>
      <c r="Z28" s="324"/>
    </row>
    <row r="29" spans="1:26" s="187" customFormat="1" ht="22.2" customHeight="1" x14ac:dyDescent="0.45">
      <c r="A29" s="294" t="s">
        <v>7793</v>
      </c>
      <c r="B29" s="319"/>
      <c r="C29" s="295"/>
      <c r="D29" s="321" t="str">
        <f xml:space="preserve">
IF(C30="ア",VLOOKUP(A30,ア!$A:$C,2,FALSE),
IF(C30="イ",VLOOKUP(A30,イ!$A:$C,2,FALSE),
IF(C30="ウ",HLOOKUP(A30,ウ!$1:$6,4,FALSE),
IF(C30="エ",VLOOKUP(A30,エ!$A:$E,4,FALSE),""))))</f>
        <v/>
      </c>
      <c r="E29" s="313" t="str">
        <f xml:space="preserve">
IF(C30="ア",VLOOKUP(A30,ア!$A:$C,3,FALSE),
IF(C30="イ",VLOOKUP(A30,イ!$A:$C,3,FALSE),
IF(C30="ウ",HLOOKUP(A30,ウ!$1:$6,5,FALSE)&amp;HLOOKUP(A30,ウ!$1:$6,6,FALSE),
IF(C30="エ",VLOOKUP(A30,エ!$A:$E,4,FALSE),""))))</f>
        <v/>
      </c>
      <c r="F29" s="311"/>
      <c r="G29" s="307"/>
      <c r="H29" s="315"/>
      <c r="I29" s="298" t="s">
        <v>7794</v>
      </c>
      <c r="J29" s="319"/>
      <c r="K29" s="295"/>
      <c r="L29" s="321" t="str">
        <f xml:space="preserve">
IF(K30="ア",VLOOKUP(I30,ア!$A:$C,2,FALSE),
IF(K30="イ",VLOOKUP(I30,イ!$A:$C,2,FALSE),
IF(K30="ウ",HLOOKUP(I30,ウ!$1:$6,4,FALSE),
IF(K30="エ",VLOOKUP(I30,エ!$A:$E,4,FALSE),""))))</f>
        <v/>
      </c>
      <c r="M29" s="313" t="str">
        <f xml:space="preserve">
IF(K30="ア",VLOOKUP(I30,ア!$A:$C,3,FALSE),
IF(K30="イ",VLOOKUP(I30,イ!$A:$C,3,FALSE),
IF(K30="ウ",HLOOKUP(I30,ウ!$1:$6,5,FALSE)&amp;HLOOKUP(I30,ウ!$1:$6,6,FALSE),
IF(K30="エ",VLOOKUP(I30,エ!$A:$E,4,FALSE),""))))</f>
        <v/>
      </c>
      <c r="N29" s="311"/>
      <c r="O29" s="307"/>
      <c r="P29" s="315"/>
      <c r="Q29" s="317"/>
      <c r="R29" s="294" t="s">
        <v>7795</v>
      </c>
      <c r="S29" s="319"/>
      <c r="T29" s="295"/>
      <c r="U29" s="321" t="str">
        <f xml:space="preserve">
IF(T30="ア",VLOOKUP(R30,ア!$A:$C,2,FALSE),
IF(T30="イ",VLOOKUP(R30,イ!$A:$C,2,FALSE),
IF(T30="ウ",HLOOKUP(R30,ウ!$1:$6,4,FALSE),
IF(T30="エ",VLOOKUP(R30,エ!$A:$E,4,FALSE),""))))</f>
        <v/>
      </c>
      <c r="V29" s="313" t="str">
        <f xml:space="preserve">
IF(T30="ア",VLOOKUP(R30,ア!$A:$C,3,FALSE),
IF(T30="イ",VLOOKUP(R30,イ!$A:$C,3,FALSE),
IF(T30="ウ",HLOOKUP(R30,ウ!$1:$6,5,FALSE)&amp;HLOOKUP(R30,ウ!$1:$6,6,FALSE),
IF(T30="エ",VLOOKUP(R30,エ!$A:$E,4,FALSE),""))))</f>
        <v/>
      </c>
      <c r="W29" s="311"/>
      <c r="X29" s="307"/>
      <c r="Y29" s="309"/>
      <c r="Z29" s="323"/>
    </row>
    <row r="30" spans="1:26" s="187" customFormat="1" ht="22.2" customHeight="1" x14ac:dyDescent="0.45">
      <c r="A30" s="225"/>
      <c r="B30" s="320"/>
      <c r="C30" s="297"/>
      <c r="D30" s="322"/>
      <c r="E30" s="314"/>
      <c r="F30" s="312"/>
      <c r="G30" s="308"/>
      <c r="H30" s="316"/>
      <c r="I30" s="227"/>
      <c r="J30" s="320"/>
      <c r="K30" s="297"/>
      <c r="L30" s="322"/>
      <c r="M30" s="314"/>
      <c r="N30" s="312"/>
      <c r="O30" s="308"/>
      <c r="P30" s="316"/>
      <c r="Q30" s="318"/>
      <c r="R30" s="225"/>
      <c r="S30" s="320"/>
      <c r="T30" s="297"/>
      <c r="U30" s="322"/>
      <c r="V30" s="314"/>
      <c r="W30" s="312"/>
      <c r="X30" s="308"/>
      <c r="Y30" s="310"/>
      <c r="Z30" s="324"/>
    </row>
    <row r="31" spans="1:26" s="187" customFormat="1" ht="22.2" customHeight="1" x14ac:dyDescent="0.45">
      <c r="A31" s="294" t="s">
        <v>7796</v>
      </c>
      <c r="B31" s="319"/>
      <c r="C31" s="295"/>
      <c r="D31" s="32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1"/>
      <c r="G31" s="307"/>
      <c r="H31" s="315"/>
      <c r="I31" s="298" t="s">
        <v>7797</v>
      </c>
      <c r="J31" s="319"/>
      <c r="K31" s="295"/>
      <c r="L31" s="32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1"/>
      <c r="O31" s="307"/>
      <c r="P31" s="315"/>
      <c r="Q31" s="317"/>
      <c r="R31" s="294" t="s">
        <v>7798</v>
      </c>
      <c r="S31" s="319"/>
      <c r="T31" s="295"/>
      <c r="U31" s="321" t="str">
        <f xml:space="preserve">
IF(T32="ア",VLOOKUP(R32,ア!$A:$C,2,FALSE),
IF(T32="イ",VLOOKUP(R32,イ!$A:$C,2,FALSE),
IF(T32="ウ",HLOOKUP(R32,ウ!$1:$6,4,FALSE),
IF(T32="エ",VLOOKUP(R32,エ!$A:$E,4,FALSE),""))))</f>
        <v/>
      </c>
      <c r="V31" s="313" t="str">
        <f xml:space="preserve">
IF(T32="ア",VLOOKUP(R32,ア!$A:$C,3,FALSE),
IF(T32="イ",VLOOKUP(R32,イ!$A:$C,3,FALSE),
IF(T32="ウ",HLOOKUP(R32,ウ!$1:$6,5,FALSE)&amp;HLOOKUP(R32,ウ!$1:$6,6,FALSE),
IF(T32="エ",VLOOKUP(R32,エ!$A:$E,4,FALSE),""))))</f>
        <v/>
      </c>
      <c r="W31" s="311"/>
      <c r="X31" s="307"/>
      <c r="Y31" s="309"/>
      <c r="Z31" s="323"/>
    </row>
    <row r="32" spans="1:26" s="187" customFormat="1" ht="22.2" customHeight="1" x14ac:dyDescent="0.45">
      <c r="A32" s="225"/>
      <c r="B32" s="320"/>
      <c r="C32" s="297"/>
      <c r="D32" s="322"/>
      <c r="E32" s="314"/>
      <c r="F32" s="312"/>
      <c r="G32" s="308"/>
      <c r="H32" s="316"/>
      <c r="I32" s="227"/>
      <c r="J32" s="320"/>
      <c r="K32" s="297"/>
      <c r="L32" s="322"/>
      <c r="M32" s="314"/>
      <c r="N32" s="312"/>
      <c r="O32" s="308"/>
      <c r="P32" s="316"/>
      <c r="Q32" s="318"/>
      <c r="R32" s="225"/>
      <c r="S32" s="320"/>
      <c r="T32" s="297"/>
      <c r="U32" s="322"/>
      <c r="V32" s="314"/>
      <c r="W32" s="312"/>
      <c r="X32" s="308"/>
      <c r="Y32" s="310"/>
      <c r="Z32" s="324"/>
    </row>
    <row r="33" spans="1:26" s="187" customFormat="1" ht="22.2" customHeight="1" x14ac:dyDescent="0.45">
      <c r="A33" s="294" t="s">
        <v>7799</v>
      </c>
      <c r="B33" s="319"/>
      <c r="C33" s="295"/>
      <c r="D33" s="32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1"/>
      <c r="G33" s="307"/>
      <c r="H33" s="315"/>
      <c r="I33" s="298" t="s">
        <v>7800</v>
      </c>
      <c r="J33" s="319"/>
      <c r="K33" s="295"/>
      <c r="L33" s="32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1"/>
      <c r="O33" s="307"/>
      <c r="P33" s="315"/>
      <c r="Q33" s="317"/>
      <c r="R33" s="294" t="s">
        <v>7801</v>
      </c>
      <c r="S33" s="319"/>
      <c r="T33" s="295"/>
      <c r="U33" s="321" t="str">
        <f xml:space="preserve">
IF(T34="ア",VLOOKUP(R34,ア!$A:$C,2,FALSE),
IF(T34="イ",VLOOKUP(R34,イ!$A:$C,2,FALSE),
IF(T34="ウ",HLOOKUP(R34,ウ!$1:$6,4,FALSE),
IF(T34="エ",VLOOKUP(R34,エ!$A:$E,4,FALSE),""))))</f>
        <v/>
      </c>
      <c r="V33" s="313" t="str">
        <f xml:space="preserve">
IF(T34="ア",VLOOKUP(R34,ア!$A:$C,3,FALSE),
IF(T34="イ",VLOOKUP(R34,イ!$A:$C,3,FALSE),
IF(T34="ウ",HLOOKUP(R34,ウ!$1:$6,5,FALSE)&amp;HLOOKUP(R34,ウ!$1:$6,6,FALSE),
IF(T34="エ",VLOOKUP(R34,エ!$A:$E,4,FALSE),""))))</f>
        <v/>
      </c>
      <c r="W33" s="311"/>
      <c r="X33" s="307"/>
      <c r="Y33" s="309"/>
      <c r="Z33" s="323"/>
    </row>
    <row r="34" spans="1:26" s="187" customFormat="1" ht="22.2" customHeight="1" x14ac:dyDescent="0.45">
      <c r="A34" s="225"/>
      <c r="B34" s="320"/>
      <c r="C34" s="297"/>
      <c r="D34" s="322"/>
      <c r="E34" s="314"/>
      <c r="F34" s="312"/>
      <c r="G34" s="308"/>
      <c r="H34" s="316"/>
      <c r="I34" s="227"/>
      <c r="J34" s="320"/>
      <c r="K34" s="297"/>
      <c r="L34" s="322"/>
      <c r="M34" s="314"/>
      <c r="N34" s="312"/>
      <c r="O34" s="308"/>
      <c r="P34" s="316"/>
      <c r="Q34" s="318"/>
      <c r="R34" s="225"/>
      <c r="S34" s="320"/>
      <c r="T34" s="297"/>
      <c r="U34" s="322"/>
      <c r="V34" s="314"/>
      <c r="W34" s="312"/>
      <c r="X34" s="308"/>
      <c r="Y34" s="310"/>
      <c r="Z34" s="324"/>
    </row>
    <row r="35" spans="1:26" s="187" customFormat="1" ht="22.2" customHeight="1" x14ac:dyDescent="0.45">
      <c r="A35" s="294" t="s">
        <v>7802</v>
      </c>
      <c r="B35" s="319"/>
      <c r="C35" s="295"/>
      <c r="D35" s="32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1"/>
      <c r="G35" s="307"/>
      <c r="H35" s="315"/>
      <c r="I35" s="298" t="s">
        <v>7803</v>
      </c>
      <c r="J35" s="319"/>
      <c r="K35" s="295"/>
      <c r="L35" s="32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1"/>
      <c r="O35" s="307"/>
      <c r="P35" s="315"/>
      <c r="Q35" s="317"/>
      <c r="R35" s="294" t="s">
        <v>7804</v>
      </c>
      <c r="S35" s="319"/>
      <c r="T35" s="295"/>
      <c r="U35" s="321" t="str">
        <f xml:space="preserve">
IF(T36="ア",VLOOKUP(R36,ア!$A:$C,2,FALSE),
IF(T36="イ",VLOOKUP(R36,イ!$A:$C,2,FALSE),
IF(T36="ウ",HLOOKUP(R36,ウ!$1:$6,4,FALSE),
IF(T36="エ",VLOOKUP(R36,エ!$A:$E,4,FALSE),""))))</f>
        <v/>
      </c>
      <c r="V35" s="313" t="str">
        <f xml:space="preserve">
IF(T36="ア",VLOOKUP(R36,ア!$A:$C,3,FALSE),
IF(T36="イ",VLOOKUP(R36,イ!$A:$C,3,FALSE),
IF(T36="ウ",HLOOKUP(R36,ウ!$1:$6,5,FALSE)&amp;HLOOKUP(R36,ウ!$1:$6,6,FALSE),
IF(T36="エ",VLOOKUP(R36,エ!$A:$E,4,FALSE),""))))</f>
        <v/>
      </c>
      <c r="W35" s="311"/>
      <c r="X35" s="307"/>
      <c r="Y35" s="309"/>
      <c r="Z35" s="323"/>
    </row>
    <row r="36" spans="1:26" s="187" customFormat="1" ht="22.2" customHeight="1" x14ac:dyDescent="0.45">
      <c r="A36" s="225"/>
      <c r="B36" s="320"/>
      <c r="C36" s="297"/>
      <c r="D36" s="322"/>
      <c r="E36" s="314"/>
      <c r="F36" s="312"/>
      <c r="G36" s="308"/>
      <c r="H36" s="316"/>
      <c r="I36" s="227"/>
      <c r="J36" s="320"/>
      <c r="K36" s="297"/>
      <c r="L36" s="322"/>
      <c r="M36" s="314"/>
      <c r="N36" s="312"/>
      <c r="O36" s="308"/>
      <c r="P36" s="316"/>
      <c r="Q36" s="318"/>
      <c r="R36" s="225"/>
      <c r="S36" s="320"/>
      <c r="T36" s="297"/>
      <c r="U36" s="322"/>
      <c r="V36" s="314"/>
      <c r="W36" s="312"/>
      <c r="X36" s="308"/>
      <c r="Y36" s="310"/>
      <c r="Z36" s="324"/>
    </row>
    <row r="37" spans="1:26" s="187" customFormat="1" ht="22.2" customHeight="1" x14ac:dyDescent="0.45">
      <c r="A37" s="294" t="s">
        <v>7805</v>
      </c>
      <c r="B37" s="319"/>
      <c r="C37" s="295"/>
      <c r="D37" s="32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1"/>
      <c r="G37" s="307"/>
      <c r="H37" s="315"/>
      <c r="I37" s="298" t="s">
        <v>7806</v>
      </c>
      <c r="J37" s="319"/>
      <c r="K37" s="295"/>
      <c r="L37" s="32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1"/>
      <c r="O37" s="307"/>
      <c r="P37" s="315"/>
      <c r="Q37" s="317"/>
      <c r="R37" s="294" t="s">
        <v>7807</v>
      </c>
      <c r="S37" s="319"/>
      <c r="T37" s="295"/>
      <c r="U37" s="32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1"/>
      <c r="X37" s="307"/>
      <c r="Y37" s="309"/>
      <c r="Z37" s="323"/>
    </row>
    <row r="38" spans="1:26" s="187" customFormat="1" ht="22.2" customHeight="1" x14ac:dyDescent="0.45">
      <c r="A38" s="225"/>
      <c r="B38" s="320"/>
      <c r="C38" s="297"/>
      <c r="D38" s="322"/>
      <c r="E38" s="314"/>
      <c r="F38" s="312"/>
      <c r="G38" s="308"/>
      <c r="H38" s="316"/>
      <c r="I38" s="227"/>
      <c r="J38" s="320"/>
      <c r="K38" s="297"/>
      <c r="L38" s="322"/>
      <c r="M38" s="314"/>
      <c r="N38" s="312"/>
      <c r="O38" s="308"/>
      <c r="P38" s="316"/>
      <c r="Q38" s="318"/>
      <c r="R38" s="225"/>
      <c r="S38" s="320"/>
      <c r="T38" s="297"/>
      <c r="U38" s="322"/>
      <c r="V38" s="314"/>
      <c r="W38" s="312"/>
      <c r="X38" s="308"/>
      <c r="Y38" s="310"/>
      <c r="Z38" s="324"/>
    </row>
    <row r="39" spans="1:26" s="187" customFormat="1" ht="22.2" customHeight="1" x14ac:dyDescent="0.45">
      <c r="A39" s="294" t="s">
        <v>7808</v>
      </c>
      <c r="B39" s="319"/>
      <c r="C39" s="295"/>
      <c r="D39" s="32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1"/>
      <c r="G39" s="307"/>
      <c r="H39" s="315"/>
      <c r="I39" s="298" t="s">
        <v>7809</v>
      </c>
      <c r="J39" s="319"/>
      <c r="K39" s="295"/>
      <c r="L39" s="32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1"/>
      <c r="O39" s="307"/>
      <c r="P39" s="315"/>
      <c r="Q39" s="317"/>
      <c r="R39" s="294" t="s">
        <v>7810</v>
      </c>
      <c r="S39" s="319"/>
      <c r="T39" s="295"/>
      <c r="U39" s="32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1"/>
      <c r="X39" s="307"/>
      <c r="Y39" s="309"/>
      <c r="Z39" s="323"/>
    </row>
    <row r="40" spans="1:26" s="187" customFormat="1" ht="22.2" customHeight="1" x14ac:dyDescent="0.45">
      <c r="A40" s="225"/>
      <c r="B40" s="320"/>
      <c r="C40" s="297"/>
      <c r="D40" s="322"/>
      <c r="E40" s="314"/>
      <c r="F40" s="312"/>
      <c r="G40" s="308"/>
      <c r="H40" s="316"/>
      <c r="I40" s="227"/>
      <c r="J40" s="320"/>
      <c r="K40" s="297"/>
      <c r="L40" s="322"/>
      <c r="M40" s="314"/>
      <c r="N40" s="312"/>
      <c r="O40" s="308"/>
      <c r="P40" s="316"/>
      <c r="Q40" s="318"/>
      <c r="R40" s="225"/>
      <c r="S40" s="320"/>
      <c r="T40" s="297"/>
      <c r="U40" s="322"/>
      <c r="V40" s="314"/>
      <c r="W40" s="312"/>
      <c r="X40" s="308"/>
      <c r="Y40" s="310"/>
      <c r="Z40" s="324"/>
    </row>
    <row r="41" spans="1:26" s="187" customFormat="1" ht="22.2" customHeight="1" x14ac:dyDescent="0.45">
      <c r="A41" s="294" t="s">
        <v>7811</v>
      </c>
      <c r="B41" s="319"/>
      <c r="C41" s="295"/>
      <c r="D41" s="32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1"/>
      <c r="G41" s="307"/>
      <c r="H41" s="315"/>
      <c r="I41" s="298" t="s">
        <v>7812</v>
      </c>
      <c r="J41" s="319"/>
      <c r="K41" s="295"/>
      <c r="L41" s="32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1"/>
      <c r="O41" s="307"/>
      <c r="P41" s="315"/>
      <c r="Q41" s="317"/>
      <c r="R41" s="294" t="s">
        <v>7813</v>
      </c>
      <c r="S41" s="319"/>
      <c r="T41" s="295"/>
      <c r="U41" s="32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1"/>
      <c r="X41" s="307"/>
      <c r="Y41" s="309"/>
      <c r="Z41" s="323"/>
    </row>
    <row r="42" spans="1:26" s="187" customFormat="1" ht="22.2" customHeight="1" x14ac:dyDescent="0.45">
      <c r="A42" s="225"/>
      <c r="B42" s="320"/>
      <c r="C42" s="297"/>
      <c r="D42" s="322"/>
      <c r="E42" s="314"/>
      <c r="F42" s="312"/>
      <c r="G42" s="308"/>
      <c r="H42" s="316"/>
      <c r="I42" s="227"/>
      <c r="J42" s="320"/>
      <c r="K42" s="297"/>
      <c r="L42" s="322"/>
      <c r="M42" s="314"/>
      <c r="N42" s="312"/>
      <c r="O42" s="308"/>
      <c r="P42" s="316"/>
      <c r="Q42" s="318"/>
      <c r="R42" s="225"/>
      <c r="S42" s="320"/>
      <c r="T42" s="297"/>
      <c r="U42" s="322"/>
      <c r="V42" s="314"/>
      <c r="W42" s="312"/>
      <c r="X42" s="308"/>
      <c r="Y42" s="310"/>
      <c r="Z42" s="324"/>
    </row>
    <row r="43" spans="1:26" s="187" customFormat="1" ht="22.2" customHeight="1" x14ac:dyDescent="0.45">
      <c r="A43" s="294" t="s">
        <v>7814</v>
      </c>
      <c r="B43" s="319"/>
      <c r="C43" s="295"/>
      <c r="D43" s="32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1"/>
      <c r="G43" s="307"/>
      <c r="H43" s="315"/>
      <c r="I43" s="298" t="s">
        <v>7815</v>
      </c>
      <c r="J43" s="319"/>
      <c r="K43" s="295"/>
      <c r="L43" s="32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1"/>
      <c r="O43" s="307"/>
      <c r="P43" s="315"/>
      <c r="Q43" s="317"/>
      <c r="R43" s="294" t="s">
        <v>7816</v>
      </c>
      <c r="S43" s="319"/>
      <c r="T43" s="295"/>
      <c r="U43" s="32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1"/>
      <c r="X43" s="307"/>
      <c r="Y43" s="309"/>
      <c r="Z43" s="323"/>
    </row>
    <row r="44" spans="1:26" s="187" customFormat="1" ht="22.2" customHeight="1" x14ac:dyDescent="0.45">
      <c r="A44" s="225"/>
      <c r="B44" s="320"/>
      <c r="C44" s="297"/>
      <c r="D44" s="322"/>
      <c r="E44" s="314"/>
      <c r="F44" s="312"/>
      <c r="G44" s="308"/>
      <c r="H44" s="316"/>
      <c r="I44" s="227"/>
      <c r="J44" s="320"/>
      <c r="K44" s="297"/>
      <c r="L44" s="322"/>
      <c r="M44" s="314"/>
      <c r="N44" s="312"/>
      <c r="O44" s="308"/>
      <c r="P44" s="316"/>
      <c r="Q44" s="318"/>
      <c r="R44" s="225"/>
      <c r="S44" s="320"/>
      <c r="T44" s="297"/>
      <c r="U44" s="322"/>
      <c r="V44" s="314"/>
      <c r="W44" s="312"/>
      <c r="X44" s="308"/>
      <c r="Y44" s="310"/>
      <c r="Z44" s="324"/>
    </row>
    <row r="45" spans="1:26" s="187" customFormat="1" ht="22.2" customHeight="1" x14ac:dyDescent="0.45">
      <c r="A45" s="294" t="s">
        <v>7817</v>
      </c>
      <c r="B45" s="319"/>
      <c r="C45" s="295"/>
      <c r="D45" s="32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1"/>
      <c r="G45" s="307"/>
      <c r="H45" s="315"/>
      <c r="I45" s="298" t="s">
        <v>7818</v>
      </c>
      <c r="J45" s="319"/>
      <c r="K45" s="295"/>
      <c r="L45" s="32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1"/>
      <c r="O45" s="307"/>
      <c r="P45" s="315"/>
      <c r="Q45" s="317"/>
      <c r="R45" s="294" t="s">
        <v>7819</v>
      </c>
      <c r="S45" s="319"/>
      <c r="T45" s="295"/>
      <c r="U45" s="32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1"/>
      <c r="X45" s="307"/>
      <c r="Y45" s="309"/>
      <c r="Z45" s="323"/>
    </row>
    <row r="46" spans="1:26" s="184" customFormat="1" ht="22.2" customHeight="1" thickBot="1" x14ac:dyDescent="0.2">
      <c r="A46" s="226"/>
      <c r="B46" s="353"/>
      <c r="C46" s="299"/>
      <c r="D46" s="355"/>
      <c r="E46" s="357"/>
      <c r="F46" s="359"/>
      <c r="G46" s="360"/>
      <c r="H46" s="365"/>
      <c r="I46" s="228"/>
      <c r="J46" s="353"/>
      <c r="K46" s="299"/>
      <c r="L46" s="355"/>
      <c r="M46" s="357"/>
      <c r="N46" s="359"/>
      <c r="O46" s="360"/>
      <c r="P46" s="365"/>
      <c r="Q46" s="366"/>
      <c r="R46" s="226"/>
      <c r="S46" s="353"/>
      <c r="T46" s="299"/>
      <c r="U46" s="355"/>
      <c r="V46" s="357"/>
      <c r="W46" s="359"/>
      <c r="X46" s="360"/>
      <c r="Y46" s="363"/>
      <c r="Z46" s="364"/>
    </row>
    <row r="47" spans="1:26" s="187" customFormat="1" ht="22.2" customHeight="1" x14ac:dyDescent="0.45">
      <c r="A47" s="300" t="s">
        <v>7820</v>
      </c>
      <c r="B47" s="370"/>
      <c r="C47" s="301"/>
      <c r="D47" s="372" t="str">
        <f xml:space="preserve">
IF(C48="ア",VLOOKUP(A48,ア!$A:$C,2,FALSE),
IF(C48="イ",VLOOKUP(A48,イ!$A:$C,2,FALSE),
IF(C48="ウ",HLOOKUP(A48,ウ!$1:$6,4,FALSE),
IF(C48="エ",VLOOKUP(A48,エ!$A:$E,4,FALSE),""))))</f>
        <v/>
      </c>
      <c r="E47" s="358" t="str">
        <f xml:space="preserve">
IF(C48="ア",VLOOKUP(A48,ア!$A:$C,3,FALSE),
IF(C48="イ",VLOOKUP(A48,イ!$A:$C,3,FALSE),
IF(C48="ウ",HLOOKUP(A48,ウ!$1:$6,5,FALSE)&amp;HLOOKUP(A48,ウ!$1:$6,6,FALSE),
IF(C48="エ",VLOOKUP(A48,エ!$A:$E,4,FALSE),""))))</f>
        <v/>
      </c>
      <c r="F47" s="356"/>
      <c r="G47" s="361"/>
      <c r="H47" s="368"/>
      <c r="I47" s="302" t="s">
        <v>1955</v>
      </c>
      <c r="J47" s="370"/>
      <c r="K47" s="301"/>
      <c r="L47" s="372" t="str">
        <f xml:space="preserve">
IF(K48="ア",VLOOKUP(I48,ア!$A:$C,2,FALSE),
IF(K48="イ",VLOOKUP(I48,イ!$A:$C,2,FALSE),
IF(K48="ウ",HLOOKUP(I48,ウ!$1:$6,4,FALSE),
IF(K48="エ",VLOOKUP(I48,エ!$A:$E,4,FALSE),""))))</f>
        <v/>
      </c>
      <c r="M47" s="358" t="str">
        <f xml:space="preserve">
IF(K48="ア",VLOOKUP(I48,ア!$A:$C,3,FALSE),
IF(K48="イ",VLOOKUP(I48,イ!$A:$C,3,FALSE),
IF(K48="ウ",HLOOKUP(I48,ウ!$1:$6,5,FALSE)&amp;HLOOKUP(I48,ウ!$1:$6,6,FALSE),
IF(K48="エ",VLOOKUP(I48,エ!$A:$E,4,FALSE),""))))</f>
        <v/>
      </c>
      <c r="N47" s="356"/>
      <c r="O47" s="361"/>
      <c r="P47" s="368"/>
      <c r="Q47" s="369"/>
      <c r="R47" s="300" t="s">
        <v>1970</v>
      </c>
      <c r="S47" s="370"/>
      <c r="T47" s="301"/>
      <c r="U47" s="371" t="str">
        <f xml:space="preserve">
IF(T48="ア",VLOOKUP(R48,ア!$A:$C,2,FALSE),
IF(T48="イ",VLOOKUP(R48,イ!$A:$C,2,FALSE),
IF(T48="ウ",HLOOKUP(R48,ウ!$1:$6,4,FALSE),
IF(T48="エ",VLOOKUP(R48,エ!$A:$E,4,FALSE),""))))</f>
        <v/>
      </c>
      <c r="V47" s="367" t="str">
        <f xml:space="preserve">
IF(T48="ア",VLOOKUP(R48,ア!$A:$C,3,FALSE),
IF(T48="イ",VLOOKUP(R48,イ!$A:$C,3,FALSE),
IF(T48="ウ",HLOOKUP(R48,ウ!$1:$6,5,FALSE)&amp;HLOOKUP(R48,ウ!$1:$6,6,FALSE),
IF(T48="エ",VLOOKUP(R48,エ!$A:$E,4,FALSE),""))))</f>
        <v/>
      </c>
      <c r="W47" s="356"/>
      <c r="X47" s="361"/>
      <c r="Y47" s="362"/>
      <c r="Z47" s="354"/>
    </row>
    <row r="48" spans="1:26" s="187" customFormat="1" ht="22.2" customHeight="1" x14ac:dyDescent="0.45">
      <c r="A48" s="225"/>
      <c r="B48" s="320"/>
      <c r="C48" s="297"/>
      <c r="D48" s="322"/>
      <c r="E48" s="314"/>
      <c r="F48" s="312"/>
      <c r="G48" s="308"/>
      <c r="H48" s="316"/>
      <c r="I48" s="227"/>
      <c r="J48" s="320"/>
      <c r="K48" s="297"/>
      <c r="L48" s="322"/>
      <c r="M48" s="314"/>
      <c r="N48" s="312"/>
      <c r="O48" s="308"/>
      <c r="P48" s="316"/>
      <c r="Q48" s="318"/>
      <c r="R48" s="225"/>
      <c r="S48" s="320"/>
      <c r="T48" s="297"/>
      <c r="U48" s="322"/>
      <c r="V48" s="314"/>
      <c r="W48" s="312"/>
      <c r="X48" s="308"/>
      <c r="Y48" s="310"/>
      <c r="Z48" s="324"/>
    </row>
    <row r="49" spans="1:26" s="187" customFormat="1" ht="22.2" customHeight="1" x14ac:dyDescent="0.45">
      <c r="A49" s="294" t="s">
        <v>7821</v>
      </c>
      <c r="B49" s="319"/>
      <c r="C49" s="295"/>
      <c r="D49" s="32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1"/>
      <c r="G49" s="307"/>
      <c r="H49" s="315"/>
      <c r="I49" s="298" t="s">
        <v>1956</v>
      </c>
      <c r="J49" s="319"/>
      <c r="K49" s="295"/>
      <c r="L49" s="32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1"/>
      <c r="O49" s="307"/>
      <c r="P49" s="315"/>
      <c r="Q49" s="317"/>
      <c r="R49" s="294" t="s">
        <v>1971</v>
      </c>
      <c r="S49" s="319"/>
      <c r="T49" s="295"/>
      <c r="U49" s="32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1"/>
      <c r="X49" s="307"/>
      <c r="Y49" s="309"/>
      <c r="Z49" s="323"/>
    </row>
    <row r="50" spans="1:26" s="187" customFormat="1" ht="22.2" customHeight="1" x14ac:dyDescent="0.45">
      <c r="A50" s="225"/>
      <c r="B50" s="320"/>
      <c r="C50" s="297"/>
      <c r="D50" s="322"/>
      <c r="E50" s="314"/>
      <c r="F50" s="312"/>
      <c r="G50" s="308"/>
      <c r="H50" s="316"/>
      <c r="I50" s="227"/>
      <c r="J50" s="320"/>
      <c r="K50" s="297"/>
      <c r="L50" s="322"/>
      <c r="M50" s="314"/>
      <c r="N50" s="312"/>
      <c r="O50" s="308"/>
      <c r="P50" s="316"/>
      <c r="Q50" s="318"/>
      <c r="R50" s="225"/>
      <c r="S50" s="320"/>
      <c r="T50" s="297"/>
      <c r="U50" s="322"/>
      <c r="V50" s="314"/>
      <c r="W50" s="312"/>
      <c r="X50" s="308"/>
      <c r="Y50" s="310"/>
      <c r="Z50" s="324"/>
    </row>
    <row r="51" spans="1:26" s="187" customFormat="1" ht="22.2" customHeight="1" x14ac:dyDescent="0.45">
      <c r="A51" s="294" t="s">
        <v>7822</v>
      </c>
      <c r="B51" s="319"/>
      <c r="C51" s="295"/>
      <c r="D51" s="32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1"/>
      <c r="G51" s="307"/>
      <c r="H51" s="315"/>
      <c r="I51" s="298" t="s">
        <v>1957</v>
      </c>
      <c r="J51" s="319"/>
      <c r="K51" s="295"/>
      <c r="L51" s="32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1"/>
      <c r="O51" s="307"/>
      <c r="P51" s="315"/>
      <c r="Q51" s="317"/>
      <c r="R51" s="294" t="s">
        <v>1972</v>
      </c>
      <c r="S51" s="319"/>
      <c r="T51" s="295"/>
      <c r="U51" s="32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1"/>
      <c r="X51" s="307"/>
      <c r="Y51" s="309"/>
      <c r="Z51" s="323"/>
    </row>
    <row r="52" spans="1:26" s="187" customFormat="1" ht="22.2" customHeight="1" x14ac:dyDescent="0.45">
      <c r="A52" s="225"/>
      <c r="B52" s="320"/>
      <c r="C52" s="297"/>
      <c r="D52" s="322"/>
      <c r="E52" s="314"/>
      <c r="F52" s="312"/>
      <c r="G52" s="308"/>
      <c r="H52" s="316"/>
      <c r="I52" s="227"/>
      <c r="J52" s="320"/>
      <c r="K52" s="297"/>
      <c r="L52" s="322"/>
      <c r="M52" s="314"/>
      <c r="N52" s="312"/>
      <c r="O52" s="308"/>
      <c r="P52" s="316"/>
      <c r="Q52" s="318"/>
      <c r="R52" s="225"/>
      <c r="S52" s="320"/>
      <c r="T52" s="297"/>
      <c r="U52" s="322"/>
      <c r="V52" s="314"/>
      <c r="W52" s="312"/>
      <c r="X52" s="308"/>
      <c r="Y52" s="310"/>
      <c r="Z52" s="324"/>
    </row>
    <row r="53" spans="1:26" s="187" customFormat="1" ht="22.2" customHeight="1" x14ac:dyDescent="0.45">
      <c r="A53" s="294" t="s">
        <v>1953</v>
      </c>
      <c r="B53" s="319"/>
      <c r="C53" s="295"/>
      <c r="D53" s="32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1"/>
      <c r="G53" s="307"/>
      <c r="H53" s="315"/>
      <c r="I53" s="298" t="s">
        <v>1958</v>
      </c>
      <c r="J53" s="319"/>
      <c r="K53" s="295"/>
      <c r="L53" s="32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1"/>
      <c r="O53" s="307"/>
      <c r="P53" s="315"/>
      <c r="Q53" s="317"/>
      <c r="R53" s="294" t="s">
        <v>1973</v>
      </c>
      <c r="S53" s="319"/>
      <c r="T53" s="295"/>
      <c r="U53" s="32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1"/>
      <c r="X53" s="307"/>
      <c r="Y53" s="309"/>
      <c r="Z53" s="323"/>
    </row>
    <row r="54" spans="1:26" s="187" customFormat="1" ht="22.2" customHeight="1" x14ac:dyDescent="0.45">
      <c r="A54" s="225"/>
      <c r="B54" s="320"/>
      <c r="C54" s="297"/>
      <c r="D54" s="322"/>
      <c r="E54" s="314"/>
      <c r="F54" s="312"/>
      <c r="G54" s="308"/>
      <c r="H54" s="316"/>
      <c r="I54" s="227"/>
      <c r="J54" s="320"/>
      <c r="K54" s="297"/>
      <c r="L54" s="322"/>
      <c r="M54" s="314"/>
      <c r="N54" s="312"/>
      <c r="O54" s="308"/>
      <c r="P54" s="316"/>
      <c r="Q54" s="318"/>
      <c r="R54" s="225"/>
      <c r="S54" s="320"/>
      <c r="T54" s="297"/>
      <c r="U54" s="322"/>
      <c r="V54" s="314"/>
      <c r="W54" s="312"/>
      <c r="X54" s="308"/>
      <c r="Y54" s="310"/>
      <c r="Z54" s="324"/>
    </row>
    <row r="55" spans="1:26" s="187" customFormat="1" ht="22.2" customHeight="1" x14ac:dyDescent="0.45">
      <c r="A55" s="294" t="s">
        <v>1954</v>
      </c>
      <c r="B55" s="319"/>
      <c r="C55" s="295"/>
      <c r="D55" s="32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1"/>
      <c r="G55" s="307"/>
      <c r="H55" s="315"/>
      <c r="I55" s="298" t="s">
        <v>1959</v>
      </c>
      <c r="J55" s="319"/>
      <c r="K55" s="295"/>
      <c r="L55" s="32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1"/>
      <c r="O55" s="307"/>
      <c r="P55" s="315"/>
      <c r="Q55" s="317"/>
      <c r="R55" s="294" t="s">
        <v>1974</v>
      </c>
      <c r="S55" s="319"/>
      <c r="T55" s="295"/>
      <c r="U55" s="32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1"/>
      <c r="X55" s="307"/>
      <c r="Y55" s="309"/>
      <c r="Z55" s="323"/>
    </row>
    <row r="56" spans="1:26" s="187" customFormat="1" ht="22.2" customHeight="1" x14ac:dyDescent="0.45">
      <c r="A56" s="225"/>
      <c r="B56" s="320"/>
      <c r="C56" s="297"/>
      <c r="D56" s="322"/>
      <c r="E56" s="314"/>
      <c r="F56" s="312"/>
      <c r="G56" s="308"/>
      <c r="H56" s="316"/>
      <c r="I56" s="227"/>
      <c r="J56" s="320"/>
      <c r="K56" s="297"/>
      <c r="L56" s="322"/>
      <c r="M56" s="314"/>
      <c r="N56" s="312"/>
      <c r="O56" s="308"/>
      <c r="P56" s="316"/>
      <c r="Q56" s="318"/>
      <c r="R56" s="225"/>
      <c r="S56" s="320"/>
      <c r="T56" s="297"/>
      <c r="U56" s="322"/>
      <c r="V56" s="314"/>
      <c r="W56" s="312"/>
      <c r="X56" s="308"/>
      <c r="Y56" s="310"/>
      <c r="Z56" s="324"/>
    </row>
    <row r="57" spans="1:26" s="187" customFormat="1" ht="22.2" customHeight="1" x14ac:dyDescent="0.45">
      <c r="A57" s="294" t="s">
        <v>7823</v>
      </c>
      <c r="B57" s="319"/>
      <c r="C57" s="295"/>
      <c r="D57" s="32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1"/>
      <c r="G57" s="307"/>
      <c r="H57" s="315"/>
      <c r="I57" s="298" t="s">
        <v>1960</v>
      </c>
      <c r="J57" s="319"/>
      <c r="K57" s="295"/>
      <c r="L57" s="32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1"/>
      <c r="O57" s="307"/>
      <c r="P57" s="315"/>
      <c r="Q57" s="317"/>
      <c r="R57" s="294" t="s">
        <v>1975</v>
      </c>
      <c r="S57" s="319"/>
      <c r="T57" s="295"/>
      <c r="U57" s="32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1"/>
      <c r="X57" s="307"/>
      <c r="Y57" s="309"/>
      <c r="Z57" s="323"/>
    </row>
    <row r="58" spans="1:26" s="187" customFormat="1" ht="22.2" customHeight="1" x14ac:dyDescent="0.45">
      <c r="A58" s="225"/>
      <c r="B58" s="320"/>
      <c r="C58" s="297"/>
      <c r="D58" s="322"/>
      <c r="E58" s="314"/>
      <c r="F58" s="312"/>
      <c r="G58" s="308"/>
      <c r="H58" s="316"/>
      <c r="I58" s="227"/>
      <c r="J58" s="320"/>
      <c r="K58" s="297"/>
      <c r="L58" s="322"/>
      <c r="M58" s="314"/>
      <c r="N58" s="312"/>
      <c r="O58" s="308"/>
      <c r="P58" s="316"/>
      <c r="Q58" s="318"/>
      <c r="R58" s="225"/>
      <c r="S58" s="320"/>
      <c r="T58" s="297"/>
      <c r="U58" s="322"/>
      <c r="V58" s="314"/>
      <c r="W58" s="312"/>
      <c r="X58" s="308"/>
      <c r="Y58" s="310"/>
      <c r="Z58" s="324"/>
    </row>
    <row r="59" spans="1:26" s="187" customFormat="1" ht="22.2" customHeight="1" x14ac:dyDescent="0.45">
      <c r="A59" s="294" t="s">
        <v>7824</v>
      </c>
      <c r="B59" s="319"/>
      <c r="C59" s="295"/>
      <c r="D59" s="32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1"/>
      <c r="G59" s="307"/>
      <c r="H59" s="315"/>
      <c r="I59" s="298" t="s">
        <v>1961</v>
      </c>
      <c r="J59" s="319"/>
      <c r="K59" s="295"/>
      <c r="L59" s="32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1"/>
      <c r="O59" s="307"/>
      <c r="P59" s="315"/>
      <c r="Q59" s="317"/>
      <c r="R59" s="294" t="s">
        <v>1976</v>
      </c>
      <c r="S59" s="319"/>
      <c r="T59" s="295"/>
      <c r="U59" s="32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1"/>
      <c r="X59" s="307"/>
      <c r="Y59" s="309"/>
      <c r="Z59" s="323"/>
    </row>
    <row r="60" spans="1:26" s="187" customFormat="1" ht="22.2" customHeight="1" x14ac:dyDescent="0.45">
      <c r="A60" s="225"/>
      <c r="B60" s="320"/>
      <c r="C60" s="297"/>
      <c r="D60" s="322"/>
      <c r="E60" s="314"/>
      <c r="F60" s="312"/>
      <c r="G60" s="308"/>
      <c r="H60" s="316"/>
      <c r="I60" s="227"/>
      <c r="J60" s="320"/>
      <c r="K60" s="297"/>
      <c r="L60" s="322"/>
      <c r="M60" s="314"/>
      <c r="N60" s="312"/>
      <c r="O60" s="308"/>
      <c r="P60" s="316"/>
      <c r="Q60" s="318"/>
      <c r="R60" s="225"/>
      <c r="S60" s="320"/>
      <c r="T60" s="297"/>
      <c r="U60" s="322"/>
      <c r="V60" s="314"/>
      <c r="W60" s="312"/>
      <c r="X60" s="308"/>
      <c r="Y60" s="310"/>
      <c r="Z60" s="324"/>
    </row>
    <row r="61" spans="1:26" s="187" customFormat="1" ht="22.2" customHeight="1" x14ac:dyDescent="0.45">
      <c r="A61" s="294" t="s">
        <v>7825</v>
      </c>
      <c r="B61" s="319"/>
      <c r="C61" s="295"/>
      <c r="D61" s="32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1"/>
      <c r="G61" s="307"/>
      <c r="H61" s="315"/>
      <c r="I61" s="298" t="s">
        <v>1962</v>
      </c>
      <c r="J61" s="319"/>
      <c r="K61" s="295"/>
      <c r="L61" s="32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1"/>
      <c r="O61" s="307"/>
      <c r="P61" s="315"/>
      <c r="Q61" s="317"/>
      <c r="R61" s="294" t="s">
        <v>1977</v>
      </c>
      <c r="S61" s="319"/>
      <c r="T61" s="295"/>
      <c r="U61" s="32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1"/>
      <c r="X61" s="307"/>
      <c r="Y61" s="309"/>
      <c r="Z61" s="323"/>
    </row>
    <row r="62" spans="1:26" s="187" customFormat="1" ht="22.2" customHeight="1" x14ac:dyDescent="0.45">
      <c r="A62" s="225"/>
      <c r="B62" s="320"/>
      <c r="C62" s="297"/>
      <c r="D62" s="322"/>
      <c r="E62" s="314"/>
      <c r="F62" s="312"/>
      <c r="G62" s="308"/>
      <c r="H62" s="316"/>
      <c r="I62" s="227"/>
      <c r="J62" s="320"/>
      <c r="K62" s="297"/>
      <c r="L62" s="322"/>
      <c r="M62" s="314"/>
      <c r="N62" s="312"/>
      <c r="O62" s="308"/>
      <c r="P62" s="316"/>
      <c r="Q62" s="318"/>
      <c r="R62" s="225"/>
      <c r="S62" s="320"/>
      <c r="T62" s="297"/>
      <c r="U62" s="322"/>
      <c r="V62" s="314"/>
      <c r="W62" s="312"/>
      <c r="X62" s="308"/>
      <c r="Y62" s="310"/>
      <c r="Z62" s="324"/>
    </row>
    <row r="63" spans="1:26" s="187" customFormat="1" ht="22.2" customHeight="1" x14ac:dyDescent="0.45">
      <c r="A63" s="294" t="s">
        <v>7826</v>
      </c>
      <c r="B63" s="319"/>
      <c r="C63" s="295"/>
      <c r="D63" s="32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1"/>
      <c r="G63" s="307"/>
      <c r="H63" s="315"/>
      <c r="I63" s="298" t="s">
        <v>1963</v>
      </c>
      <c r="J63" s="319"/>
      <c r="K63" s="295"/>
      <c r="L63" s="32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1"/>
      <c r="O63" s="307"/>
      <c r="P63" s="315"/>
      <c r="Q63" s="317"/>
      <c r="R63" s="294" t="s">
        <v>1978</v>
      </c>
      <c r="S63" s="319"/>
      <c r="T63" s="295"/>
      <c r="U63" s="32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1"/>
      <c r="X63" s="307"/>
      <c r="Y63" s="309"/>
      <c r="Z63" s="323"/>
    </row>
    <row r="64" spans="1:26" s="187" customFormat="1" ht="22.2" customHeight="1" x14ac:dyDescent="0.45">
      <c r="A64" s="225"/>
      <c r="B64" s="320"/>
      <c r="C64" s="297"/>
      <c r="D64" s="322"/>
      <c r="E64" s="314"/>
      <c r="F64" s="312"/>
      <c r="G64" s="308"/>
      <c r="H64" s="316"/>
      <c r="I64" s="227"/>
      <c r="J64" s="320"/>
      <c r="K64" s="297"/>
      <c r="L64" s="322"/>
      <c r="M64" s="314"/>
      <c r="N64" s="312"/>
      <c r="O64" s="308"/>
      <c r="P64" s="316"/>
      <c r="Q64" s="318"/>
      <c r="R64" s="225"/>
      <c r="S64" s="320"/>
      <c r="T64" s="297"/>
      <c r="U64" s="322"/>
      <c r="V64" s="314"/>
      <c r="W64" s="312"/>
      <c r="X64" s="308"/>
      <c r="Y64" s="310"/>
      <c r="Z64" s="324"/>
    </row>
    <row r="65" spans="1:26" s="187" customFormat="1" ht="22.2" customHeight="1" x14ac:dyDescent="0.45">
      <c r="A65" s="294" t="s">
        <v>7827</v>
      </c>
      <c r="B65" s="319"/>
      <c r="C65" s="295"/>
      <c r="D65" s="32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1"/>
      <c r="G65" s="307"/>
      <c r="H65" s="315"/>
      <c r="I65" s="298" t="s">
        <v>1964</v>
      </c>
      <c r="J65" s="319"/>
      <c r="K65" s="295"/>
      <c r="L65" s="32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1"/>
      <c r="O65" s="307"/>
      <c r="P65" s="315"/>
      <c r="Q65" s="317"/>
      <c r="R65" s="294" t="s">
        <v>1979</v>
      </c>
      <c r="S65" s="319"/>
      <c r="T65" s="295"/>
      <c r="U65" s="32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1"/>
      <c r="X65" s="307"/>
      <c r="Y65" s="309"/>
      <c r="Z65" s="323"/>
    </row>
    <row r="66" spans="1:26" s="187" customFormat="1" ht="22.2" customHeight="1" x14ac:dyDescent="0.45">
      <c r="A66" s="225"/>
      <c r="B66" s="320"/>
      <c r="C66" s="297"/>
      <c r="D66" s="322"/>
      <c r="E66" s="314"/>
      <c r="F66" s="312"/>
      <c r="G66" s="308"/>
      <c r="H66" s="316"/>
      <c r="I66" s="227"/>
      <c r="J66" s="320"/>
      <c r="K66" s="297"/>
      <c r="L66" s="322"/>
      <c r="M66" s="314"/>
      <c r="N66" s="312"/>
      <c r="O66" s="308"/>
      <c r="P66" s="316"/>
      <c r="Q66" s="318"/>
      <c r="R66" s="225"/>
      <c r="S66" s="320"/>
      <c r="T66" s="297"/>
      <c r="U66" s="322"/>
      <c r="V66" s="314"/>
      <c r="W66" s="312"/>
      <c r="X66" s="308"/>
      <c r="Y66" s="310"/>
      <c r="Z66" s="324"/>
    </row>
    <row r="67" spans="1:26" s="187" customFormat="1" ht="22.2" customHeight="1" x14ac:dyDescent="0.45">
      <c r="A67" s="294" t="s">
        <v>7828</v>
      </c>
      <c r="B67" s="319"/>
      <c r="C67" s="295"/>
      <c r="D67" s="32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1"/>
      <c r="G67" s="307"/>
      <c r="H67" s="315"/>
      <c r="I67" s="298" t="s">
        <v>1965</v>
      </c>
      <c r="J67" s="319"/>
      <c r="K67" s="295"/>
      <c r="L67" s="32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1"/>
      <c r="O67" s="307"/>
      <c r="P67" s="315"/>
      <c r="Q67" s="317"/>
      <c r="R67" s="294" t="s">
        <v>1980</v>
      </c>
      <c r="S67" s="319"/>
      <c r="T67" s="295"/>
      <c r="U67" s="32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1"/>
      <c r="X67" s="307"/>
      <c r="Y67" s="309"/>
      <c r="Z67" s="323"/>
    </row>
    <row r="68" spans="1:26" s="187" customFormat="1" ht="22.2" customHeight="1" x14ac:dyDescent="0.45">
      <c r="A68" s="225"/>
      <c r="B68" s="320"/>
      <c r="C68" s="297"/>
      <c r="D68" s="322"/>
      <c r="E68" s="314"/>
      <c r="F68" s="312"/>
      <c r="G68" s="308"/>
      <c r="H68" s="316"/>
      <c r="I68" s="227"/>
      <c r="J68" s="320"/>
      <c r="K68" s="297"/>
      <c r="L68" s="322"/>
      <c r="M68" s="314"/>
      <c r="N68" s="312"/>
      <c r="O68" s="308"/>
      <c r="P68" s="316"/>
      <c r="Q68" s="318"/>
      <c r="R68" s="225"/>
      <c r="S68" s="320"/>
      <c r="T68" s="297"/>
      <c r="U68" s="322"/>
      <c r="V68" s="314"/>
      <c r="W68" s="312"/>
      <c r="X68" s="308"/>
      <c r="Y68" s="310"/>
      <c r="Z68" s="324"/>
    </row>
    <row r="69" spans="1:26" s="187" customFormat="1" ht="22.2" customHeight="1" x14ac:dyDescent="0.45">
      <c r="A69" s="294" t="s">
        <v>7829</v>
      </c>
      <c r="B69" s="319"/>
      <c r="C69" s="295"/>
      <c r="D69" s="32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1"/>
      <c r="G69" s="307"/>
      <c r="H69" s="315"/>
      <c r="I69" s="298" t="s">
        <v>1966</v>
      </c>
      <c r="J69" s="319"/>
      <c r="K69" s="295"/>
      <c r="L69" s="32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1"/>
      <c r="O69" s="307"/>
      <c r="P69" s="315"/>
      <c r="Q69" s="317"/>
      <c r="R69" s="294" t="s">
        <v>1981</v>
      </c>
      <c r="S69" s="319"/>
      <c r="T69" s="295"/>
      <c r="U69" s="32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1"/>
      <c r="X69" s="307"/>
      <c r="Y69" s="309"/>
      <c r="Z69" s="323"/>
    </row>
    <row r="70" spans="1:26" s="187" customFormat="1" ht="22.2" customHeight="1" x14ac:dyDescent="0.45">
      <c r="A70" s="225"/>
      <c r="B70" s="320"/>
      <c r="C70" s="297"/>
      <c r="D70" s="322"/>
      <c r="E70" s="314"/>
      <c r="F70" s="312"/>
      <c r="G70" s="308"/>
      <c r="H70" s="316"/>
      <c r="I70" s="227"/>
      <c r="J70" s="320"/>
      <c r="K70" s="297"/>
      <c r="L70" s="322"/>
      <c r="M70" s="314"/>
      <c r="N70" s="312"/>
      <c r="O70" s="308"/>
      <c r="P70" s="316"/>
      <c r="Q70" s="318"/>
      <c r="R70" s="225"/>
      <c r="S70" s="320"/>
      <c r="T70" s="297"/>
      <c r="U70" s="322"/>
      <c r="V70" s="314"/>
      <c r="W70" s="312"/>
      <c r="X70" s="308"/>
      <c r="Y70" s="310"/>
      <c r="Z70" s="324"/>
    </row>
    <row r="71" spans="1:26" s="187" customFormat="1" ht="22.2" customHeight="1" x14ac:dyDescent="0.45">
      <c r="A71" s="294" t="s">
        <v>7830</v>
      </c>
      <c r="B71" s="319"/>
      <c r="C71" s="295"/>
      <c r="D71" s="32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1"/>
      <c r="G71" s="307"/>
      <c r="H71" s="315"/>
      <c r="I71" s="298" t="s">
        <v>1967</v>
      </c>
      <c r="J71" s="319"/>
      <c r="K71" s="295"/>
      <c r="L71" s="32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1"/>
      <c r="O71" s="307"/>
      <c r="P71" s="315"/>
      <c r="Q71" s="317"/>
      <c r="R71" s="294" t="s">
        <v>1982</v>
      </c>
      <c r="S71" s="319"/>
      <c r="T71" s="295"/>
      <c r="U71" s="32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1"/>
      <c r="X71" s="307"/>
      <c r="Y71" s="309"/>
      <c r="Z71" s="323"/>
    </row>
    <row r="72" spans="1:26" s="187" customFormat="1" ht="22.2" customHeight="1" x14ac:dyDescent="0.45">
      <c r="A72" s="225"/>
      <c r="B72" s="320"/>
      <c r="C72" s="297"/>
      <c r="D72" s="322"/>
      <c r="E72" s="314"/>
      <c r="F72" s="312"/>
      <c r="G72" s="308"/>
      <c r="H72" s="316"/>
      <c r="I72" s="227"/>
      <c r="J72" s="320"/>
      <c r="K72" s="297"/>
      <c r="L72" s="322"/>
      <c r="M72" s="314"/>
      <c r="N72" s="312"/>
      <c r="O72" s="308"/>
      <c r="P72" s="316"/>
      <c r="Q72" s="318"/>
      <c r="R72" s="225"/>
      <c r="S72" s="320"/>
      <c r="T72" s="297"/>
      <c r="U72" s="322"/>
      <c r="V72" s="314"/>
      <c r="W72" s="312"/>
      <c r="X72" s="308"/>
      <c r="Y72" s="310"/>
      <c r="Z72" s="324"/>
    </row>
    <row r="73" spans="1:26" s="187" customFormat="1" ht="22.2" customHeight="1" x14ac:dyDescent="0.45">
      <c r="A73" s="294" t="s">
        <v>7831</v>
      </c>
      <c r="B73" s="319"/>
      <c r="C73" s="295"/>
      <c r="D73" s="32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1"/>
      <c r="G73" s="307"/>
      <c r="H73" s="315"/>
      <c r="I73" s="298" t="s">
        <v>1968</v>
      </c>
      <c r="J73" s="319"/>
      <c r="K73" s="295"/>
      <c r="L73" s="32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1"/>
      <c r="O73" s="307"/>
      <c r="P73" s="315"/>
      <c r="Q73" s="317"/>
      <c r="R73" s="294" t="s">
        <v>1983</v>
      </c>
      <c r="S73" s="319"/>
      <c r="T73" s="295"/>
      <c r="U73" s="32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1"/>
      <c r="X73" s="307"/>
      <c r="Y73" s="309"/>
      <c r="Z73" s="323"/>
    </row>
    <row r="74" spans="1:26" s="187" customFormat="1" ht="22.2" customHeight="1" x14ac:dyDescent="0.45">
      <c r="A74" s="225"/>
      <c r="B74" s="320"/>
      <c r="C74" s="297"/>
      <c r="D74" s="322"/>
      <c r="E74" s="314"/>
      <c r="F74" s="312"/>
      <c r="G74" s="308"/>
      <c r="H74" s="316"/>
      <c r="I74" s="227"/>
      <c r="J74" s="320"/>
      <c r="K74" s="297"/>
      <c r="L74" s="322"/>
      <c r="M74" s="314"/>
      <c r="N74" s="312"/>
      <c r="O74" s="308"/>
      <c r="P74" s="316"/>
      <c r="Q74" s="318"/>
      <c r="R74" s="225"/>
      <c r="S74" s="320"/>
      <c r="T74" s="297"/>
      <c r="U74" s="322"/>
      <c r="V74" s="314"/>
      <c r="W74" s="312"/>
      <c r="X74" s="308"/>
      <c r="Y74" s="310"/>
      <c r="Z74" s="324"/>
    </row>
    <row r="75" spans="1:26" s="187" customFormat="1" ht="22.2" customHeight="1" x14ac:dyDescent="0.45">
      <c r="A75" s="294" t="s">
        <v>7832</v>
      </c>
      <c r="B75" s="319"/>
      <c r="C75" s="295"/>
      <c r="D75" s="32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1"/>
      <c r="G75" s="307"/>
      <c r="H75" s="315"/>
      <c r="I75" s="298" t="s">
        <v>1969</v>
      </c>
      <c r="J75" s="319"/>
      <c r="K75" s="295"/>
      <c r="L75" s="32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1"/>
      <c r="O75" s="307"/>
      <c r="P75" s="315"/>
      <c r="Q75" s="317"/>
      <c r="R75" s="294" t="s">
        <v>1984</v>
      </c>
      <c r="S75" s="319"/>
      <c r="T75" s="295"/>
      <c r="U75" s="32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1"/>
      <c r="X75" s="307"/>
      <c r="Y75" s="309"/>
      <c r="Z75" s="323"/>
    </row>
    <row r="76" spans="1:26" s="184" customFormat="1" ht="22.2" customHeight="1" thickBot="1" x14ac:dyDescent="0.2">
      <c r="A76" s="226"/>
      <c r="B76" s="353"/>
      <c r="C76" s="299"/>
      <c r="D76" s="355"/>
      <c r="E76" s="357"/>
      <c r="F76" s="359"/>
      <c r="G76" s="360"/>
      <c r="H76" s="365"/>
      <c r="I76" s="228"/>
      <c r="J76" s="353"/>
      <c r="K76" s="299"/>
      <c r="L76" s="355"/>
      <c r="M76" s="357"/>
      <c r="N76" s="359"/>
      <c r="O76" s="360"/>
      <c r="P76" s="365"/>
      <c r="Q76" s="366"/>
      <c r="R76" s="226"/>
      <c r="S76" s="353"/>
      <c r="T76" s="299"/>
      <c r="U76" s="355"/>
      <c r="V76" s="357"/>
      <c r="W76" s="359"/>
      <c r="X76" s="360"/>
      <c r="Y76" s="363"/>
      <c r="Z76" s="364"/>
    </row>
    <row r="77" spans="1:26" s="187" customFormat="1" ht="22.2" customHeight="1" x14ac:dyDescent="0.45">
      <c r="A77" s="300" t="s">
        <v>7833</v>
      </c>
      <c r="B77" s="370"/>
      <c r="C77" s="301"/>
      <c r="D77" s="372" t="str">
        <f xml:space="preserve">
IF(C78="ア",VLOOKUP(A78,ア!$A:$C,2,FALSE),
IF(C78="イ",VLOOKUP(A78,イ!$A:$C,2,FALSE),
IF(C78="ウ",HLOOKUP(A78,ウ!$1:$6,4,FALSE),
IF(C78="エ",VLOOKUP(A78,エ!$A:$E,4,FALSE),""))))</f>
        <v/>
      </c>
      <c r="E77" s="358" t="str">
        <f xml:space="preserve">
IF(C78="ア",VLOOKUP(A78,ア!$A:$C,3,FALSE),
IF(C78="イ",VLOOKUP(A78,イ!$A:$C,3,FALSE),
IF(C78="ウ",HLOOKUP(A78,ウ!$1:$6,5,FALSE)&amp;HLOOKUP(A78,ウ!$1:$6,6,FALSE),
IF(C78="エ",VLOOKUP(A78,エ!$A:$E,4,FALSE),""))))</f>
        <v/>
      </c>
      <c r="F77" s="356"/>
      <c r="G77" s="361"/>
      <c r="H77" s="368"/>
      <c r="I77" s="302" t="s">
        <v>1987</v>
      </c>
      <c r="J77" s="370"/>
      <c r="K77" s="301"/>
      <c r="L77" s="372" t="str">
        <f xml:space="preserve">
IF(K78="ア",VLOOKUP(I78,ア!$A:$C,2,FALSE),
IF(K78="イ",VLOOKUP(I78,イ!$A:$C,2,FALSE),
IF(K78="ウ",HLOOKUP(I78,ウ!$1:$6,4,FALSE),
IF(K78="エ",VLOOKUP(I78,エ!$A:$E,4,FALSE),""))))</f>
        <v/>
      </c>
      <c r="M77" s="358" t="str">
        <f xml:space="preserve">
IF(K78="ア",VLOOKUP(I78,ア!$A:$C,3,FALSE),
IF(K78="イ",VLOOKUP(I78,イ!$A:$C,3,FALSE),
IF(K78="ウ",HLOOKUP(I78,ウ!$1:$6,5,FALSE)&amp;HLOOKUP(I78,ウ!$1:$6,6,FALSE),
IF(K78="エ",VLOOKUP(I78,エ!$A:$E,4,FALSE),""))))</f>
        <v/>
      </c>
      <c r="N77" s="356"/>
      <c r="O77" s="361"/>
      <c r="P77" s="368"/>
      <c r="Q77" s="369"/>
      <c r="R77" s="300" t="s">
        <v>2002</v>
      </c>
      <c r="S77" s="370"/>
      <c r="T77" s="301"/>
      <c r="U77" s="372" t="str">
        <f xml:space="preserve">
IF(T78="ア",VLOOKUP(R78,ア!$A:$C,2,FALSE),
IF(T78="イ",VLOOKUP(R78,イ!$A:$C,2,FALSE),
IF(T78="ウ",HLOOKUP(R78,ウ!$1:$6,4,FALSE),
IF(T78="エ",VLOOKUP(R78,エ!$A:$E,4,FALSE),""))))</f>
        <v/>
      </c>
      <c r="V77" s="358" t="str">
        <f xml:space="preserve">
IF(T78="ア",VLOOKUP(R78,ア!$A:$C,3,FALSE),
IF(T78="イ",VLOOKUP(R78,イ!$A:$C,3,FALSE),
IF(T78="ウ",HLOOKUP(R78,ウ!$1:$6,5,FALSE)&amp;HLOOKUP(R78,ウ!$1:$6,6,FALSE),
IF(T78="エ",VLOOKUP(R78,エ!$A:$E,4,FALSE),""))))</f>
        <v/>
      </c>
      <c r="W77" s="356"/>
      <c r="X77" s="361"/>
      <c r="Y77" s="362"/>
      <c r="Z77" s="354"/>
    </row>
    <row r="78" spans="1:26" s="187" customFormat="1" ht="22.2" customHeight="1" x14ac:dyDescent="0.45">
      <c r="A78" s="225"/>
      <c r="B78" s="320"/>
      <c r="C78" s="297"/>
      <c r="D78" s="322"/>
      <c r="E78" s="314"/>
      <c r="F78" s="312"/>
      <c r="G78" s="308"/>
      <c r="H78" s="316"/>
      <c r="I78" s="227"/>
      <c r="J78" s="320"/>
      <c r="K78" s="297"/>
      <c r="L78" s="322"/>
      <c r="M78" s="314"/>
      <c r="N78" s="312"/>
      <c r="O78" s="308"/>
      <c r="P78" s="316"/>
      <c r="Q78" s="318"/>
      <c r="R78" s="225"/>
      <c r="S78" s="320"/>
      <c r="T78" s="297"/>
      <c r="U78" s="322"/>
      <c r="V78" s="314"/>
      <c r="W78" s="312"/>
      <c r="X78" s="308"/>
      <c r="Y78" s="310"/>
      <c r="Z78" s="324"/>
    </row>
    <row r="79" spans="1:26" s="187" customFormat="1" ht="22.2" customHeight="1" x14ac:dyDescent="0.45">
      <c r="A79" s="294" t="s">
        <v>7834</v>
      </c>
      <c r="B79" s="319"/>
      <c r="C79" s="295"/>
      <c r="D79" s="32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1"/>
      <c r="G79" s="307"/>
      <c r="H79" s="315"/>
      <c r="I79" s="298" t="s">
        <v>1988</v>
      </c>
      <c r="J79" s="319"/>
      <c r="K79" s="295"/>
      <c r="L79" s="32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1"/>
      <c r="O79" s="307"/>
      <c r="P79" s="315"/>
      <c r="Q79" s="317"/>
      <c r="R79" s="294" t="s">
        <v>2003</v>
      </c>
      <c r="S79" s="319"/>
      <c r="T79" s="295"/>
      <c r="U79" s="32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1"/>
      <c r="X79" s="307"/>
      <c r="Y79" s="309"/>
      <c r="Z79" s="323"/>
    </row>
    <row r="80" spans="1:26" s="187" customFormat="1" ht="22.2" customHeight="1" x14ac:dyDescent="0.45">
      <c r="A80" s="225"/>
      <c r="B80" s="320"/>
      <c r="C80" s="297"/>
      <c r="D80" s="322"/>
      <c r="E80" s="314"/>
      <c r="F80" s="312"/>
      <c r="G80" s="308"/>
      <c r="H80" s="316"/>
      <c r="I80" s="227"/>
      <c r="J80" s="320"/>
      <c r="K80" s="297"/>
      <c r="L80" s="322"/>
      <c r="M80" s="314"/>
      <c r="N80" s="312"/>
      <c r="O80" s="308"/>
      <c r="P80" s="316"/>
      <c r="Q80" s="318"/>
      <c r="R80" s="225"/>
      <c r="S80" s="320"/>
      <c r="T80" s="297"/>
      <c r="U80" s="322"/>
      <c r="V80" s="314"/>
      <c r="W80" s="312"/>
      <c r="X80" s="308"/>
      <c r="Y80" s="310"/>
      <c r="Z80" s="324"/>
    </row>
    <row r="81" spans="1:26" s="187" customFormat="1" ht="22.2" customHeight="1" x14ac:dyDescent="0.45">
      <c r="A81" s="294" t="s">
        <v>7835</v>
      </c>
      <c r="B81" s="319"/>
      <c r="C81" s="295"/>
      <c r="D81" s="32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1"/>
      <c r="G81" s="307"/>
      <c r="H81" s="315"/>
      <c r="I81" s="298" t="s">
        <v>1989</v>
      </c>
      <c r="J81" s="319"/>
      <c r="K81" s="295"/>
      <c r="L81" s="32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1"/>
      <c r="O81" s="307"/>
      <c r="P81" s="315"/>
      <c r="Q81" s="317"/>
      <c r="R81" s="294" t="s">
        <v>2004</v>
      </c>
      <c r="S81" s="319"/>
      <c r="T81" s="295"/>
      <c r="U81" s="32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1"/>
      <c r="X81" s="307"/>
      <c r="Y81" s="309"/>
      <c r="Z81" s="323"/>
    </row>
    <row r="82" spans="1:26" s="187" customFormat="1" ht="22.2" customHeight="1" x14ac:dyDescent="0.45">
      <c r="A82" s="225"/>
      <c r="B82" s="320"/>
      <c r="C82" s="297"/>
      <c r="D82" s="322"/>
      <c r="E82" s="314"/>
      <c r="F82" s="312"/>
      <c r="G82" s="308"/>
      <c r="H82" s="316"/>
      <c r="I82" s="227"/>
      <c r="J82" s="320"/>
      <c r="K82" s="297"/>
      <c r="L82" s="322"/>
      <c r="M82" s="314"/>
      <c r="N82" s="312"/>
      <c r="O82" s="308"/>
      <c r="P82" s="316"/>
      <c r="Q82" s="318"/>
      <c r="R82" s="225"/>
      <c r="S82" s="320"/>
      <c r="T82" s="297"/>
      <c r="U82" s="322"/>
      <c r="V82" s="314"/>
      <c r="W82" s="312"/>
      <c r="X82" s="308"/>
      <c r="Y82" s="310"/>
      <c r="Z82" s="324"/>
    </row>
    <row r="83" spans="1:26" s="187" customFormat="1" ht="22.2" customHeight="1" x14ac:dyDescent="0.45">
      <c r="A83" s="294" t="s">
        <v>1985</v>
      </c>
      <c r="B83" s="319"/>
      <c r="C83" s="295"/>
      <c r="D83" s="32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1"/>
      <c r="G83" s="307"/>
      <c r="H83" s="315"/>
      <c r="I83" s="298" t="s">
        <v>1990</v>
      </c>
      <c r="J83" s="319"/>
      <c r="K83" s="295"/>
      <c r="L83" s="32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1"/>
      <c r="O83" s="307"/>
      <c r="P83" s="315"/>
      <c r="Q83" s="317"/>
      <c r="R83" s="294" t="s">
        <v>2005</v>
      </c>
      <c r="S83" s="319"/>
      <c r="T83" s="295"/>
      <c r="U83" s="32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1"/>
      <c r="X83" s="307"/>
      <c r="Y83" s="309"/>
      <c r="Z83" s="323"/>
    </row>
    <row r="84" spans="1:26" s="187" customFormat="1" ht="22.2" customHeight="1" x14ac:dyDescent="0.45">
      <c r="A84" s="225"/>
      <c r="B84" s="320"/>
      <c r="C84" s="297"/>
      <c r="D84" s="322"/>
      <c r="E84" s="314"/>
      <c r="F84" s="312"/>
      <c r="G84" s="308"/>
      <c r="H84" s="316"/>
      <c r="I84" s="227"/>
      <c r="J84" s="320"/>
      <c r="K84" s="297"/>
      <c r="L84" s="322"/>
      <c r="M84" s="314"/>
      <c r="N84" s="312"/>
      <c r="O84" s="308"/>
      <c r="P84" s="316"/>
      <c r="Q84" s="318"/>
      <c r="R84" s="225"/>
      <c r="S84" s="320"/>
      <c r="T84" s="297"/>
      <c r="U84" s="322"/>
      <c r="V84" s="314"/>
      <c r="W84" s="312"/>
      <c r="X84" s="308"/>
      <c r="Y84" s="310"/>
      <c r="Z84" s="324"/>
    </row>
    <row r="85" spans="1:26" s="187" customFormat="1" ht="22.2" customHeight="1" x14ac:dyDescent="0.45">
      <c r="A85" s="294" t="s">
        <v>1986</v>
      </c>
      <c r="B85" s="319"/>
      <c r="C85" s="295"/>
      <c r="D85" s="32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1"/>
      <c r="G85" s="307"/>
      <c r="H85" s="315"/>
      <c r="I85" s="298" t="s">
        <v>1991</v>
      </c>
      <c r="J85" s="319"/>
      <c r="K85" s="295"/>
      <c r="L85" s="32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1"/>
      <c r="O85" s="307"/>
      <c r="P85" s="315"/>
      <c r="Q85" s="317"/>
      <c r="R85" s="294" t="s">
        <v>2006</v>
      </c>
      <c r="S85" s="319"/>
      <c r="T85" s="295"/>
      <c r="U85" s="32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1"/>
      <c r="X85" s="307"/>
      <c r="Y85" s="309"/>
      <c r="Z85" s="323"/>
    </row>
    <row r="86" spans="1:26" s="187" customFormat="1" ht="22.2" customHeight="1" x14ac:dyDescent="0.45">
      <c r="A86" s="225"/>
      <c r="B86" s="320"/>
      <c r="C86" s="297"/>
      <c r="D86" s="322"/>
      <c r="E86" s="314"/>
      <c r="F86" s="312"/>
      <c r="G86" s="308"/>
      <c r="H86" s="316"/>
      <c r="I86" s="227"/>
      <c r="J86" s="320"/>
      <c r="K86" s="297"/>
      <c r="L86" s="322"/>
      <c r="M86" s="314"/>
      <c r="N86" s="312"/>
      <c r="O86" s="308"/>
      <c r="P86" s="316"/>
      <c r="Q86" s="318"/>
      <c r="R86" s="225"/>
      <c r="S86" s="320"/>
      <c r="T86" s="297"/>
      <c r="U86" s="322"/>
      <c r="V86" s="314"/>
      <c r="W86" s="312"/>
      <c r="X86" s="308"/>
      <c r="Y86" s="310"/>
      <c r="Z86" s="324"/>
    </row>
    <row r="87" spans="1:26" s="187" customFormat="1" ht="22.2" customHeight="1" x14ac:dyDescent="0.45">
      <c r="A87" s="294" t="s">
        <v>7836</v>
      </c>
      <c r="B87" s="319"/>
      <c r="C87" s="295"/>
      <c r="D87" s="32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1"/>
      <c r="G87" s="307"/>
      <c r="H87" s="315"/>
      <c r="I87" s="298" t="s">
        <v>1992</v>
      </c>
      <c r="J87" s="319"/>
      <c r="K87" s="295"/>
      <c r="L87" s="32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1"/>
      <c r="O87" s="307"/>
      <c r="P87" s="315"/>
      <c r="Q87" s="317"/>
      <c r="R87" s="294" t="s">
        <v>2007</v>
      </c>
      <c r="S87" s="319"/>
      <c r="T87" s="295"/>
      <c r="U87" s="32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1"/>
      <c r="X87" s="307"/>
      <c r="Y87" s="309"/>
      <c r="Z87" s="323"/>
    </row>
    <row r="88" spans="1:26" s="187" customFormat="1" ht="22.2" customHeight="1" x14ac:dyDescent="0.45">
      <c r="A88" s="225"/>
      <c r="B88" s="320"/>
      <c r="C88" s="297"/>
      <c r="D88" s="322"/>
      <c r="E88" s="314"/>
      <c r="F88" s="312"/>
      <c r="G88" s="308"/>
      <c r="H88" s="316"/>
      <c r="I88" s="227"/>
      <c r="J88" s="320"/>
      <c r="K88" s="297"/>
      <c r="L88" s="322"/>
      <c r="M88" s="314"/>
      <c r="N88" s="312"/>
      <c r="O88" s="308"/>
      <c r="P88" s="316"/>
      <c r="Q88" s="318"/>
      <c r="R88" s="225"/>
      <c r="S88" s="320"/>
      <c r="T88" s="297"/>
      <c r="U88" s="322"/>
      <c r="V88" s="314"/>
      <c r="W88" s="312"/>
      <c r="X88" s="308"/>
      <c r="Y88" s="310"/>
      <c r="Z88" s="324"/>
    </row>
    <row r="89" spans="1:26" s="187" customFormat="1" ht="22.2" customHeight="1" x14ac:dyDescent="0.45">
      <c r="A89" s="294" t="s">
        <v>7837</v>
      </c>
      <c r="B89" s="319"/>
      <c r="C89" s="295"/>
      <c r="D89" s="32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1"/>
      <c r="G89" s="307"/>
      <c r="H89" s="315"/>
      <c r="I89" s="298" t="s">
        <v>1993</v>
      </c>
      <c r="J89" s="319"/>
      <c r="K89" s="295"/>
      <c r="L89" s="32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1"/>
      <c r="O89" s="307"/>
      <c r="P89" s="315"/>
      <c r="Q89" s="317"/>
      <c r="R89" s="294" t="s">
        <v>2008</v>
      </c>
      <c r="S89" s="319"/>
      <c r="T89" s="295"/>
      <c r="U89" s="32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1"/>
      <c r="X89" s="307"/>
      <c r="Y89" s="309"/>
      <c r="Z89" s="323"/>
    </row>
    <row r="90" spans="1:26" s="187" customFormat="1" ht="22.2" customHeight="1" x14ac:dyDescent="0.45">
      <c r="A90" s="225"/>
      <c r="B90" s="320"/>
      <c r="C90" s="297"/>
      <c r="D90" s="322"/>
      <c r="E90" s="314"/>
      <c r="F90" s="312"/>
      <c r="G90" s="308"/>
      <c r="H90" s="316"/>
      <c r="I90" s="227"/>
      <c r="J90" s="320"/>
      <c r="K90" s="297"/>
      <c r="L90" s="322"/>
      <c r="M90" s="314"/>
      <c r="N90" s="312"/>
      <c r="O90" s="308"/>
      <c r="P90" s="316"/>
      <c r="Q90" s="318"/>
      <c r="R90" s="225"/>
      <c r="S90" s="320"/>
      <c r="T90" s="297"/>
      <c r="U90" s="322"/>
      <c r="V90" s="314"/>
      <c r="W90" s="312"/>
      <c r="X90" s="308"/>
      <c r="Y90" s="310"/>
      <c r="Z90" s="324"/>
    </row>
    <row r="91" spans="1:26" s="187" customFormat="1" ht="22.2" customHeight="1" x14ac:dyDescent="0.45">
      <c r="A91" s="294" t="s">
        <v>7838</v>
      </c>
      <c r="B91" s="319"/>
      <c r="C91" s="295"/>
      <c r="D91" s="32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1"/>
      <c r="G91" s="307"/>
      <c r="H91" s="315"/>
      <c r="I91" s="298" t="s">
        <v>1994</v>
      </c>
      <c r="J91" s="319"/>
      <c r="K91" s="295"/>
      <c r="L91" s="32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1"/>
      <c r="O91" s="307"/>
      <c r="P91" s="315"/>
      <c r="Q91" s="317"/>
      <c r="R91" s="294" t="s">
        <v>2009</v>
      </c>
      <c r="S91" s="319"/>
      <c r="T91" s="295"/>
      <c r="U91" s="32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1"/>
      <c r="X91" s="307"/>
      <c r="Y91" s="309"/>
      <c r="Z91" s="323"/>
    </row>
    <row r="92" spans="1:26" s="187" customFormat="1" ht="22.2" customHeight="1" x14ac:dyDescent="0.45">
      <c r="A92" s="225"/>
      <c r="B92" s="320"/>
      <c r="C92" s="297"/>
      <c r="D92" s="322"/>
      <c r="E92" s="314"/>
      <c r="F92" s="312"/>
      <c r="G92" s="308"/>
      <c r="H92" s="316"/>
      <c r="I92" s="227"/>
      <c r="J92" s="320"/>
      <c r="K92" s="297"/>
      <c r="L92" s="322"/>
      <c r="M92" s="314"/>
      <c r="N92" s="312"/>
      <c r="O92" s="308"/>
      <c r="P92" s="316"/>
      <c r="Q92" s="318"/>
      <c r="R92" s="225"/>
      <c r="S92" s="320"/>
      <c r="T92" s="297"/>
      <c r="U92" s="322"/>
      <c r="V92" s="314"/>
      <c r="W92" s="312"/>
      <c r="X92" s="308"/>
      <c r="Y92" s="310"/>
      <c r="Z92" s="324"/>
    </row>
    <row r="93" spans="1:26" s="187" customFormat="1" ht="22.2" customHeight="1" x14ac:dyDescent="0.45">
      <c r="A93" s="294" t="s">
        <v>7839</v>
      </c>
      <c r="B93" s="319"/>
      <c r="C93" s="295"/>
      <c r="D93" s="32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1"/>
      <c r="G93" s="307"/>
      <c r="H93" s="315"/>
      <c r="I93" s="298" t="s">
        <v>1995</v>
      </c>
      <c r="J93" s="319"/>
      <c r="K93" s="295"/>
      <c r="L93" s="32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1"/>
      <c r="O93" s="307"/>
      <c r="P93" s="315"/>
      <c r="Q93" s="317"/>
      <c r="R93" s="294" t="s">
        <v>2010</v>
      </c>
      <c r="S93" s="319"/>
      <c r="T93" s="295"/>
      <c r="U93" s="32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1"/>
      <c r="X93" s="307"/>
      <c r="Y93" s="309"/>
      <c r="Z93" s="323"/>
    </row>
    <row r="94" spans="1:26" s="187" customFormat="1" ht="22.2" customHeight="1" x14ac:dyDescent="0.45">
      <c r="A94" s="225"/>
      <c r="B94" s="320"/>
      <c r="C94" s="297"/>
      <c r="D94" s="322"/>
      <c r="E94" s="314"/>
      <c r="F94" s="312"/>
      <c r="G94" s="308"/>
      <c r="H94" s="316"/>
      <c r="I94" s="227"/>
      <c r="J94" s="320"/>
      <c r="K94" s="297"/>
      <c r="L94" s="322"/>
      <c r="M94" s="314"/>
      <c r="N94" s="312"/>
      <c r="O94" s="308"/>
      <c r="P94" s="316"/>
      <c r="Q94" s="318"/>
      <c r="R94" s="225"/>
      <c r="S94" s="320"/>
      <c r="T94" s="297"/>
      <c r="U94" s="322"/>
      <c r="V94" s="314"/>
      <c r="W94" s="312"/>
      <c r="X94" s="308"/>
      <c r="Y94" s="310"/>
      <c r="Z94" s="324"/>
    </row>
    <row r="95" spans="1:26" s="187" customFormat="1" ht="22.2" customHeight="1" x14ac:dyDescent="0.45">
      <c r="A95" s="294" t="s">
        <v>7840</v>
      </c>
      <c r="B95" s="319"/>
      <c r="C95" s="295"/>
      <c r="D95" s="32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1"/>
      <c r="G95" s="307"/>
      <c r="H95" s="315"/>
      <c r="I95" s="298" t="s">
        <v>1996</v>
      </c>
      <c r="J95" s="319"/>
      <c r="K95" s="295"/>
      <c r="L95" s="32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1"/>
      <c r="O95" s="307"/>
      <c r="P95" s="315"/>
      <c r="Q95" s="317"/>
      <c r="R95" s="294" t="s">
        <v>2011</v>
      </c>
      <c r="S95" s="319"/>
      <c r="T95" s="295"/>
      <c r="U95" s="32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1"/>
      <c r="X95" s="307"/>
      <c r="Y95" s="309"/>
      <c r="Z95" s="323"/>
    </row>
    <row r="96" spans="1:26" s="187" customFormat="1" ht="22.2" customHeight="1" x14ac:dyDescent="0.45">
      <c r="A96" s="225"/>
      <c r="B96" s="320"/>
      <c r="C96" s="297"/>
      <c r="D96" s="322"/>
      <c r="E96" s="314"/>
      <c r="F96" s="312"/>
      <c r="G96" s="308"/>
      <c r="H96" s="316"/>
      <c r="I96" s="227"/>
      <c r="J96" s="320"/>
      <c r="K96" s="297"/>
      <c r="L96" s="322"/>
      <c r="M96" s="314"/>
      <c r="N96" s="312"/>
      <c r="O96" s="308"/>
      <c r="P96" s="316"/>
      <c r="Q96" s="318"/>
      <c r="R96" s="225"/>
      <c r="S96" s="320"/>
      <c r="T96" s="297"/>
      <c r="U96" s="322"/>
      <c r="V96" s="314"/>
      <c r="W96" s="312"/>
      <c r="X96" s="308"/>
      <c r="Y96" s="310"/>
      <c r="Z96" s="324"/>
    </row>
    <row r="97" spans="1:26" s="187" customFormat="1" ht="22.2" customHeight="1" x14ac:dyDescent="0.45">
      <c r="A97" s="294" t="s">
        <v>7841</v>
      </c>
      <c r="B97" s="319"/>
      <c r="C97" s="295"/>
      <c r="D97" s="32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1"/>
      <c r="G97" s="307"/>
      <c r="H97" s="315"/>
      <c r="I97" s="298" t="s">
        <v>1997</v>
      </c>
      <c r="J97" s="319"/>
      <c r="K97" s="295"/>
      <c r="L97" s="32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1"/>
      <c r="O97" s="307"/>
      <c r="P97" s="315"/>
      <c r="Q97" s="317"/>
      <c r="R97" s="294" t="s">
        <v>2012</v>
      </c>
      <c r="S97" s="319"/>
      <c r="T97" s="295"/>
      <c r="U97" s="32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1"/>
      <c r="X97" s="307"/>
      <c r="Y97" s="309"/>
      <c r="Z97" s="323"/>
    </row>
    <row r="98" spans="1:26" s="187" customFormat="1" ht="22.2" customHeight="1" x14ac:dyDescent="0.45">
      <c r="A98" s="225"/>
      <c r="B98" s="320"/>
      <c r="C98" s="297"/>
      <c r="D98" s="322"/>
      <c r="E98" s="314"/>
      <c r="F98" s="312"/>
      <c r="G98" s="308"/>
      <c r="H98" s="316"/>
      <c r="I98" s="227"/>
      <c r="J98" s="320"/>
      <c r="K98" s="297"/>
      <c r="L98" s="322"/>
      <c r="M98" s="314"/>
      <c r="N98" s="312"/>
      <c r="O98" s="308"/>
      <c r="P98" s="316"/>
      <c r="Q98" s="318"/>
      <c r="R98" s="225"/>
      <c r="S98" s="320"/>
      <c r="T98" s="297"/>
      <c r="U98" s="322"/>
      <c r="V98" s="314"/>
      <c r="W98" s="312"/>
      <c r="X98" s="308"/>
      <c r="Y98" s="310"/>
      <c r="Z98" s="324"/>
    </row>
    <row r="99" spans="1:26" s="187" customFormat="1" ht="22.2" customHeight="1" x14ac:dyDescent="0.45">
      <c r="A99" s="294" t="s">
        <v>7842</v>
      </c>
      <c r="B99" s="319"/>
      <c r="C99" s="295"/>
      <c r="D99" s="32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1"/>
      <c r="G99" s="307"/>
      <c r="H99" s="315"/>
      <c r="I99" s="298" t="s">
        <v>1998</v>
      </c>
      <c r="J99" s="319"/>
      <c r="K99" s="295"/>
      <c r="L99" s="32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1"/>
      <c r="O99" s="307"/>
      <c r="P99" s="315"/>
      <c r="Q99" s="317"/>
      <c r="R99" s="294" t="s">
        <v>2013</v>
      </c>
      <c r="S99" s="319"/>
      <c r="T99" s="295"/>
      <c r="U99" s="32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1"/>
      <c r="X99" s="307"/>
      <c r="Y99" s="309"/>
      <c r="Z99" s="323"/>
    </row>
    <row r="100" spans="1:26" s="187" customFormat="1" ht="22.2" customHeight="1" x14ac:dyDescent="0.45">
      <c r="A100" s="225"/>
      <c r="B100" s="320"/>
      <c r="C100" s="297"/>
      <c r="D100" s="322"/>
      <c r="E100" s="314"/>
      <c r="F100" s="312"/>
      <c r="G100" s="308"/>
      <c r="H100" s="316"/>
      <c r="I100" s="227"/>
      <c r="J100" s="320"/>
      <c r="K100" s="297"/>
      <c r="L100" s="322"/>
      <c r="M100" s="314"/>
      <c r="N100" s="312"/>
      <c r="O100" s="308"/>
      <c r="P100" s="316"/>
      <c r="Q100" s="318"/>
      <c r="R100" s="225"/>
      <c r="S100" s="320"/>
      <c r="T100" s="297"/>
      <c r="U100" s="322"/>
      <c r="V100" s="314"/>
      <c r="W100" s="312"/>
      <c r="X100" s="308"/>
      <c r="Y100" s="310"/>
      <c r="Z100" s="324"/>
    </row>
    <row r="101" spans="1:26" s="187" customFormat="1" ht="22.2" customHeight="1" x14ac:dyDescent="0.45">
      <c r="A101" s="294" t="s">
        <v>7843</v>
      </c>
      <c r="B101" s="319"/>
      <c r="C101" s="295"/>
      <c r="D101" s="32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1"/>
      <c r="G101" s="307"/>
      <c r="H101" s="315"/>
      <c r="I101" s="298" t="s">
        <v>1999</v>
      </c>
      <c r="J101" s="319"/>
      <c r="K101" s="295"/>
      <c r="L101" s="32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1"/>
      <c r="O101" s="307"/>
      <c r="P101" s="315"/>
      <c r="Q101" s="317"/>
      <c r="R101" s="294" t="s">
        <v>2014</v>
      </c>
      <c r="S101" s="319"/>
      <c r="T101" s="295"/>
      <c r="U101" s="32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1"/>
      <c r="X101" s="307"/>
      <c r="Y101" s="309"/>
      <c r="Z101" s="323"/>
    </row>
    <row r="102" spans="1:26" s="187" customFormat="1" ht="22.2" customHeight="1" x14ac:dyDescent="0.45">
      <c r="A102" s="225"/>
      <c r="B102" s="320"/>
      <c r="C102" s="297"/>
      <c r="D102" s="322"/>
      <c r="E102" s="314"/>
      <c r="F102" s="312"/>
      <c r="G102" s="308"/>
      <c r="H102" s="316"/>
      <c r="I102" s="227"/>
      <c r="J102" s="320"/>
      <c r="K102" s="297"/>
      <c r="L102" s="322"/>
      <c r="M102" s="314"/>
      <c r="N102" s="312"/>
      <c r="O102" s="308"/>
      <c r="P102" s="316"/>
      <c r="Q102" s="318"/>
      <c r="R102" s="225"/>
      <c r="S102" s="320"/>
      <c r="T102" s="297"/>
      <c r="U102" s="322"/>
      <c r="V102" s="314"/>
      <c r="W102" s="312"/>
      <c r="X102" s="308"/>
      <c r="Y102" s="310"/>
      <c r="Z102" s="324"/>
    </row>
    <row r="103" spans="1:26" s="187" customFormat="1" ht="22.2" customHeight="1" x14ac:dyDescent="0.45">
      <c r="A103" s="294" t="s">
        <v>7844</v>
      </c>
      <c r="B103" s="319"/>
      <c r="C103" s="295"/>
      <c r="D103" s="32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1"/>
      <c r="G103" s="307"/>
      <c r="H103" s="315"/>
      <c r="I103" s="298" t="s">
        <v>2000</v>
      </c>
      <c r="J103" s="319"/>
      <c r="K103" s="295"/>
      <c r="L103" s="32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1"/>
      <c r="O103" s="307"/>
      <c r="P103" s="315"/>
      <c r="Q103" s="317"/>
      <c r="R103" s="294" t="s">
        <v>2015</v>
      </c>
      <c r="S103" s="319"/>
      <c r="T103" s="295"/>
      <c r="U103" s="32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1"/>
      <c r="X103" s="307"/>
      <c r="Y103" s="309"/>
      <c r="Z103" s="323"/>
    </row>
    <row r="104" spans="1:26" s="187" customFormat="1" ht="22.2" customHeight="1" x14ac:dyDescent="0.45">
      <c r="A104" s="225"/>
      <c r="B104" s="320"/>
      <c r="C104" s="297"/>
      <c r="D104" s="322"/>
      <c r="E104" s="314"/>
      <c r="F104" s="312"/>
      <c r="G104" s="308"/>
      <c r="H104" s="316"/>
      <c r="I104" s="227"/>
      <c r="J104" s="320"/>
      <c r="K104" s="297"/>
      <c r="L104" s="322"/>
      <c r="M104" s="314"/>
      <c r="N104" s="312"/>
      <c r="O104" s="308"/>
      <c r="P104" s="316"/>
      <c r="Q104" s="318"/>
      <c r="R104" s="225"/>
      <c r="S104" s="320"/>
      <c r="T104" s="297"/>
      <c r="U104" s="322"/>
      <c r="V104" s="314"/>
      <c r="W104" s="312"/>
      <c r="X104" s="308"/>
      <c r="Y104" s="310"/>
      <c r="Z104" s="324"/>
    </row>
    <row r="105" spans="1:26" s="187" customFormat="1" ht="22.2" customHeight="1" x14ac:dyDescent="0.45">
      <c r="A105" s="294" t="s">
        <v>7845</v>
      </c>
      <c r="B105" s="319"/>
      <c r="C105" s="295"/>
      <c r="D105" s="32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1"/>
      <c r="G105" s="307"/>
      <c r="H105" s="315"/>
      <c r="I105" s="298" t="s">
        <v>2001</v>
      </c>
      <c r="J105" s="319"/>
      <c r="K105" s="295"/>
      <c r="L105" s="32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1"/>
      <c r="O105" s="307"/>
      <c r="P105" s="315"/>
      <c r="Q105" s="317"/>
      <c r="R105" s="294" t="s">
        <v>2016</v>
      </c>
      <c r="S105" s="319"/>
      <c r="T105" s="295"/>
      <c r="U105" s="32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1"/>
      <c r="X105" s="307"/>
      <c r="Y105" s="309"/>
      <c r="Z105" s="323"/>
    </row>
    <row r="106" spans="1:26" s="184" customFormat="1" ht="22.2" customHeight="1" thickBot="1" x14ac:dyDescent="0.2">
      <c r="A106" s="226"/>
      <c r="B106" s="353"/>
      <c r="C106" s="299"/>
      <c r="D106" s="355"/>
      <c r="E106" s="357"/>
      <c r="F106" s="359"/>
      <c r="G106" s="360"/>
      <c r="H106" s="365"/>
      <c r="I106" s="228"/>
      <c r="J106" s="353"/>
      <c r="K106" s="299"/>
      <c r="L106" s="355"/>
      <c r="M106" s="357"/>
      <c r="N106" s="359"/>
      <c r="O106" s="360"/>
      <c r="P106" s="365"/>
      <c r="Q106" s="366"/>
      <c r="R106" s="226"/>
      <c r="S106" s="353"/>
      <c r="T106" s="299"/>
      <c r="U106" s="355"/>
      <c r="V106" s="357"/>
      <c r="W106" s="359"/>
      <c r="X106" s="360"/>
      <c r="Y106" s="363"/>
      <c r="Z106" s="364"/>
    </row>
    <row r="107" spans="1:26" s="187" customFormat="1" ht="22.2" customHeight="1" x14ac:dyDescent="0.45">
      <c r="A107" s="300" t="s">
        <v>7846</v>
      </c>
      <c r="B107" s="370"/>
      <c r="C107" s="301"/>
      <c r="D107" s="372" t="str">
        <f xml:space="preserve">
IF(C108="ア",VLOOKUP(A108,ア!$A:$C,2,FALSE),
IF(C108="イ",VLOOKUP(A108,イ!$A:$C,2,FALSE),
IF(C108="ウ",HLOOKUP(A108,ウ!$1:$6,4,FALSE),
IF(C108="エ",VLOOKUP(A108,エ!$A:$E,4,FALSE),""))))</f>
        <v/>
      </c>
      <c r="E107" s="358" t="str">
        <f xml:space="preserve">
IF(C108="ア",VLOOKUP(A108,ア!$A:$C,3,FALSE),
IF(C108="イ",VLOOKUP(A108,イ!$A:$C,3,FALSE),
IF(C108="ウ",HLOOKUP(A108,ウ!$1:$6,5,FALSE)&amp;HLOOKUP(A108,ウ!$1:$6,6,FALSE),
IF(C108="エ",VLOOKUP(A108,エ!$A:$E,4,FALSE),""))))</f>
        <v/>
      </c>
      <c r="F107" s="356"/>
      <c r="G107" s="361"/>
      <c r="H107" s="368"/>
      <c r="I107" s="302" t="s">
        <v>2112</v>
      </c>
      <c r="J107" s="370"/>
      <c r="K107" s="301"/>
      <c r="L107" s="372" t="str">
        <f xml:space="preserve">
IF(K108="ア",VLOOKUP(I108,ア!$A:$C,2,FALSE),
IF(K108="イ",VLOOKUP(I108,イ!$A:$C,2,FALSE),
IF(K108="ウ",HLOOKUP(I108,ウ!$1:$6,4,FALSE),
IF(K108="エ",VLOOKUP(I108,エ!$A:$E,4,FALSE),""))))</f>
        <v/>
      </c>
      <c r="M107" s="358" t="str">
        <f xml:space="preserve">
IF(K108="ア",VLOOKUP(I108,ア!$A:$C,3,FALSE),
IF(K108="イ",VLOOKUP(I108,イ!$A:$C,3,FALSE),
IF(K108="ウ",HLOOKUP(I108,ウ!$1:$6,5,FALSE)&amp;HLOOKUP(I108,ウ!$1:$6,6,FALSE),
IF(K108="エ",VLOOKUP(I108,エ!$A:$E,4,FALSE),""))))</f>
        <v/>
      </c>
      <c r="N107" s="356"/>
      <c r="O107" s="361"/>
      <c r="P107" s="368"/>
      <c r="Q107" s="369"/>
      <c r="R107" s="300" t="s">
        <v>2127</v>
      </c>
      <c r="S107" s="370"/>
      <c r="T107" s="301"/>
      <c r="U107" s="371" t="str">
        <f xml:space="preserve">
IF(T108="ア",VLOOKUP(R108,ア!$A:$C,2,FALSE),
IF(T108="イ",VLOOKUP(R108,イ!$A:$C,2,FALSE),
IF(T108="ウ",HLOOKUP(R108,ウ!$1:$6,4,FALSE),
IF(T108="エ",VLOOKUP(R108,エ!$A:$E,4,FALSE),""))))</f>
        <v/>
      </c>
      <c r="V107" s="367" t="str">
        <f xml:space="preserve">
IF(T108="ア",VLOOKUP(R108,ア!$A:$C,3,FALSE),
IF(T108="イ",VLOOKUP(R108,イ!$A:$C,3,FALSE),
IF(T108="ウ",HLOOKUP(R108,ウ!$1:$6,5,FALSE)&amp;HLOOKUP(R108,ウ!$1:$6,6,FALSE),
IF(T108="エ",VLOOKUP(R108,エ!$A:$E,4,FALSE),""))))</f>
        <v/>
      </c>
      <c r="W107" s="356"/>
      <c r="X107" s="361"/>
      <c r="Y107" s="362"/>
      <c r="Z107" s="354"/>
    </row>
    <row r="108" spans="1:26" s="187" customFormat="1" ht="22.2" customHeight="1" x14ac:dyDescent="0.45">
      <c r="A108" s="225"/>
      <c r="B108" s="320"/>
      <c r="C108" s="297"/>
      <c r="D108" s="322"/>
      <c r="E108" s="314"/>
      <c r="F108" s="312"/>
      <c r="G108" s="308"/>
      <c r="H108" s="316"/>
      <c r="I108" s="227"/>
      <c r="J108" s="320"/>
      <c r="K108" s="297"/>
      <c r="L108" s="322"/>
      <c r="M108" s="314"/>
      <c r="N108" s="312"/>
      <c r="O108" s="308"/>
      <c r="P108" s="316"/>
      <c r="Q108" s="318"/>
      <c r="R108" s="225"/>
      <c r="S108" s="320"/>
      <c r="T108" s="297"/>
      <c r="U108" s="322"/>
      <c r="V108" s="314"/>
      <c r="W108" s="312"/>
      <c r="X108" s="308"/>
      <c r="Y108" s="310"/>
      <c r="Z108" s="324"/>
    </row>
    <row r="109" spans="1:26" s="187" customFormat="1" ht="22.2" customHeight="1" x14ac:dyDescent="0.45">
      <c r="A109" s="294" t="s">
        <v>7847</v>
      </c>
      <c r="B109" s="319"/>
      <c r="C109" s="295"/>
      <c r="D109" s="32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1"/>
      <c r="G109" s="307"/>
      <c r="H109" s="315"/>
      <c r="I109" s="298" t="s">
        <v>2113</v>
      </c>
      <c r="J109" s="319"/>
      <c r="K109" s="295"/>
      <c r="L109" s="32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1"/>
      <c r="O109" s="307"/>
      <c r="P109" s="315"/>
      <c r="Q109" s="317"/>
      <c r="R109" s="294" t="s">
        <v>2128</v>
      </c>
      <c r="S109" s="319"/>
      <c r="T109" s="295"/>
      <c r="U109" s="32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1"/>
      <c r="X109" s="307"/>
      <c r="Y109" s="309"/>
      <c r="Z109" s="323"/>
    </row>
    <row r="110" spans="1:26" s="187" customFormat="1" ht="22.2" customHeight="1" x14ac:dyDescent="0.45">
      <c r="A110" s="225"/>
      <c r="B110" s="320"/>
      <c r="C110" s="297"/>
      <c r="D110" s="322"/>
      <c r="E110" s="314"/>
      <c r="F110" s="312"/>
      <c r="G110" s="308"/>
      <c r="H110" s="316"/>
      <c r="I110" s="227"/>
      <c r="J110" s="320"/>
      <c r="K110" s="297"/>
      <c r="L110" s="322"/>
      <c r="M110" s="314"/>
      <c r="N110" s="312"/>
      <c r="O110" s="308"/>
      <c r="P110" s="316"/>
      <c r="Q110" s="318"/>
      <c r="R110" s="225"/>
      <c r="S110" s="320"/>
      <c r="T110" s="297"/>
      <c r="U110" s="322"/>
      <c r="V110" s="314"/>
      <c r="W110" s="312"/>
      <c r="X110" s="308"/>
      <c r="Y110" s="310"/>
      <c r="Z110" s="324"/>
    </row>
    <row r="111" spans="1:26" s="187" customFormat="1" ht="22.2" customHeight="1" x14ac:dyDescent="0.45">
      <c r="A111" s="294" t="s">
        <v>7848</v>
      </c>
      <c r="B111" s="319"/>
      <c r="C111" s="295"/>
      <c r="D111" s="32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1"/>
      <c r="G111" s="307"/>
      <c r="H111" s="315"/>
      <c r="I111" s="298" t="s">
        <v>2114</v>
      </c>
      <c r="J111" s="319"/>
      <c r="K111" s="295"/>
      <c r="L111" s="32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1"/>
      <c r="O111" s="307"/>
      <c r="P111" s="315"/>
      <c r="Q111" s="317"/>
      <c r="R111" s="294" t="s">
        <v>2129</v>
      </c>
      <c r="S111" s="319"/>
      <c r="T111" s="295"/>
      <c r="U111" s="32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1"/>
      <c r="X111" s="307"/>
      <c r="Y111" s="309"/>
      <c r="Z111" s="323"/>
    </row>
    <row r="112" spans="1:26" s="187" customFormat="1" ht="22.2" customHeight="1" x14ac:dyDescent="0.45">
      <c r="A112" s="225"/>
      <c r="B112" s="320"/>
      <c r="C112" s="297"/>
      <c r="D112" s="322"/>
      <c r="E112" s="314"/>
      <c r="F112" s="312"/>
      <c r="G112" s="308"/>
      <c r="H112" s="316"/>
      <c r="I112" s="227"/>
      <c r="J112" s="320"/>
      <c r="K112" s="297"/>
      <c r="L112" s="322"/>
      <c r="M112" s="314"/>
      <c r="N112" s="312"/>
      <c r="O112" s="308"/>
      <c r="P112" s="316"/>
      <c r="Q112" s="318"/>
      <c r="R112" s="225"/>
      <c r="S112" s="320"/>
      <c r="T112" s="297"/>
      <c r="U112" s="322"/>
      <c r="V112" s="314"/>
      <c r="W112" s="312"/>
      <c r="X112" s="308"/>
      <c r="Y112" s="310"/>
      <c r="Z112" s="324"/>
    </row>
    <row r="113" spans="1:26" s="187" customFormat="1" ht="22.2" customHeight="1" x14ac:dyDescent="0.45">
      <c r="A113" s="294" t="s">
        <v>2099</v>
      </c>
      <c r="B113" s="319"/>
      <c r="C113" s="295"/>
      <c r="D113" s="32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1"/>
      <c r="G113" s="307"/>
      <c r="H113" s="315"/>
      <c r="I113" s="298" t="s">
        <v>2115</v>
      </c>
      <c r="J113" s="319"/>
      <c r="K113" s="295"/>
      <c r="L113" s="32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1"/>
      <c r="O113" s="307"/>
      <c r="P113" s="315"/>
      <c r="Q113" s="317"/>
      <c r="R113" s="294" t="s">
        <v>2130</v>
      </c>
      <c r="S113" s="319"/>
      <c r="T113" s="295"/>
      <c r="U113" s="32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1"/>
      <c r="X113" s="307"/>
      <c r="Y113" s="309"/>
      <c r="Z113" s="323"/>
    </row>
    <row r="114" spans="1:26" s="187" customFormat="1" ht="22.2" customHeight="1" x14ac:dyDescent="0.45">
      <c r="A114" s="225"/>
      <c r="B114" s="320"/>
      <c r="C114" s="297"/>
      <c r="D114" s="322"/>
      <c r="E114" s="314"/>
      <c r="F114" s="312"/>
      <c r="G114" s="308"/>
      <c r="H114" s="316"/>
      <c r="I114" s="227"/>
      <c r="J114" s="320"/>
      <c r="K114" s="297"/>
      <c r="L114" s="322"/>
      <c r="M114" s="314"/>
      <c r="N114" s="312"/>
      <c r="O114" s="308"/>
      <c r="P114" s="316"/>
      <c r="Q114" s="318"/>
      <c r="R114" s="225"/>
      <c r="S114" s="320"/>
      <c r="T114" s="297"/>
      <c r="U114" s="322"/>
      <c r="V114" s="314"/>
      <c r="W114" s="312"/>
      <c r="X114" s="308"/>
      <c r="Y114" s="310"/>
      <c r="Z114" s="324"/>
    </row>
    <row r="115" spans="1:26" s="187" customFormat="1" ht="22.2" customHeight="1" x14ac:dyDescent="0.45">
      <c r="A115" s="294" t="s">
        <v>2101</v>
      </c>
      <c r="B115" s="319"/>
      <c r="C115" s="295"/>
      <c r="D115" s="32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1"/>
      <c r="G115" s="307"/>
      <c r="H115" s="315"/>
      <c r="I115" s="298" t="s">
        <v>2116</v>
      </c>
      <c r="J115" s="319"/>
      <c r="K115" s="295"/>
      <c r="L115" s="32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1"/>
      <c r="O115" s="307"/>
      <c r="P115" s="315"/>
      <c r="Q115" s="317"/>
      <c r="R115" s="294" t="s">
        <v>2131</v>
      </c>
      <c r="S115" s="319"/>
      <c r="T115" s="295"/>
      <c r="U115" s="32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1"/>
      <c r="X115" s="307"/>
      <c r="Y115" s="309"/>
      <c r="Z115" s="323"/>
    </row>
    <row r="116" spans="1:26" s="187" customFormat="1" ht="22.2" customHeight="1" x14ac:dyDescent="0.45">
      <c r="A116" s="225"/>
      <c r="B116" s="320"/>
      <c r="C116" s="297"/>
      <c r="D116" s="322"/>
      <c r="E116" s="314"/>
      <c r="F116" s="312"/>
      <c r="G116" s="308"/>
      <c r="H116" s="316"/>
      <c r="I116" s="227"/>
      <c r="J116" s="320"/>
      <c r="K116" s="297"/>
      <c r="L116" s="322"/>
      <c r="M116" s="314"/>
      <c r="N116" s="312"/>
      <c r="O116" s="308"/>
      <c r="P116" s="316"/>
      <c r="Q116" s="318"/>
      <c r="R116" s="225"/>
      <c r="S116" s="320"/>
      <c r="T116" s="297"/>
      <c r="U116" s="322"/>
      <c r="V116" s="314"/>
      <c r="W116" s="312"/>
      <c r="X116" s="308"/>
      <c r="Y116" s="310"/>
      <c r="Z116" s="324"/>
    </row>
    <row r="117" spans="1:26" s="187" customFormat="1" ht="22.2" customHeight="1" x14ac:dyDescent="0.45">
      <c r="A117" s="294" t="s">
        <v>7849</v>
      </c>
      <c r="B117" s="319"/>
      <c r="C117" s="295"/>
      <c r="D117" s="32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1"/>
      <c r="G117" s="307"/>
      <c r="H117" s="315"/>
      <c r="I117" s="298" t="s">
        <v>2117</v>
      </c>
      <c r="J117" s="319"/>
      <c r="K117" s="295"/>
      <c r="L117" s="32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1"/>
      <c r="O117" s="307"/>
      <c r="P117" s="315"/>
      <c r="Q117" s="317"/>
      <c r="R117" s="294" t="s">
        <v>2132</v>
      </c>
      <c r="S117" s="319"/>
      <c r="T117" s="295"/>
      <c r="U117" s="32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1"/>
      <c r="X117" s="307"/>
      <c r="Y117" s="309"/>
      <c r="Z117" s="323"/>
    </row>
    <row r="118" spans="1:26" s="187" customFormat="1" ht="22.2" customHeight="1" x14ac:dyDescent="0.45">
      <c r="A118" s="225"/>
      <c r="B118" s="320"/>
      <c r="C118" s="297"/>
      <c r="D118" s="322"/>
      <c r="E118" s="314"/>
      <c r="F118" s="312"/>
      <c r="G118" s="308"/>
      <c r="H118" s="316"/>
      <c r="I118" s="227"/>
      <c r="J118" s="320"/>
      <c r="K118" s="297"/>
      <c r="L118" s="322"/>
      <c r="M118" s="314"/>
      <c r="N118" s="312"/>
      <c r="O118" s="308"/>
      <c r="P118" s="316"/>
      <c r="Q118" s="318"/>
      <c r="R118" s="225"/>
      <c r="S118" s="320"/>
      <c r="T118" s="297"/>
      <c r="U118" s="322"/>
      <c r="V118" s="314"/>
      <c r="W118" s="312"/>
      <c r="X118" s="308"/>
      <c r="Y118" s="310"/>
      <c r="Z118" s="324"/>
    </row>
    <row r="119" spans="1:26" s="187" customFormat="1" ht="22.2" customHeight="1" x14ac:dyDescent="0.45">
      <c r="A119" s="294" t="s">
        <v>7850</v>
      </c>
      <c r="B119" s="319"/>
      <c r="C119" s="295"/>
      <c r="D119" s="32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1"/>
      <c r="G119" s="307"/>
      <c r="H119" s="315"/>
      <c r="I119" s="298" t="s">
        <v>2118</v>
      </c>
      <c r="J119" s="319"/>
      <c r="K119" s="295"/>
      <c r="L119" s="32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1"/>
      <c r="O119" s="307"/>
      <c r="P119" s="315"/>
      <c r="Q119" s="317"/>
      <c r="R119" s="294" t="s">
        <v>2133</v>
      </c>
      <c r="S119" s="319"/>
      <c r="T119" s="295"/>
      <c r="U119" s="32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1"/>
      <c r="X119" s="307"/>
      <c r="Y119" s="309"/>
      <c r="Z119" s="323"/>
    </row>
    <row r="120" spans="1:26" s="187" customFormat="1" ht="22.2" customHeight="1" x14ac:dyDescent="0.45">
      <c r="A120" s="225"/>
      <c r="B120" s="320"/>
      <c r="C120" s="297"/>
      <c r="D120" s="322"/>
      <c r="E120" s="314"/>
      <c r="F120" s="312"/>
      <c r="G120" s="308"/>
      <c r="H120" s="316"/>
      <c r="I120" s="227"/>
      <c r="J120" s="320"/>
      <c r="K120" s="297"/>
      <c r="L120" s="322"/>
      <c r="M120" s="314"/>
      <c r="N120" s="312"/>
      <c r="O120" s="308"/>
      <c r="P120" s="316"/>
      <c r="Q120" s="318"/>
      <c r="R120" s="225"/>
      <c r="S120" s="320"/>
      <c r="T120" s="297"/>
      <c r="U120" s="322"/>
      <c r="V120" s="314"/>
      <c r="W120" s="312"/>
      <c r="X120" s="308"/>
      <c r="Y120" s="310"/>
      <c r="Z120" s="324"/>
    </row>
    <row r="121" spans="1:26" s="187" customFormat="1" ht="22.2" customHeight="1" x14ac:dyDescent="0.45">
      <c r="A121" s="294" t="s">
        <v>7851</v>
      </c>
      <c r="B121" s="319"/>
      <c r="C121" s="295"/>
      <c r="D121" s="32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1"/>
      <c r="G121" s="307"/>
      <c r="H121" s="315"/>
      <c r="I121" s="298" t="s">
        <v>2119</v>
      </c>
      <c r="J121" s="319"/>
      <c r="K121" s="295"/>
      <c r="L121" s="32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1"/>
      <c r="O121" s="307"/>
      <c r="P121" s="315"/>
      <c r="Q121" s="317"/>
      <c r="R121" s="294" t="s">
        <v>2134</v>
      </c>
      <c r="S121" s="319"/>
      <c r="T121" s="295"/>
      <c r="U121" s="32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1"/>
      <c r="X121" s="307"/>
      <c r="Y121" s="309"/>
      <c r="Z121" s="323"/>
    </row>
    <row r="122" spans="1:26" s="187" customFormat="1" ht="22.2" customHeight="1" x14ac:dyDescent="0.45">
      <c r="A122" s="225"/>
      <c r="B122" s="320"/>
      <c r="C122" s="297"/>
      <c r="D122" s="322"/>
      <c r="E122" s="314"/>
      <c r="F122" s="312"/>
      <c r="G122" s="308"/>
      <c r="H122" s="316"/>
      <c r="I122" s="227"/>
      <c r="J122" s="320"/>
      <c r="K122" s="297"/>
      <c r="L122" s="322"/>
      <c r="M122" s="314"/>
      <c r="N122" s="312"/>
      <c r="O122" s="308"/>
      <c r="P122" s="316"/>
      <c r="Q122" s="318"/>
      <c r="R122" s="225"/>
      <c r="S122" s="320"/>
      <c r="T122" s="297"/>
      <c r="U122" s="322"/>
      <c r="V122" s="314"/>
      <c r="W122" s="312"/>
      <c r="X122" s="308"/>
      <c r="Y122" s="310"/>
      <c r="Z122" s="324"/>
    </row>
    <row r="123" spans="1:26" s="187" customFormat="1" ht="22.2" customHeight="1" x14ac:dyDescent="0.45">
      <c r="A123" s="294" t="s">
        <v>7852</v>
      </c>
      <c r="B123" s="319"/>
      <c r="C123" s="295"/>
      <c r="D123" s="32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1"/>
      <c r="G123" s="307"/>
      <c r="H123" s="315"/>
      <c r="I123" s="298" t="s">
        <v>2120</v>
      </c>
      <c r="J123" s="319"/>
      <c r="K123" s="295"/>
      <c r="L123" s="32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1"/>
      <c r="O123" s="307"/>
      <c r="P123" s="315"/>
      <c r="Q123" s="317"/>
      <c r="R123" s="294" t="s">
        <v>2135</v>
      </c>
      <c r="S123" s="319"/>
      <c r="T123" s="295"/>
      <c r="U123" s="32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1"/>
      <c r="X123" s="307"/>
      <c r="Y123" s="309"/>
      <c r="Z123" s="323"/>
    </row>
    <row r="124" spans="1:26" s="187" customFormat="1" ht="22.2" customHeight="1" x14ac:dyDescent="0.45">
      <c r="A124" s="225"/>
      <c r="B124" s="320"/>
      <c r="C124" s="297"/>
      <c r="D124" s="322"/>
      <c r="E124" s="314"/>
      <c r="F124" s="312"/>
      <c r="G124" s="308"/>
      <c r="H124" s="316"/>
      <c r="I124" s="227"/>
      <c r="J124" s="320"/>
      <c r="K124" s="297"/>
      <c r="L124" s="322"/>
      <c r="M124" s="314"/>
      <c r="N124" s="312"/>
      <c r="O124" s="308"/>
      <c r="P124" s="316"/>
      <c r="Q124" s="318"/>
      <c r="R124" s="225"/>
      <c r="S124" s="320"/>
      <c r="T124" s="297"/>
      <c r="U124" s="322"/>
      <c r="V124" s="314"/>
      <c r="W124" s="312"/>
      <c r="X124" s="308"/>
      <c r="Y124" s="310"/>
      <c r="Z124" s="324"/>
    </row>
    <row r="125" spans="1:26" s="187" customFormat="1" ht="22.2" customHeight="1" x14ac:dyDescent="0.45">
      <c r="A125" s="294" t="s">
        <v>7853</v>
      </c>
      <c r="B125" s="319"/>
      <c r="C125" s="295"/>
      <c r="D125" s="32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1"/>
      <c r="G125" s="307"/>
      <c r="H125" s="315"/>
      <c r="I125" s="298" t="s">
        <v>2121</v>
      </c>
      <c r="J125" s="319"/>
      <c r="K125" s="295"/>
      <c r="L125" s="32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1"/>
      <c r="O125" s="307"/>
      <c r="P125" s="315"/>
      <c r="Q125" s="317"/>
      <c r="R125" s="294" t="s">
        <v>2136</v>
      </c>
      <c r="S125" s="319"/>
      <c r="T125" s="295"/>
      <c r="U125" s="32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1"/>
      <c r="X125" s="307"/>
      <c r="Y125" s="309"/>
      <c r="Z125" s="323"/>
    </row>
    <row r="126" spans="1:26" s="187" customFormat="1" ht="22.2" customHeight="1" x14ac:dyDescent="0.45">
      <c r="A126" s="225"/>
      <c r="B126" s="320"/>
      <c r="C126" s="297"/>
      <c r="D126" s="322"/>
      <c r="E126" s="314"/>
      <c r="F126" s="312"/>
      <c r="G126" s="308"/>
      <c r="H126" s="316"/>
      <c r="I126" s="227"/>
      <c r="J126" s="320"/>
      <c r="K126" s="297"/>
      <c r="L126" s="322"/>
      <c r="M126" s="314"/>
      <c r="N126" s="312"/>
      <c r="O126" s="308"/>
      <c r="P126" s="316"/>
      <c r="Q126" s="318"/>
      <c r="R126" s="225"/>
      <c r="S126" s="320"/>
      <c r="T126" s="297"/>
      <c r="U126" s="322"/>
      <c r="V126" s="314"/>
      <c r="W126" s="312"/>
      <c r="X126" s="308"/>
      <c r="Y126" s="310"/>
      <c r="Z126" s="324"/>
    </row>
    <row r="127" spans="1:26" s="187" customFormat="1" ht="22.2" customHeight="1" x14ac:dyDescent="0.45">
      <c r="A127" s="294" t="s">
        <v>7854</v>
      </c>
      <c r="B127" s="319"/>
      <c r="C127" s="295"/>
      <c r="D127" s="32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1"/>
      <c r="G127" s="307"/>
      <c r="H127" s="315"/>
      <c r="I127" s="298" t="s">
        <v>2122</v>
      </c>
      <c r="J127" s="319"/>
      <c r="K127" s="295"/>
      <c r="L127" s="32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1"/>
      <c r="O127" s="307"/>
      <c r="P127" s="315"/>
      <c r="Q127" s="317"/>
      <c r="R127" s="294" t="s">
        <v>2137</v>
      </c>
      <c r="S127" s="319"/>
      <c r="T127" s="295"/>
      <c r="U127" s="32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1"/>
      <c r="X127" s="307"/>
      <c r="Y127" s="309"/>
      <c r="Z127" s="323"/>
    </row>
    <row r="128" spans="1:26" s="187" customFormat="1" ht="22.2" customHeight="1" x14ac:dyDescent="0.45">
      <c r="A128" s="225"/>
      <c r="B128" s="320"/>
      <c r="C128" s="297"/>
      <c r="D128" s="322"/>
      <c r="E128" s="314"/>
      <c r="F128" s="312"/>
      <c r="G128" s="308"/>
      <c r="H128" s="316"/>
      <c r="I128" s="227"/>
      <c r="J128" s="320"/>
      <c r="K128" s="297"/>
      <c r="L128" s="322"/>
      <c r="M128" s="314"/>
      <c r="N128" s="312"/>
      <c r="O128" s="308"/>
      <c r="P128" s="316"/>
      <c r="Q128" s="318"/>
      <c r="R128" s="225"/>
      <c r="S128" s="320"/>
      <c r="T128" s="297"/>
      <c r="U128" s="322"/>
      <c r="V128" s="314"/>
      <c r="W128" s="312"/>
      <c r="X128" s="308"/>
      <c r="Y128" s="310"/>
      <c r="Z128" s="324"/>
    </row>
    <row r="129" spans="1:26" s="187" customFormat="1" ht="22.2" customHeight="1" x14ac:dyDescent="0.45">
      <c r="A129" s="294" t="s">
        <v>7855</v>
      </c>
      <c r="B129" s="319"/>
      <c r="C129" s="295"/>
      <c r="D129" s="32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1"/>
      <c r="G129" s="307"/>
      <c r="H129" s="315"/>
      <c r="I129" s="298" t="s">
        <v>2123</v>
      </c>
      <c r="J129" s="319"/>
      <c r="K129" s="295"/>
      <c r="L129" s="32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1"/>
      <c r="O129" s="307"/>
      <c r="P129" s="315"/>
      <c r="Q129" s="317"/>
      <c r="R129" s="294" t="s">
        <v>2138</v>
      </c>
      <c r="S129" s="319"/>
      <c r="T129" s="295"/>
      <c r="U129" s="32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1"/>
      <c r="X129" s="307"/>
      <c r="Y129" s="309"/>
      <c r="Z129" s="323"/>
    </row>
    <row r="130" spans="1:26" s="187" customFormat="1" ht="22.2" customHeight="1" x14ac:dyDescent="0.45">
      <c r="A130" s="225"/>
      <c r="B130" s="320"/>
      <c r="C130" s="297"/>
      <c r="D130" s="322"/>
      <c r="E130" s="314"/>
      <c r="F130" s="312"/>
      <c r="G130" s="308"/>
      <c r="H130" s="316"/>
      <c r="I130" s="227"/>
      <c r="J130" s="320"/>
      <c r="K130" s="297"/>
      <c r="L130" s="322"/>
      <c r="M130" s="314"/>
      <c r="N130" s="312"/>
      <c r="O130" s="308"/>
      <c r="P130" s="316"/>
      <c r="Q130" s="318"/>
      <c r="R130" s="225"/>
      <c r="S130" s="320"/>
      <c r="T130" s="297"/>
      <c r="U130" s="322"/>
      <c r="V130" s="314"/>
      <c r="W130" s="312"/>
      <c r="X130" s="308"/>
      <c r="Y130" s="310"/>
      <c r="Z130" s="324"/>
    </row>
    <row r="131" spans="1:26" s="187" customFormat="1" ht="22.2" customHeight="1" x14ac:dyDescent="0.45">
      <c r="A131" s="294" t="s">
        <v>7856</v>
      </c>
      <c r="B131" s="319"/>
      <c r="C131" s="295"/>
      <c r="D131" s="32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1"/>
      <c r="G131" s="307"/>
      <c r="H131" s="315"/>
      <c r="I131" s="298" t="s">
        <v>2124</v>
      </c>
      <c r="J131" s="319"/>
      <c r="K131" s="295"/>
      <c r="L131" s="32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1"/>
      <c r="O131" s="307"/>
      <c r="P131" s="315"/>
      <c r="Q131" s="317"/>
      <c r="R131" s="294" t="s">
        <v>2139</v>
      </c>
      <c r="S131" s="319"/>
      <c r="T131" s="295"/>
      <c r="U131" s="32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1"/>
      <c r="X131" s="307"/>
      <c r="Y131" s="309"/>
      <c r="Z131" s="323"/>
    </row>
    <row r="132" spans="1:26" s="187" customFormat="1" ht="22.2" customHeight="1" x14ac:dyDescent="0.45">
      <c r="A132" s="225"/>
      <c r="B132" s="320"/>
      <c r="C132" s="297"/>
      <c r="D132" s="322"/>
      <c r="E132" s="314"/>
      <c r="F132" s="312"/>
      <c r="G132" s="308"/>
      <c r="H132" s="316"/>
      <c r="I132" s="227"/>
      <c r="J132" s="320"/>
      <c r="K132" s="297"/>
      <c r="L132" s="322"/>
      <c r="M132" s="314"/>
      <c r="N132" s="312"/>
      <c r="O132" s="308"/>
      <c r="P132" s="316"/>
      <c r="Q132" s="318"/>
      <c r="R132" s="225"/>
      <c r="S132" s="320"/>
      <c r="T132" s="297"/>
      <c r="U132" s="322"/>
      <c r="V132" s="314"/>
      <c r="W132" s="312"/>
      <c r="X132" s="308"/>
      <c r="Y132" s="310"/>
      <c r="Z132" s="324"/>
    </row>
    <row r="133" spans="1:26" s="187" customFormat="1" ht="22.2" customHeight="1" x14ac:dyDescent="0.45">
      <c r="A133" s="294" t="s">
        <v>7857</v>
      </c>
      <c r="B133" s="319"/>
      <c r="C133" s="295"/>
      <c r="D133" s="32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1"/>
      <c r="G133" s="307"/>
      <c r="H133" s="315"/>
      <c r="I133" s="298" t="s">
        <v>2125</v>
      </c>
      <c r="J133" s="319"/>
      <c r="K133" s="295"/>
      <c r="L133" s="32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1"/>
      <c r="O133" s="307"/>
      <c r="P133" s="315"/>
      <c r="Q133" s="317"/>
      <c r="R133" s="294" t="s">
        <v>2140</v>
      </c>
      <c r="S133" s="319"/>
      <c r="T133" s="295"/>
      <c r="U133" s="32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1"/>
      <c r="X133" s="307"/>
      <c r="Y133" s="309"/>
      <c r="Z133" s="323"/>
    </row>
    <row r="134" spans="1:26" s="187" customFormat="1" ht="22.2" customHeight="1" x14ac:dyDescent="0.45">
      <c r="A134" s="225"/>
      <c r="B134" s="320"/>
      <c r="C134" s="297"/>
      <c r="D134" s="322"/>
      <c r="E134" s="314"/>
      <c r="F134" s="312"/>
      <c r="G134" s="308"/>
      <c r="H134" s="316"/>
      <c r="I134" s="227"/>
      <c r="J134" s="320"/>
      <c r="K134" s="297"/>
      <c r="L134" s="322"/>
      <c r="M134" s="314"/>
      <c r="N134" s="312"/>
      <c r="O134" s="308"/>
      <c r="P134" s="316"/>
      <c r="Q134" s="318"/>
      <c r="R134" s="225"/>
      <c r="S134" s="320"/>
      <c r="T134" s="297"/>
      <c r="U134" s="322"/>
      <c r="V134" s="314"/>
      <c r="W134" s="312"/>
      <c r="X134" s="308"/>
      <c r="Y134" s="310"/>
      <c r="Z134" s="324"/>
    </row>
    <row r="135" spans="1:26" s="187" customFormat="1" ht="22.2" customHeight="1" x14ac:dyDescent="0.45">
      <c r="A135" s="294" t="s">
        <v>7858</v>
      </c>
      <c r="B135" s="319"/>
      <c r="C135" s="295"/>
      <c r="D135" s="32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1"/>
      <c r="G135" s="307"/>
      <c r="H135" s="315"/>
      <c r="I135" s="298" t="s">
        <v>2126</v>
      </c>
      <c r="J135" s="319"/>
      <c r="K135" s="295"/>
      <c r="L135" s="32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1"/>
      <c r="O135" s="307"/>
      <c r="P135" s="315"/>
      <c r="Q135" s="317"/>
      <c r="R135" s="294" t="s">
        <v>2141</v>
      </c>
      <c r="S135" s="319"/>
      <c r="T135" s="295"/>
      <c r="U135" s="32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1"/>
      <c r="X135" s="307"/>
      <c r="Y135" s="309"/>
      <c r="Z135" s="323"/>
    </row>
    <row r="136" spans="1:26" s="184" customFormat="1" ht="22.2" customHeight="1" thickBot="1" x14ac:dyDescent="0.2">
      <c r="A136" s="226"/>
      <c r="B136" s="353"/>
      <c r="C136" s="299"/>
      <c r="D136" s="355"/>
      <c r="E136" s="357"/>
      <c r="F136" s="359"/>
      <c r="G136" s="360"/>
      <c r="H136" s="365"/>
      <c r="I136" s="228"/>
      <c r="J136" s="353"/>
      <c r="K136" s="299"/>
      <c r="L136" s="355"/>
      <c r="M136" s="357"/>
      <c r="N136" s="359"/>
      <c r="O136" s="360"/>
      <c r="P136" s="365"/>
      <c r="Q136" s="366"/>
      <c r="R136" s="226"/>
      <c r="S136" s="353"/>
      <c r="T136" s="299"/>
      <c r="U136" s="355"/>
      <c r="V136" s="357"/>
      <c r="W136" s="359"/>
      <c r="X136" s="360"/>
      <c r="Y136" s="363"/>
      <c r="Z136" s="364"/>
    </row>
  </sheetData>
  <mergeCells count="122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Y87:Y88"/>
    <mergeCell ref="Z87:Z88"/>
    <mergeCell ref="B85:B86"/>
    <mergeCell ref="D85:D86"/>
    <mergeCell ref="E85:E86"/>
    <mergeCell ref="F85:F86"/>
    <mergeCell ref="G85:G86"/>
    <mergeCell ref="H85:H86"/>
    <mergeCell ref="J85:J86"/>
    <mergeCell ref="L85:L86"/>
    <mergeCell ref="M85:M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H83:H84"/>
    <mergeCell ref="J83:J84"/>
    <mergeCell ref="Y79:Y80"/>
    <mergeCell ref="Z79:Z80"/>
    <mergeCell ref="B77:B78"/>
    <mergeCell ref="L83:L84"/>
    <mergeCell ref="M83:M84"/>
    <mergeCell ref="N83:N84"/>
    <mergeCell ref="O83:O84"/>
    <mergeCell ref="P83:P84"/>
    <mergeCell ref="Q83:Q84"/>
    <mergeCell ref="S83:S84"/>
    <mergeCell ref="U83:U84"/>
    <mergeCell ref="V83:V84"/>
    <mergeCell ref="W83:W84"/>
    <mergeCell ref="M73:M74"/>
    <mergeCell ref="O73:O74"/>
    <mergeCell ref="P73:P74"/>
    <mergeCell ref="Q73:Q74"/>
    <mergeCell ref="S73:S74"/>
    <mergeCell ref="U73:U74"/>
    <mergeCell ref="W77:W78"/>
    <mergeCell ref="B81:B82"/>
    <mergeCell ref="D81:D82"/>
    <mergeCell ref="E81:E82"/>
    <mergeCell ref="F81:F82"/>
    <mergeCell ref="G81:G82"/>
    <mergeCell ref="B83:B84"/>
    <mergeCell ref="D83:D84"/>
    <mergeCell ref="E83:E84"/>
    <mergeCell ref="F83:F84"/>
    <mergeCell ref="G83:G84"/>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D77:D78"/>
    <mergeCell ref="E77:E78"/>
    <mergeCell ref="F77:F7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N61:N62"/>
    <mergeCell ref="S61:S62"/>
    <mergeCell ref="L69:L70"/>
    <mergeCell ref="B67:B68"/>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61:B62"/>
    <mergeCell ref="D61:D62"/>
    <mergeCell ref="E61:E62"/>
    <mergeCell ref="F61:F62"/>
    <mergeCell ref="G61:G62"/>
    <mergeCell ref="H61:H62"/>
    <mergeCell ref="J61:J62"/>
    <mergeCell ref="Y57:Y58"/>
    <mergeCell ref="S57:S58"/>
    <mergeCell ref="U57:U58"/>
    <mergeCell ref="V59:V60"/>
    <mergeCell ref="V57:V58"/>
    <mergeCell ref="B59:B60"/>
    <mergeCell ref="D59:D60"/>
    <mergeCell ref="E59:E60"/>
    <mergeCell ref="F59:F60"/>
    <mergeCell ref="G59:G60"/>
    <mergeCell ref="H59:H60"/>
    <mergeCell ref="J59:J60"/>
    <mergeCell ref="L59:L60"/>
    <mergeCell ref="M59:M60"/>
    <mergeCell ref="O59:O60"/>
    <mergeCell ref="P59:P60"/>
    <mergeCell ref="Q59:Q60"/>
    <mergeCell ref="S59:S60"/>
    <mergeCell ref="U59:U60"/>
    <mergeCell ref="W59:W60"/>
    <mergeCell ref="X59:X60"/>
    <mergeCell ref="L61:L62"/>
    <mergeCell ref="W61:W62"/>
    <mergeCell ref="X61:X6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W57:W58"/>
    <mergeCell ref="X57:X58"/>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B111:B112"/>
    <mergeCell ref="D111:D112"/>
    <mergeCell ref="E111:E112"/>
    <mergeCell ref="F111:F112"/>
    <mergeCell ref="G111:G112"/>
    <mergeCell ref="H111:H112"/>
    <mergeCell ref="J111:J112"/>
    <mergeCell ref="L111:L112"/>
    <mergeCell ref="N111:N112"/>
    <mergeCell ref="W115:W116"/>
    <mergeCell ref="M113:M114"/>
    <mergeCell ref="O113:O114"/>
    <mergeCell ref="P113:P114"/>
    <mergeCell ref="Q113:Q114"/>
    <mergeCell ref="S113:S114"/>
    <mergeCell ref="U113:U114"/>
    <mergeCell ref="X115:X116"/>
    <mergeCell ref="X113:X114"/>
    <mergeCell ref="W111:W112"/>
    <mergeCell ref="X111:X112"/>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Z19:Z20"/>
    <mergeCell ref="Z25:Z26"/>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F35:F36"/>
    <mergeCell ref="G35:G36"/>
    <mergeCell ref="G29:G30"/>
    <mergeCell ref="F31:F32"/>
    <mergeCell ref="F29:F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N21:N22"/>
    <mergeCell ref="W45:W46"/>
    <mergeCell ref="U45:U46"/>
    <mergeCell ref="X41:X42"/>
    <mergeCell ref="H35:H36"/>
    <mergeCell ref="D45:D46"/>
    <mergeCell ref="D31:D32"/>
    <mergeCell ref="D33:D34"/>
    <mergeCell ref="L37:L38"/>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V41:V42"/>
    <mergeCell ref="Z45:Z46"/>
    <mergeCell ref="U43:U44"/>
    <mergeCell ref="V45:V46"/>
    <mergeCell ref="L41:L42"/>
    <mergeCell ref="L43:L44"/>
    <mergeCell ref="N45:N46"/>
    <mergeCell ref="M43:M44"/>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X107:X108"/>
    <mergeCell ref="Y107:Y108"/>
    <mergeCell ref="Z57:Z58"/>
    <mergeCell ref="U63:U64"/>
    <mergeCell ref="W63:W64"/>
    <mergeCell ref="X63:X64"/>
    <mergeCell ref="Y61:Y62"/>
    <mergeCell ref="U65:U66"/>
    <mergeCell ref="Y75:Y76"/>
    <mergeCell ref="Z75:Z76"/>
    <mergeCell ref="V73:V74"/>
    <mergeCell ref="W73:W74"/>
    <mergeCell ref="X73:X74"/>
    <mergeCell ref="Y73:Y74"/>
    <mergeCell ref="U111:U112"/>
    <mergeCell ref="Z73:Z74"/>
    <mergeCell ref="V75:V76"/>
    <mergeCell ref="X81:X82"/>
    <mergeCell ref="Y81:Y82"/>
    <mergeCell ref="Z81:Z82"/>
    <mergeCell ref="X83:X84"/>
    <mergeCell ref="Y83:Y84"/>
    <mergeCell ref="Z83:Z84"/>
    <mergeCell ref="X85:X86"/>
    <mergeCell ref="Y85:Y86"/>
    <mergeCell ref="Z85:Z86"/>
    <mergeCell ref="X87:X88"/>
    <mergeCell ref="V111:V112"/>
    <mergeCell ref="U61:U62"/>
    <mergeCell ref="X77:X78"/>
    <mergeCell ref="Y77:Y78"/>
    <mergeCell ref="Z77:Z78"/>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V65:V66"/>
    <mergeCell ref="X65:X66"/>
    <mergeCell ref="Y65:Y66"/>
    <mergeCell ref="Z65:Z66"/>
    <mergeCell ref="W67:W68"/>
    <mergeCell ref="W113:W114"/>
    <mergeCell ref="Y113:Y114"/>
    <mergeCell ref="Z113:Z114"/>
    <mergeCell ref="W107:W108"/>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Z61:Z62"/>
    <mergeCell ref="U101:U102"/>
    <mergeCell ref="M37:M38"/>
    <mergeCell ref="N37:N38"/>
    <mergeCell ref="O37:O38"/>
    <mergeCell ref="P37:P38"/>
    <mergeCell ref="Z43:Z44"/>
    <mergeCell ref="L45:L46"/>
    <mergeCell ref="N47:N48"/>
    <mergeCell ref="M45:M46"/>
    <mergeCell ref="Y41:Y42"/>
    <mergeCell ref="U41:U42"/>
    <mergeCell ref="V43:V44"/>
    <mergeCell ref="W51:W52"/>
    <mergeCell ref="F37:F38"/>
    <mergeCell ref="G37:G38"/>
    <mergeCell ref="H37:H38"/>
    <mergeCell ref="J37:J38"/>
    <mergeCell ref="P29:P30"/>
    <mergeCell ref="M29:M30"/>
    <mergeCell ref="N33:N34"/>
    <mergeCell ref="M31:M32"/>
    <mergeCell ref="L29:L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1:Z32"/>
    <mergeCell ref="F33:F34"/>
    <mergeCell ref="G33:G3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F27:F28"/>
    <mergeCell ref="G27:G28"/>
    <mergeCell ref="H27:H28"/>
    <mergeCell ref="F25:F26"/>
    <mergeCell ref="G25:G26"/>
    <mergeCell ref="H25:H26"/>
    <mergeCell ref="O21:O22"/>
    <mergeCell ref="P21:P22"/>
    <mergeCell ref="Q21:Q22"/>
    <mergeCell ref="E27:E28"/>
    <mergeCell ref="H23:H24"/>
    <mergeCell ref="Q25:Q26"/>
    <mergeCell ref="S25:S26"/>
    <mergeCell ref="L15:L16"/>
    <mergeCell ref="M15:M16"/>
    <mergeCell ref="N15:N16"/>
    <mergeCell ref="S15:S16"/>
    <mergeCell ref="U15:U16"/>
    <mergeCell ref="Z39:Z40"/>
    <mergeCell ref="Z37:Z38"/>
    <mergeCell ref="F17:F18"/>
    <mergeCell ref="G17:G18"/>
    <mergeCell ref="H17:H18"/>
    <mergeCell ref="X21:X22"/>
    <mergeCell ref="Y21:Y22"/>
    <mergeCell ref="Z21:Z22"/>
    <mergeCell ref="F23:F24"/>
    <mergeCell ref="G23:G24"/>
    <mergeCell ref="N31:N32"/>
    <mergeCell ref="O31:O32"/>
    <mergeCell ref="F19:F20"/>
    <mergeCell ref="G19:G20"/>
    <mergeCell ref="H19:H20"/>
    <mergeCell ref="N19:N20"/>
    <mergeCell ref="O19:O20"/>
    <mergeCell ref="W19:W20"/>
    <mergeCell ref="X19:X20"/>
    <mergeCell ref="Y19:Y20"/>
    <mergeCell ref="L21:L22"/>
    <mergeCell ref="N23:N24"/>
    <mergeCell ref="O25:O26"/>
    <mergeCell ref="P25:P26"/>
    <mergeCell ref="M25:M26"/>
    <mergeCell ref="H29:H30"/>
    <mergeCell ref="J29:J30"/>
    <mergeCell ref="H33:H34"/>
    <mergeCell ref="J33:J34"/>
    <mergeCell ref="J31:J32"/>
    <mergeCell ref="U31:U32"/>
    <mergeCell ref="X31:X32"/>
    <mergeCell ref="Z29:Z30"/>
    <mergeCell ref="Q29:Q30"/>
    <mergeCell ref="S29:S30"/>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Z15:Z16"/>
    <mergeCell ref="B15:B16"/>
    <mergeCell ref="O15:O16"/>
    <mergeCell ref="P15:P16"/>
    <mergeCell ref="Q15:Q16"/>
    <mergeCell ref="H15:H16"/>
    <mergeCell ref="J15:J16"/>
    <mergeCell ref="G31:G32"/>
    <mergeCell ref="H31:H32"/>
    <mergeCell ref="U19:U20"/>
    <mergeCell ref="V21:V22"/>
    <mergeCell ref="H39:H40"/>
    <mergeCell ref="J39:J40"/>
    <mergeCell ref="L39:L40"/>
    <mergeCell ref="M39:M40"/>
    <mergeCell ref="N39:N40"/>
    <mergeCell ref="O39:O40"/>
    <mergeCell ref="X17:X18"/>
    <mergeCell ref="Y17:Y18"/>
    <mergeCell ref="N29:N30"/>
    <mergeCell ref="O29:O30"/>
    <mergeCell ref="L27:L28"/>
    <mergeCell ref="M27:M28"/>
    <mergeCell ref="N27:N28"/>
    <mergeCell ref="O27:O28"/>
    <mergeCell ref="P27:P28"/>
    <mergeCell ref="Q27:Q28"/>
    <mergeCell ref="W25:W26"/>
    <mergeCell ref="X25:X26"/>
    <mergeCell ref="S27:S28"/>
    <mergeCell ref="W27:W28"/>
    <mergeCell ref="X27:X28"/>
    <mergeCell ref="V17:V18"/>
    <mergeCell ref="N17:N18"/>
    <mergeCell ref="W29:W30"/>
    <mergeCell ref="V29:V30"/>
    <mergeCell ref="V27:V28"/>
    <mergeCell ref="U27:U28"/>
    <mergeCell ref="U29:U30"/>
    <mergeCell ref="Y15:Y16"/>
    <mergeCell ref="O35:O36"/>
    <mergeCell ref="Y31:Y32"/>
    <mergeCell ref="Y25:Y26"/>
    <mergeCell ref="W35:W36"/>
    <mergeCell ref="V33:V34"/>
    <mergeCell ref="V31:V32"/>
    <mergeCell ref="O33:O34"/>
    <mergeCell ref="P33:P34"/>
    <mergeCell ref="Q33:Q34"/>
    <mergeCell ref="P31:P32"/>
    <mergeCell ref="Q31:Q32"/>
    <mergeCell ref="S31:S32"/>
    <mergeCell ref="W31:W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X29:X30"/>
    <mergeCell ref="Y29:Y30"/>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T126 T128 T130 T132 T134 T102 C30 C32 C34 C36 C38 C40 C42 C44 C46 C48 C50 C52 C54 C56 C58 C60 C62 C64 C66 C68 C70 C72 C74 C76 C78 C80 C82 C84 C86 C88 C90 C92 C94 C96 C98 C100 C102 C104 C106 C108 C110 C112 C114 C116 C118 C120 C122 C124 C126 C128 C130 C132 C134 C136 T136 T114 T116 T118 T120 T122 K30 K32 K34 K36 K38 K40 K42 K44 K46 K48 K50 K52 K54 K56 K58 K60 K62 K64 K66 K68 K70 K72 K74 K76 K78 K80 K82 K84 K86 K88 K90 K92 K94 K96 K98 K100 K102 K104 K106 K108 K110 K112 K114 K116 K118 K120 K122 K124 K126 K128 K130 K132 K134 K136 T124 T104 T106 T108 T110 T112 T30 T32 T34 T36 T38 T40 T42 T44 T46 T48 T50 T52 T54 T56 T58 T60 T62 T64 T66 T68 T70 T72 T74 T76 T78 T80 T82 T84 T86 T88 T90 T92 T94 T96 T98 T100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住之江支援学校</v>
      </c>
      <c r="B2" s="286" t="str">
        <f>'様式4・小学部（低）'!W3</f>
        <v>小学部（低）</v>
      </c>
      <c r="C2" s="287">
        <f>集計用!F2</f>
        <v>0</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ウ</v>
      </c>
      <c r="C3" s="286" t="str">
        <f>'様式4・小学部（低）'!E17</f>
        <v>こどものとも絵本ぞうくんのさんぽ</v>
      </c>
      <c r="E3" s="286" t="s">
        <v>7648</v>
      </c>
      <c r="F3" s="286" t="str" cm="1">
        <f t="array" ref="F3">IFERROR(_xlfn._xlws.FILTER($C$3:$C$182,($B$3:$B$182=F1)*($D$3:$D$182&lt;&gt;"〇")),"")</f>
        <v/>
      </c>
      <c r="G3" s="286" t="str" cm="1">
        <f t="array" ref="G3">IFERROR(_xlfn._xlws.FILTER($C$3:$C$182,($B$3:$B$182=G1)*($D$3:$D$182&lt;&gt;"〇")),"")</f>
        <v/>
      </c>
      <c r="H3" s="286" t="str" cm="1">
        <f t="array" ref="H3:H18">IFERROR(_xlfn._xlws.FILTER($C$3:$C$182,($B$3:$B$182=H1)*($D$3:$D$182&lt;&gt;"〇")),"")</f>
        <v>こどものとも絵本ぞうくんのさんぽ</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ぶうとぴょんのえほんおんなじおんなじ</v>
      </c>
      <c r="E4" s="286" t="s">
        <v>7648</v>
      </c>
      <c r="H4" s="286" t="str">
        <v>ぶうとぴょんのえほんおんなじおんなじ</v>
      </c>
    </row>
    <row r="5" spans="1:10" x14ac:dyDescent="0.45">
      <c r="A5" s="286" t="s">
        <v>2026</v>
      </c>
      <c r="B5" s="286" t="str">
        <f>'様式4・小学部（低）'!C22</f>
        <v>ウ</v>
      </c>
      <c r="C5" s="286" t="str">
        <f>'様式4・小学部（低）'!E21</f>
        <v>１ねんせいの
せいかつえじてん</v>
      </c>
      <c r="E5" s="286" t="s">
        <v>7648</v>
      </c>
      <c r="H5" s="286" t="str">
        <v>１ねんせいの
せいかつえじてん</v>
      </c>
    </row>
    <row r="6" spans="1:10" x14ac:dyDescent="0.45">
      <c r="A6" s="286" t="s">
        <v>2029</v>
      </c>
      <c r="B6" s="286" t="str">
        <f>'様式4・小学部（低）'!C24</f>
        <v>ウ</v>
      </c>
      <c r="C6" s="286" t="str">
        <f>'様式4・小学部（低）'!E23</f>
        <v>たのしいてあそびうたえほん</v>
      </c>
      <c r="E6" s="286" t="s">
        <v>7648</v>
      </c>
      <c r="H6" s="286" t="str">
        <v>たのしいてあそびうたえほん</v>
      </c>
    </row>
    <row r="7" spans="1:10" x14ac:dyDescent="0.45">
      <c r="A7" s="286" t="s">
        <v>2032</v>
      </c>
      <c r="B7" s="286" t="str">
        <f>'様式4・小学部（低）'!C26</f>
        <v>ウ</v>
      </c>
      <c r="C7" s="286" t="str">
        <f>'様式4・小学部（低）'!E25</f>
        <v>あそびの絵本クレヨンあそび</v>
      </c>
      <c r="E7" s="286" t="s">
        <v>7648</v>
      </c>
      <c r="H7" s="286" t="str">
        <v>あそびの絵本クレヨンあそび</v>
      </c>
    </row>
    <row r="8" spans="1:10" x14ac:dyDescent="0.45">
      <c r="A8" s="286" t="s">
        <v>2035</v>
      </c>
      <c r="B8" s="286" t="str">
        <f>'様式4・小学部（低）'!C28</f>
        <v>ウ</v>
      </c>
      <c r="C8" s="286" t="str">
        <f>'様式4・小学部（低）'!E27</f>
        <v>あかちゃんの
あそびえほん（10）おきがえあそび</v>
      </c>
      <c r="E8" s="286" t="s">
        <v>7648</v>
      </c>
      <c r="H8" s="286" t="str">
        <v>あかちゃんの
あそびえほん（10）おきがえあそび</v>
      </c>
    </row>
    <row r="9" spans="1:10" x14ac:dyDescent="0.45">
      <c r="A9" s="286" t="s">
        <v>2038</v>
      </c>
      <c r="B9" s="286">
        <f>'様式4・小学部（低）'!C30</f>
        <v>0</v>
      </c>
      <c r="C9" s="286" t="str">
        <f>'様式4・小学部（低）'!E29</f>
        <v/>
      </c>
      <c r="E9" s="286" t="s">
        <v>7648</v>
      </c>
      <c r="H9" s="286" t="str">
        <v>ジョイフルえほん傑作集りんごがドスーン</v>
      </c>
    </row>
    <row r="10" spans="1:10" x14ac:dyDescent="0.45">
      <c r="A10" s="286" t="s">
        <v>2041</v>
      </c>
      <c r="B10" s="286">
        <f>'様式4・小学部（低）'!C32</f>
        <v>0</v>
      </c>
      <c r="C10" s="286" t="str">
        <f>'様式4・小学部（低）'!E31</f>
        <v/>
      </c>
      <c r="E10" s="286" t="s">
        <v>7648</v>
      </c>
      <c r="H10" s="286" t="str">
        <v>絵本・いつでもいっしょ２どうぶつ なんびき？</v>
      </c>
    </row>
    <row r="11" spans="1:10" x14ac:dyDescent="0.45">
      <c r="A11" s="286" t="s">
        <v>2044</v>
      </c>
      <c r="B11" s="286">
        <f>'様式4・小学部（低）'!C34</f>
        <v>0</v>
      </c>
      <c r="C11" s="286" t="str">
        <f>'様式4・小学部（低）'!E33</f>
        <v/>
      </c>
      <c r="E11" s="286" t="s">
        <v>7648</v>
      </c>
      <c r="H11" s="286" t="str">
        <v>改訂新版どうようえほん３</v>
      </c>
    </row>
    <row r="12" spans="1:10" x14ac:dyDescent="0.45">
      <c r="A12" s="286" t="s">
        <v>2047</v>
      </c>
      <c r="B12" s="286">
        <f>'様式4・小学部（低）'!C36</f>
        <v>0</v>
      </c>
      <c r="C12" s="286" t="str">
        <f>'様式4・小学部（低）'!E35</f>
        <v/>
      </c>
      <c r="E12" s="286" t="s">
        <v>7648</v>
      </c>
      <c r="H12" s="286" t="str">
        <v>児童図書館・絵本の部屋デイビッドが
やっちゃった！</v>
      </c>
    </row>
    <row r="13" spans="1:10" x14ac:dyDescent="0.45">
      <c r="A13" s="286" t="s">
        <v>2050</v>
      </c>
      <c r="B13" s="286">
        <f>'様式4・小学部（低）'!C38</f>
        <v>0</v>
      </c>
      <c r="C13" s="286" t="str">
        <f>'様式4・小学部（低）'!E37</f>
        <v/>
      </c>
      <c r="E13" s="286" t="s">
        <v>7648</v>
      </c>
      <c r="H13" s="286" t="str">
        <v>あいうえおべんとう</v>
      </c>
    </row>
    <row r="14" spans="1:10" x14ac:dyDescent="0.45">
      <c r="A14" s="286" t="s">
        <v>2053</v>
      </c>
      <c r="B14" s="286">
        <f>'様式4・小学部（低）'!C40</f>
        <v>0</v>
      </c>
      <c r="C14" s="286" t="str">
        <f>'様式4・小学部（低）'!E39</f>
        <v/>
      </c>
      <c r="E14" s="286" t="s">
        <v>7648</v>
      </c>
      <c r="H14" s="286" t="str">
        <v>スキンシップ絵本かずのえほん</v>
      </c>
    </row>
    <row r="15" spans="1:10" x14ac:dyDescent="0.45">
      <c r="A15" s="286" t="s">
        <v>2056</v>
      </c>
      <c r="B15" s="286">
        <f>'様式4・小学部（低）'!C42</f>
        <v>0</v>
      </c>
      <c r="C15" s="286" t="str">
        <f>'様式4・小学部（低）'!E41</f>
        <v/>
      </c>
      <c r="E15" s="286" t="s">
        <v>7648</v>
      </c>
      <c r="H15" s="286" t="str">
        <v>木村裕一・しかけ
（１２）げんきにごあいさつ</v>
      </c>
    </row>
    <row r="16" spans="1:10" x14ac:dyDescent="0.45">
      <c r="A16" s="286" t="s">
        <v>2059</v>
      </c>
      <c r="B16" s="286">
        <f>'様式4・小学部（低）'!C44</f>
        <v>0</v>
      </c>
      <c r="C16" s="286" t="str">
        <f>'様式4・小学部（低）'!E43</f>
        <v/>
      </c>
      <c r="E16" s="286" t="s">
        <v>7648</v>
      </c>
      <c r="H16" s="286" t="str">
        <v>わらべうたで
あそびましょ！</v>
      </c>
    </row>
    <row r="17" spans="1:8" x14ac:dyDescent="0.45">
      <c r="A17" s="286" t="s">
        <v>2062</v>
      </c>
      <c r="B17" s="286">
        <f>'様式4・小学部（低）'!C46</f>
        <v>0</v>
      </c>
      <c r="C17" s="286" t="str">
        <f>'様式4・小学部（低）'!E45</f>
        <v/>
      </c>
      <c r="E17" s="286" t="s">
        <v>7648</v>
      </c>
      <c r="H17" s="286" t="str">
        <v>あそびの絵本えのぐあそび</v>
      </c>
    </row>
    <row r="18" spans="1:8" x14ac:dyDescent="0.45">
      <c r="A18" s="286" t="s">
        <v>2065</v>
      </c>
      <c r="B18" s="286">
        <f>'様式4・小学部（低）'!C48</f>
        <v>0</v>
      </c>
      <c r="C18" s="286" t="str">
        <f>'様式4・小学部（低）'!E47</f>
        <v/>
      </c>
      <c r="E18" s="286" t="s">
        <v>7648</v>
      </c>
      <c r="H18" s="286" t="str">
        <v>ぐりとぐらの絵本ぐりとぐらの１ねんかん</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ジョイフルえほん傑作集りんごがドスーン</v>
      </c>
      <c r="D63" s="286">
        <f>'様式4・小学部（低）'!Q17</f>
        <v>0</v>
      </c>
      <c r="E63" s="286" t="s">
        <v>7648</v>
      </c>
    </row>
    <row r="64" spans="1:5" x14ac:dyDescent="0.45">
      <c r="A64" s="286" t="s">
        <v>2024</v>
      </c>
      <c r="B64" s="286" t="str">
        <f>'様式4・小学部（低）'!K20</f>
        <v>ウ</v>
      </c>
      <c r="C64" s="286" t="str">
        <f>'様式4・小学部（低）'!M19</f>
        <v>絵本・いつでもいっしょ２どうぶつ なんびき？</v>
      </c>
      <c r="D64" s="286">
        <f>'様式4・小学部（低）'!Q19</f>
        <v>0</v>
      </c>
      <c r="E64" s="286" t="s">
        <v>7648</v>
      </c>
    </row>
    <row r="65" spans="1:5" x14ac:dyDescent="0.45">
      <c r="A65" s="286" t="s">
        <v>2027</v>
      </c>
      <c r="B65" s="286" t="str">
        <f>'様式4・小学部（低）'!K22</f>
        <v>ウ</v>
      </c>
      <c r="C65" s="286" t="str">
        <f>'様式4・小学部（低）'!M21</f>
        <v>１ねんせいの
せいかつえじてん</v>
      </c>
      <c r="D65" s="286" t="str">
        <f>'様式4・小学部（低）'!Q21</f>
        <v>〇</v>
      </c>
      <c r="E65" s="286" t="s">
        <v>7648</v>
      </c>
    </row>
    <row r="66" spans="1:5" x14ac:dyDescent="0.45">
      <c r="A66" s="286" t="s">
        <v>2030</v>
      </c>
      <c r="B66" s="286" t="str">
        <f>'様式4・小学部（低）'!K24</f>
        <v>ウ</v>
      </c>
      <c r="C66" s="286" t="str">
        <f>'様式4・小学部（低）'!M23</f>
        <v>改訂新版どうようえほん３</v>
      </c>
      <c r="D66" s="286">
        <f>'様式4・小学部（低）'!Q23</f>
        <v>0</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児童図書館・絵本の部屋デイビッドが
やっちゃった！</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あいうえおべんとう</v>
      </c>
      <c r="D123" s="286">
        <f>'様式4・小学部（低）'!Z17</f>
        <v>0</v>
      </c>
    </row>
    <row r="124" spans="1:5" x14ac:dyDescent="0.45">
      <c r="A124" s="286" t="s">
        <v>2025</v>
      </c>
      <c r="B124" s="286" t="str">
        <f>'様式4・小学部（低）'!T20</f>
        <v>ウ</v>
      </c>
      <c r="C124" s="286" t="str">
        <f>'様式4・小学部（低）'!V19</f>
        <v>スキンシップ絵本かずのえほん</v>
      </c>
      <c r="D124" s="286">
        <f>'様式4・小学部（低）'!Z19</f>
        <v>0</v>
      </c>
    </row>
    <row r="125" spans="1:5" x14ac:dyDescent="0.45">
      <c r="A125" s="286" t="s">
        <v>2028</v>
      </c>
      <c r="B125" s="286" t="str">
        <f>'様式4・小学部（低）'!T22</f>
        <v>ウ</v>
      </c>
      <c r="C125" s="286" t="str">
        <f>'様式4・小学部（低）'!V21</f>
        <v>木村裕一・しかけ
（１２）げんきにごあいさつ</v>
      </c>
      <c r="D125" s="286">
        <f>'様式4・小学部（低）'!Z21</f>
        <v>0</v>
      </c>
    </row>
    <row r="126" spans="1:5" x14ac:dyDescent="0.45">
      <c r="A126" s="286" t="s">
        <v>2031</v>
      </c>
      <c r="B126" s="286" t="str">
        <f>'様式4・小学部（低）'!T24</f>
        <v>ウ</v>
      </c>
      <c r="C126" s="286" t="str">
        <f>'様式4・小学部（低）'!V23</f>
        <v>わらべうたで
あそびましょ！</v>
      </c>
      <c r="D126" s="286">
        <f>'様式4・小学部（低）'!Z23</f>
        <v>0</v>
      </c>
    </row>
    <row r="127" spans="1:5" x14ac:dyDescent="0.45">
      <c r="A127" s="286" t="s">
        <v>2034</v>
      </c>
      <c r="B127" s="286" t="str">
        <f>'様式4・小学部（低）'!T26</f>
        <v>ウ</v>
      </c>
      <c r="C127" s="286" t="str">
        <f>'様式4・小学部（低）'!V25</f>
        <v>あそびの絵本えのぐあそび</v>
      </c>
      <c r="D127" s="286">
        <f>'様式4・小学部（低）'!Z25</f>
        <v>0</v>
      </c>
    </row>
    <row r="128" spans="1:5" x14ac:dyDescent="0.45">
      <c r="A128" s="286" t="s">
        <v>2037</v>
      </c>
      <c r="B128" s="286" t="str">
        <f>'様式4・小学部（低）'!T28</f>
        <v>ウ</v>
      </c>
      <c r="C128" s="286" t="str">
        <f>'様式4・小学部（低）'!V27</f>
        <v>ぐりとぐらの絵本ぐりとぐらの１ねんかん</v>
      </c>
      <c r="D128" s="286">
        <f>'様式4・小学部（低）'!Z27</f>
        <v>0</v>
      </c>
    </row>
    <row r="129" spans="1:4" x14ac:dyDescent="0.45">
      <c r="A129" s="286" t="s">
        <v>2040</v>
      </c>
      <c r="B129" s="286">
        <f>'様式4・小学部（低）'!T30</f>
        <v>0</v>
      </c>
      <c r="C129" s="286" t="str">
        <f>'様式4・小学部（低）'!V29</f>
        <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'様式4・小学部（低）'!W3</f>
        <v>小学部（低）</v>
      </c>
      <c r="B1" s="380"/>
      <c r="C1" s="381" t="s">
        <v>5528</v>
      </c>
      <c r="D1" s="382"/>
      <c r="E1" s="157"/>
      <c r="F1" s="383"/>
      <c r="G1" s="383"/>
      <c r="H1" s="383"/>
      <c r="I1" s="383"/>
    </row>
    <row r="2" spans="1:9" ht="29.25" customHeight="1" x14ac:dyDescent="0.45">
      <c r="A2" s="384" t="str">
        <f>'様式4・小学部（低）'!F1&amp;"図書選定理由一覧表（支援学校用）"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大阪府立"&amp;'様式4・小学部（低）'!V3&amp;"　　　"&amp;'様式4・小学部（低）'!W3</f>
        <v>学校名　　　大阪府立住之江支援学校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28-1　福　音　館</v>
      </c>
      <c r="F8" s="179" t="str">
        <f>IF(B8="","",VLOOKUP(B8,'様式4・小学部（低）'!$A$17:$H$136,5,FALSE))</f>
        <v>こどものとも絵本ぞうくんのさんぽ</v>
      </c>
      <c r="G8" s="179" t="str">
        <f>IF(B8="","",VLOOKUP(B8,'様式4・小学部（低）'!$A$17:$H$136,6,FALSE))</f>
        <v>知</v>
      </c>
      <c r="H8" s="179" t="str">
        <f>IF(B8="","",VLOOKUP(B8,'様式4・小学部（低）'!$A$17:$H$136,7,FALSE))</f>
        <v>全</v>
      </c>
      <c r="I8" s="197" t="s">
        <v>7894</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10-4　こ　ぐ　ま　社</v>
      </c>
      <c r="F9" s="179" t="str">
        <f>IF(B9="","",VLOOKUP(B9,'様式4・小学部（低）'!$A$17:$H$136,5,FALSE))</f>
        <v>ぶうとぴょんのえほんおんなじおんなじ</v>
      </c>
      <c r="G9" s="179" t="str">
        <f>IF(B9="","",VLOOKUP(B9,'様式4・小学部（低）'!$A$17:$H$136,6,FALSE))</f>
        <v>知</v>
      </c>
      <c r="H9" s="179" t="str">
        <f>IF(B9="","",VLOOKUP(B9,'様式4・小学部（低）'!$A$17:$H$136,7,FALSE))</f>
        <v>全</v>
      </c>
      <c r="I9" s="197" t="s">
        <v>7873</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07-2　金　の　星　社</v>
      </c>
      <c r="F10" s="179" t="str">
        <f>IF(B10="","",VLOOKUP(B10,'様式4・小学部（低）'!$A$17:$H$136,5,FALSE))</f>
        <v>１ねんせいの
せいかつえじてん</v>
      </c>
      <c r="G10" s="179" t="str">
        <f>IF(B10="","",VLOOKUP(B10,'様式4・小学部（低）'!$A$17:$H$136,6,FALSE))</f>
        <v>知</v>
      </c>
      <c r="H10" s="179" t="str">
        <f>IF(B10="","",VLOOKUP(B10,'様式4・小学部（低）'!$A$17:$H$136,7,FALSE))</f>
        <v>全</v>
      </c>
      <c r="I10" s="197" t="s">
        <v>7874</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27-1　ひかりのくに</v>
      </c>
      <c r="F11" s="179" t="str">
        <f>IF(B11="","",VLOOKUP(B11,'様式4・小学部（低）'!$A$17:$H$136,5,FALSE))</f>
        <v>たのしいてあそびうたえほん</v>
      </c>
      <c r="G11" s="179" t="str">
        <f>IF(B11="","",VLOOKUP(B11,'様式4・小学部（低）'!$A$17:$H$136,6,FALSE))</f>
        <v>知</v>
      </c>
      <c r="H11" s="179" t="str">
        <f>IF(B11="","",VLOOKUP(B11,'様式4・小学部（低）'!$A$17:$H$136,7,FALSE))</f>
        <v>全</v>
      </c>
      <c r="I11" s="197" t="s">
        <v>7875</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7876</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あかちゃんの
あそびえほん（10）おきがえあそび</v>
      </c>
      <c r="G13" s="179" t="str">
        <f>IF(B13="","",VLOOKUP(B13,'様式4・小学部（低）'!$A$17:$H$136,6,FALSE))</f>
        <v>知</v>
      </c>
      <c r="H13" s="179" t="str">
        <f>IF(B13="","",VLOOKUP(B13,'様式4・小学部（低）'!$A$17:$H$136,7,FALSE))</f>
        <v>全</v>
      </c>
      <c r="I13" s="197" t="s">
        <v>7877</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85" t="str">
        <f>様式３・小１!F3</f>
        <v>学校名　　　大阪府立住之江支援学校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2017</v>
      </c>
      <c r="B5" s="392"/>
      <c r="C5" s="392"/>
      <c r="D5" s="159"/>
      <c r="E5" s="159"/>
      <c r="F5" s="285" t="s">
        <v>7713</v>
      </c>
      <c r="G5" s="285"/>
      <c r="H5" s="285"/>
    </row>
    <row r="6" spans="1:8" ht="20.399999999999999" customHeight="1" x14ac:dyDescent="0.45">
      <c r="A6" s="392"/>
      <c r="B6" s="392"/>
      <c r="C6" s="39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6" t="str">
        <f>IF(B8="","",VLOOKUP(B8,'様式4・小学部（低）'!$A$17:$H$136,2,FALSE))</f>
        <v/>
      </c>
      <c r="D8" s="386" t="str">
        <f>IF(B8="","",VLOOKUP(B8,'様式4・小学部（低）'!$A$17:$H$136,3,FALSE))</f>
        <v/>
      </c>
      <c r="E8" s="166" t="str">
        <f>IF(B8="","",VLOOKUP(B8,'様式4・小学部（低）'!$A$17:$H$136,4,FALSE))</f>
        <v/>
      </c>
      <c r="F8" s="167" t="str">
        <f>IF(B8="","",VLOOKUP(B8,'様式4・小学部（低）'!$A$17:$H$136,5,FALSE))</f>
        <v/>
      </c>
      <c r="G8" s="389" t="str">
        <f>IF(B8="","",VLOOKUP(B8,'様式4・小学部（低）'!$A$17:$H$136,7,FALSE))</f>
        <v/>
      </c>
      <c r="H8" s="198"/>
    </row>
    <row r="9" spans="1:8" ht="80.099999999999994" customHeight="1" x14ac:dyDescent="0.45">
      <c r="A9" s="161" t="s">
        <v>2142</v>
      </c>
      <c r="B9" s="168"/>
      <c r="C9" s="387"/>
      <c r="D9" s="387"/>
      <c r="E9" s="169" t="str">
        <f>IF(B9="","",VLOOKUP(B9,ア!$A$2:$C$787,2,FALSE))</f>
        <v/>
      </c>
      <c r="F9" s="170" t="str">
        <f>IF(B9="","",VLOOKUP(B9,ア!$A$2:$C$787,3,FALSE))</f>
        <v/>
      </c>
      <c r="G9" s="390"/>
      <c r="H9" s="199"/>
    </row>
    <row r="10" spans="1:8" ht="80.099999999999994" customHeight="1" x14ac:dyDescent="0.45">
      <c r="A10" s="161" t="s">
        <v>2142</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IF(B11="","",VLOOKUP(B11,'様式4・小学部（低）'!$A$17:$H$136,2,FALSE))</f>
        <v/>
      </c>
      <c r="D11" s="386" t="str">
        <f>IF(B11="","",VLOOKUP(B11,'様式4・小学部（低）'!$A$17:$H$136,3,FALSE))</f>
        <v/>
      </c>
      <c r="E11" s="166" t="str">
        <f>IF(B11="","",VLOOKUP(B11,'様式4・小学部（低）'!$A$17:$H$136,4,FALSE))</f>
        <v/>
      </c>
      <c r="F11" s="167" t="str">
        <f>IF(B11="","",VLOOKUP(B11,'様式4・小学部（低）'!$A$17:$H$136,5,FALSE))</f>
        <v/>
      </c>
      <c r="G11" s="389" t="str">
        <f>IF(B11="","",VLOOKUP(B11,'様式4・小学部（低）'!$A$17:$H$136,7,FALSE))</f>
        <v/>
      </c>
      <c r="H11" s="198"/>
    </row>
    <row r="12" spans="1:8" ht="80.099999999999994" customHeight="1" x14ac:dyDescent="0.45">
      <c r="A12" s="161" t="s">
        <v>2142</v>
      </c>
      <c r="B12" s="168"/>
      <c r="C12" s="387"/>
      <c r="D12" s="387"/>
      <c r="E12" s="169" t="str">
        <f>IF(B12="","",VLOOKUP(B12,ア!$A$2:$C$787,2,FALSE))</f>
        <v/>
      </c>
      <c r="F12" s="170" t="str">
        <f>IF(B12="","",VLOOKUP(B12,ア!$A$2:$C$787,3,FALSE))</f>
        <v/>
      </c>
      <c r="G12" s="390"/>
      <c r="H12" s="199"/>
    </row>
    <row r="13" spans="1:8" ht="80.099999999999994" customHeight="1" x14ac:dyDescent="0.45">
      <c r="A13" s="161" t="s">
        <v>2142</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IF(B14="","",VLOOKUP(B14,'様式4・小学部（低）'!$A$17:$H$136,2,FALSE))</f>
        <v/>
      </c>
      <c r="D14" s="386" t="str">
        <f>IF(B14="","",VLOOKUP(B14,'様式4・小学部（低）'!$A$17:$H$136,3,FALSE))</f>
        <v/>
      </c>
      <c r="E14" s="166" t="str">
        <f>IF(B14="","",VLOOKUP(B14,'様式4・小学部（低）'!$A$17:$H$136,4,FALSE))</f>
        <v/>
      </c>
      <c r="F14" s="167" t="str">
        <f>IF(B14="","",VLOOKUP(B14,'様式4・小学部（低）'!$A$17:$H$136,5,FALSE))</f>
        <v/>
      </c>
      <c r="G14" s="389" t="str">
        <f>IF(B14="","",VLOOKUP(B14,'様式4・小学部（低）'!$A$17:$H$136,7,FALSE))</f>
        <v/>
      </c>
      <c r="H14" s="198"/>
    </row>
    <row r="15" spans="1:8" ht="80.099999999999994" customHeight="1" x14ac:dyDescent="0.45">
      <c r="A15" s="161" t="s">
        <v>2142</v>
      </c>
      <c r="B15" s="168"/>
      <c r="C15" s="387"/>
      <c r="D15" s="387"/>
      <c r="E15" s="169" t="str">
        <f>IF(B15="","",VLOOKUP(B15,ア!$A$2:$C$787,2,FALSE))</f>
        <v/>
      </c>
      <c r="F15" s="170" t="str">
        <f>IF(B15="","",VLOOKUP(B15,ア!$A$2:$C$787,3,FALSE))</f>
        <v/>
      </c>
      <c r="G15" s="390"/>
      <c r="H15" s="199"/>
    </row>
    <row r="16" spans="1:8" ht="80.099999999999994" customHeight="1" x14ac:dyDescent="0.45">
      <c r="A16" s="161" t="s">
        <v>2142</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IF(B17="","",VLOOKUP(B17,'様式4・小学部（低）'!$A$17:$H$136,2,FALSE))</f>
        <v/>
      </c>
      <c r="D17" s="386" t="str">
        <f>IF(B17="","",VLOOKUP(B17,'様式4・小学部（低）'!$A$17:$H$136,3,FALSE))</f>
        <v/>
      </c>
      <c r="E17" s="166" t="str">
        <f>IF(B17="","",VLOOKUP(B17,'様式4・小学部（低）'!$A$17:$H$136,4,FALSE))</f>
        <v/>
      </c>
      <c r="F17" s="167" t="str">
        <f>IF(B17="","",VLOOKUP(B17,'様式4・小学部（低）'!$A$17:$H$136,5,FALSE))</f>
        <v/>
      </c>
      <c r="G17" s="389" t="str">
        <f>IF(B17="","",VLOOKUP(B17,'様式4・小学部（低）'!$A$17:$H$136,7,FALSE))</f>
        <v/>
      </c>
      <c r="H17" s="198"/>
    </row>
    <row r="18" spans="1:8" ht="80.099999999999994" customHeight="1" x14ac:dyDescent="0.45">
      <c r="A18" s="161" t="s">
        <v>2142</v>
      </c>
      <c r="B18" s="168"/>
      <c r="C18" s="387"/>
      <c r="D18" s="387"/>
      <c r="E18" s="169" t="str">
        <f>IF(B18="","",VLOOKUP(B18,ア!$A$2:$C$787,2,FALSE))</f>
        <v/>
      </c>
      <c r="F18" s="170" t="str">
        <f>IF(B18="","",VLOOKUP(B18,ア!$A$2:$C$787,3,FALSE))</f>
        <v/>
      </c>
      <c r="G18" s="390"/>
      <c r="H18" s="199"/>
    </row>
    <row r="19" spans="1:8" ht="80.099999999999994" customHeight="1" x14ac:dyDescent="0.45">
      <c r="A19" s="161" t="s">
        <v>2142</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IF(B20="","",VLOOKUP(B20,'様式4・小学部（低）'!$A$17:$H$136,2,FALSE))</f>
        <v/>
      </c>
      <c r="D20" s="386" t="str">
        <f>IF(B20="","",VLOOKUP(B20,'様式4・小学部（低）'!$A$17:$H$136,3,FALSE))</f>
        <v/>
      </c>
      <c r="E20" s="166" t="str">
        <f>IF(B20="","",VLOOKUP(B20,'様式4・小学部（低）'!$A$17:$H$136,4,FALSE))</f>
        <v/>
      </c>
      <c r="F20" s="167" t="str">
        <f>IF(B20="","",VLOOKUP(B20,'様式4・小学部（低）'!$A$17:$H$136,5,FALSE))</f>
        <v/>
      </c>
      <c r="G20" s="389" t="str">
        <f>IF(B20="","",VLOOKUP(B20,'様式4・小学部（低）'!$A$17:$H$136,7,FALSE))</f>
        <v/>
      </c>
      <c r="H20" s="198"/>
    </row>
    <row r="21" spans="1:8" ht="80.099999999999994" customHeight="1" x14ac:dyDescent="0.45">
      <c r="A21" s="161" t="s">
        <v>2142</v>
      </c>
      <c r="B21" s="168"/>
      <c r="C21" s="387"/>
      <c r="D21" s="387"/>
      <c r="E21" s="169" t="str">
        <f>IF(B21="","",VLOOKUP(B21,ア!$A$2:$C$787,2,FALSE))</f>
        <v/>
      </c>
      <c r="F21" s="170" t="str">
        <f>IF(B21="","",VLOOKUP(B21,ア!$A$2:$C$787,3,FALSE))</f>
        <v/>
      </c>
      <c r="G21" s="390"/>
      <c r="H21" s="199"/>
    </row>
    <row r="22" spans="1:8" ht="80.099999999999994" customHeight="1" x14ac:dyDescent="0.45">
      <c r="A22" s="161" t="s">
        <v>2142</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IF(B23="","",VLOOKUP(B23,'様式4・小学部（低）'!$A$17:$H$136,2,FALSE))</f>
        <v/>
      </c>
      <c r="D23" s="386" t="str">
        <f>IF(B23="","",VLOOKUP(B23,'様式4・小学部（低）'!$A$17:$H$136,3,FALSE))</f>
        <v/>
      </c>
      <c r="E23" s="166" t="str">
        <f>IF(B23="","",VLOOKUP(B23,'様式4・小学部（低）'!$A$17:$H$136,4,FALSE))</f>
        <v/>
      </c>
      <c r="F23" s="167" t="str">
        <f>IF(B23="","",VLOOKUP(B23,'様式4・小学部（低）'!$A$17:$H$136,5,FALSE))</f>
        <v/>
      </c>
      <c r="G23" s="389" t="str">
        <f>IF(B23="","",VLOOKUP(B23,'様式4・小学部（低）'!$A$17:$H$136,7,FALSE))</f>
        <v/>
      </c>
      <c r="H23" s="198"/>
    </row>
    <row r="24" spans="1:8" ht="80.099999999999994" customHeight="1" x14ac:dyDescent="0.45">
      <c r="A24" s="161" t="s">
        <v>2142</v>
      </c>
      <c r="B24" s="168"/>
      <c r="C24" s="387"/>
      <c r="D24" s="387"/>
      <c r="E24" s="169" t="str">
        <f>IF(B24="","",VLOOKUP(B24,ア!$A$2:$C$787,2,FALSE))</f>
        <v/>
      </c>
      <c r="F24" s="170" t="str">
        <f>IF(B24="","",VLOOKUP(B24,ア!$A$2:$C$787,3,FALSE))</f>
        <v/>
      </c>
      <c r="G24" s="390"/>
      <c r="H24" s="199"/>
    </row>
    <row r="25" spans="1:8" ht="80.099999999999994" customHeight="1" x14ac:dyDescent="0.45">
      <c r="A25" s="161" t="s">
        <v>2142</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IF(B26="","",VLOOKUP(B26,'様式4・小学部（低）'!$A$17:$H$136,2,FALSE))</f>
        <v/>
      </c>
      <c r="D26" s="386" t="str">
        <f>IF(B26="","",VLOOKUP(B26,'様式4・小学部（低）'!$A$17:$H$136,3,FALSE))</f>
        <v/>
      </c>
      <c r="E26" s="166" t="str">
        <f>IF(B26="","",VLOOKUP(B26,'様式4・小学部（低）'!$A$17:$H$136,4,FALSE))</f>
        <v/>
      </c>
      <c r="F26" s="167" t="str">
        <f>IF(B26="","",VLOOKUP(B26,'様式4・小学部（低）'!$A$17:$H$136,5,FALSE))</f>
        <v/>
      </c>
      <c r="G26" s="389" t="str">
        <f>IF(B26="","",VLOOKUP(B26,'様式4・小学部（低）'!$A$17:$H$136,7,FALSE))</f>
        <v/>
      </c>
      <c r="H26" s="198"/>
    </row>
    <row r="27" spans="1:8" ht="80.099999999999994" customHeight="1" x14ac:dyDescent="0.45">
      <c r="A27" s="161" t="s">
        <v>2142</v>
      </c>
      <c r="B27" s="168"/>
      <c r="C27" s="387"/>
      <c r="D27" s="387"/>
      <c r="E27" s="169" t="str">
        <f>IF(B27="","",VLOOKUP(B27,ア!$A$2:$C$787,2,FALSE))</f>
        <v/>
      </c>
      <c r="F27" s="170" t="str">
        <f>IF(B27="","",VLOOKUP(B27,ア!$A$2:$C$787,3,FALSE))</f>
        <v/>
      </c>
      <c r="G27" s="390"/>
      <c r="H27" s="199"/>
    </row>
    <row r="28" spans="1:8" ht="80.099999999999994" customHeight="1" x14ac:dyDescent="0.45">
      <c r="A28" s="161" t="s">
        <v>2142</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IF(B29="","",VLOOKUP(B29,'様式4・小学部（低）'!$A$17:$H$136,2,FALSE))</f>
        <v/>
      </c>
      <c r="D29" s="386" t="str">
        <f>IF(B29="","",VLOOKUP(B29,'様式4・小学部（低）'!$A$17:$H$136,3,FALSE))</f>
        <v/>
      </c>
      <c r="E29" s="166" t="str">
        <f>IF(B29="","",VLOOKUP(B29,'様式4・小学部（低）'!$A$17:$H$136,4,FALSE))</f>
        <v/>
      </c>
      <c r="F29" s="167" t="str">
        <f>IF(B29="","",VLOOKUP(B29,'様式4・小学部（低）'!$A$17:$H$136,5,FALSE))</f>
        <v/>
      </c>
      <c r="G29" s="389" t="str">
        <f>IF(B29="","",VLOOKUP(B29,'様式4・小学部（低）'!$A$17:$H$136,7,FALSE))</f>
        <v/>
      </c>
      <c r="H29" s="198"/>
    </row>
    <row r="30" spans="1:8" ht="80.099999999999994" customHeight="1" x14ac:dyDescent="0.45">
      <c r="A30" s="161" t="s">
        <v>2142</v>
      </c>
      <c r="B30" s="168"/>
      <c r="C30" s="387"/>
      <c r="D30" s="387"/>
      <c r="E30" s="169" t="str">
        <f>IF(B30="","",VLOOKUP(B30,ア!$A$2:$C$787,2,FALSE))</f>
        <v/>
      </c>
      <c r="F30" s="170" t="str">
        <f>IF(B30="","",VLOOKUP(B30,ア!$A$2:$C$787,3,FALSE))</f>
        <v/>
      </c>
      <c r="G30" s="390"/>
      <c r="H30" s="199"/>
    </row>
    <row r="31" spans="1:8" ht="80.099999999999994" customHeight="1" x14ac:dyDescent="0.45">
      <c r="A31" s="161" t="s">
        <v>2142</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IF(B32="","",VLOOKUP(B32,'様式4・小学部（低）'!$A$17:$H$136,2,FALSE))</f>
        <v/>
      </c>
      <c r="D32" s="386" t="str">
        <f>IF(B32="","",VLOOKUP(B32,'様式4・小学部（低）'!$A$17:$H$136,3,FALSE))</f>
        <v/>
      </c>
      <c r="E32" s="166" t="str">
        <f>IF(B32="","",VLOOKUP(B32,'様式4・小学部（低）'!$A$17:$H$136,4,FALSE))</f>
        <v/>
      </c>
      <c r="F32" s="167" t="str">
        <f>IF(B32="","",VLOOKUP(B32,'様式4・小学部（低）'!$A$17:$H$136,5,FALSE))</f>
        <v/>
      </c>
      <c r="G32" s="389" t="str">
        <f>IF(B32="","",VLOOKUP(B32,'様式4・小学部（低）'!$A$17:$H$136,7,FALSE))</f>
        <v/>
      </c>
      <c r="H32" s="198"/>
    </row>
    <row r="33" spans="1:8" ht="80.099999999999994" customHeight="1" x14ac:dyDescent="0.45">
      <c r="A33" s="161" t="s">
        <v>2142</v>
      </c>
      <c r="B33" s="168"/>
      <c r="C33" s="387"/>
      <c r="D33" s="387"/>
      <c r="E33" s="169" t="str">
        <f>IF(B33="","",VLOOKUP(B33,ア!$A$2:$C$787,2,FALSE))</f>
        <v/>
      </c>
      <c r="F33" s="170" t="str">
        <f>IF(B33="","",VLOOKUP(B33,ア!$A$2:$C$787,3,FALSE))</f>
        <v/>
      </c>
      <c r="G33" s="390"/>
      <c r="H33" s="199"/>
    </row>
    <row r="34" spans="1:8" ht="80.099999999999994" customHeight="1" x14ac:dyDescent="0.45">
      <c r="A34" s="161" t="s">
        <v>2142</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IF(B35="","",VLOOKUP(B35,'様式4・小学部（低）'!$A$17:$H$136,2,FALSE))</f>
        <v/>
      </c>
      <c r="D35" s="386" t="str">
        <f>IF(B35="","",VLOOKUP(B35,'様式4・小学部（低）'!$A$17:$H$136,3,FALSE))</f>
        <v/>
      </c>
      <c r="E35" s="166" t="str">
        <f>IF(B35="","",VLOOKUP(B35,'様式4・小学部（低）'!$A$17:$H$136,4,FALSE))</f>
        <v/>
      </c>
      <c r="F35" s="167" t="str">
        <f>IF(B35="","",VLOOKUP(B35,'様式4・小学部（低）'!$A$17:$H$136,5,FALSE))</f>
        <v/>
      </c>
      <c r="G35" s="389" t="str">
        <f>IF(B35="","",VLOOKUP(B35,'様式4・小学部（低）'!$A$17:$H$136,7,FALSE))</f>
        <v/>
      </c>
      <c r="H35" s="198"/>
    </row>
    <row r="36" spans="1:8" ht="80.099999999999994" customHeight="1" x14ac:dyDescent="0.45">
      <c r="A36" s="161" t="s">
        <v>2142</v>
      </c>
      <c r="B36" s="168"/>
      <c r="C36" s="387"/>
      <c r="D36" s="387"/>
      <c r="E36" s="169" t="str">
        <f>IF(B36="","",VLOOKUP(B36,ア!$A$2:$C$787,2,FALSE))</f>
        <v/>
      </c>
      <c r="F36" s="170" t="str">
        <f>IF(B36="","",VLOOKUP(B36,ア!$A$2:$C$787,3,FALSE))</f>
        <v/>
      </c>
      <c r="G36" s="390"/>
      <c r="H36" s="199"/>
    </row>
    <row r="37" spans="1:8" ht="80.099999999999994" customHeight="1" x14ac:dyDescent="0.45">
      <c r="A37" s="161" t="s">
        <v>2142</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IF(B38="","",VLOOKUP(B38,'様式4・小学部（低）'!$A$17:$H$136,2,FALSE))</f>
        <v/>
      </c>
      <c r="D38" s="386" t="str">
        <f>IF(B38="","",VLOOKUP(B38,'様式4・小学部（低）'!$A$17:$H$136,3,FALSE))</f>
        <v/>
      </c>
      <c r="E38" s="166" t="str">
        <f>IF(B38="","",VLOOKUP(B38,'様式4・小学部（低）'!$A$17:$H$136,4,FALSE))</f>
        <v/>
      </c>
      <c r="F38" s="167" t="str">
        <f>IF(B38="","",VLOOKUP(B38,'様式4・小学部（低）'!$A$17:$H$136,5,FALSE))</f>
        <v/>
      </c>
      <c r="G38" s="389" t="str">
        <f>IF(B38="","",VLOOKUP(B38,'様式4・小学部（低）'!$A$17:$H$136,7,FALSE))</f>
        <v/>
      </c>
      <c r="H38" s="198"/>
    </row>
    <row r="39" spans="1:8" ht="80.099999999999994" customHeight="1" x14ac:dyDescent="0.45">
      <c r="A39" s="161" t="s">
        <v>2142</v>
      </c>
      <c r="B39" s="168"/>
      <c r="C39" s="387"/>
      <c r="D39" s="387"/>
      <c r="E39" s="169" t="str">
        <f>IF(B39="","",VLOOKUP(B39,ア!$A$2:$C$787,2,FALSE))</f>
        <v/>
      </c>
      <c r="F39" s="170" t="str">
        <f>IF(B39="","",VLOOKUP(B39,ア!$A$2:$C$787,3,FALSE))</f>
        <v/>
      </c>
      <c r="G39" s="390"/>
      <c r="H39" s="199"/>
    </row>
    <row r="40" spans="1:8" ht="80.099999999999994" customHeight="1" x14ac:dyDescent="0.45">
      <c r="A40" s="161" t="s">
        <v>2142</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IF(B41="","",VLOOKUP(B41,'様式4・小学部（低）'!$A$17:$H$136,2,FALSE))</f>
        <v/>
      </c>
      <c r="D41" s="386" t="str">
        <f>IF(B41="","",VLOOKUP(B41,'様式4・小学部（低）'!$A$17:$H$136,3,FALSE))</f>
        <v/>
      </c>
      <c r="E41" s="166" t="str">
        <f>IF(B41="","",VLOOKUP(B41,'様式4・小学部（低）'!$A$17:$H$136,4,FALSE))</f>
        <v/>
      </c>
      <c r="F41" s="167" t="str">
        <f>IF(B41="","",VLOOKUP(B41,'様式4・小学部（低）'!$A$17:$H$136,5,FALSE))</f>
        <v/>
      </c>
      <c r="G41" s="389" t="str">
        <f>IF(B41="","",VLOOKUP(B41,'様式4・小学部（低）'!$A$17:$H$136,7,FALSE))</f>
        <v/>
      </c>
      <c r="H41" s="198"/>
    </row>
    <row r="42" spans="1:8" ht="80.099999999999994" customHeight="1" x14ac:dyDescent="0.45">
      <c r="A42" s="161" t="s">
        <v>2142</v>
      </c>
      <c r="B42" s="168"/>
      <c r="C42" s="387"/>
      <c r="D42" s="387"/>
      <c r="E42" s="169" t="str">
        <f>IF(B42="","",VLOOKUP(B42,ア!$A$2:$C$787,2,FALSE))</f>
        <v/>
      </c>
      <c r="F42" s="170" t="str">
        <f>IF(B42="","",VLOOKUP(B42,ア!$A$2:$C$787,3,FALSE))</f>
        <v/>
      </c>
      <c r="G42" s="390"/>
      <c r="H42" s="199"/>
    </row>
    <row r="43" spans="1:8" ht="80.099999999999994" customHeight="1" x14ac:dyDescent="0.45">
      <c r="A43" s="161" t="s">
        <v>2142</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IF(B44="","",VLOOKUP(B44,'様式4・小学部（低）'!$A$17:$H$136,2,FALSE))</f>
        <v/>
      </c>
      <c r="D44" s="386" t="str">
        <f>IF(B44="","",VLOOKUP(B44,'様式4・小学部（低）'!$A$17:$H$136,3,FALSE))</f>
        <v/>
      </c>
      <c r="E44" s="166" t="str">
        <f>IF(B44="","",VLOOKUP(B44,'様式4・小学部（低）'!$A$17:$H$136,4,FALSE))</f>
        <v/>
      </c>
      <c r="F44" s="167" t="str">
        <f>IF(B44="","",VLOOKUP(B44,'様式4・小学部（低）'!$A$17:$H$136,5,FALSE))</f>
        <v/>
      </c>
      <c r="G44" s="389" t="str">
        <f>IF(B44="","",VLOOKUP(B44,'様式4・小学部（低）'!$A$17:$H$136,7,FALSE))</f>
        <v/>
      </c>
      <c r="H44" s="198"/>
    </row>
    <row r="45" spans="1:8" ht="80.099999999999994" customHeight="1" x14ac:dyDescent="0.45">
      <c r="A45" s="161" t="s">
        <v>2142</v>
      </c>
      <c r="B45" s="168"/>
      <c r="C45" s="387"/>
      <c r="D45" s="387"/>
      <c r="E45" s="169" t="str">
        <f>IF(B45="","",VLOOKUP(B45,ア!$A$2:$C$787,2,FALSE))</f>
        <v/>
      </c>
      <c r="F45" s="170" t="str">
        <f>IF(B45="","",VLOOKUP(B45,ア!$A$2:$C$787,3,FALSE))</f>
        <v/>
      </c>
      <c r="G45" s="390"/>
      <c r="H45" s="199"/>
    </row>
    <row r="46" spans="1:8" ht="80.099999999999994" customHeight="1" x14ac:dyDescent="0.45">
      <c r="A46" s="161" t="s">
        <v>2142</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IF(B47="","",VLOOKUP(B47,'様式4・小学部（低）'!$A$17:$H$136,2,FALSE))</f>
        <v/>
      </c>
      <c r="D47" s="386" t="str">
        <f>IF(B47="","",VLOOKUP(B47,'様式4・小学部（低）'!$A$17:$H$136,3,FALSE))</f>
        <v/>
      </c>
      <c r="E47" s="166" t="str">
        <f>IF(B47="","",VLOOKUP(B47,'様式4・小学部（低）'!$A$17:$H$136,4,FALSE))</f>
        <v/>
      </c>
      <c r="F47" s="167" t="str">
        <f>IF(B47="","",VLOOKUP(B47,'様式4・小学部（低）'!$A$17:$H$136,5,FALSE))</f>
        <v/>
      </c>
      <c r="G47" s="389" t="str">
        <f>IF(B47="","",VLOOKUP(B47,'様式4・小学部（低）'!$A$17:$H$136,7,FALSE))</f>
        <v/>
      </c>
      <c r="H47" s="198"/>
    </row>
    <row r="48" spans="1:8" ht="80.099999999999994" customHeight="1" x14ac:dyDescent="0.45">
      <c r="A48" s="161" t="s">
        <v>2142</v>
      </c>
      <c r="B48" s="168"/>
      <c r="C48" s="387"/>
      <c r="D48" s="387"/>
      <c r="E48" s="169" t="str">
        <f>IF(B48="","",VLOOKUP(B48,ア!$A$2:$C$787,2,FALSE))</f>
        <v/>
      </c>
      <c r="F48" s="170" t="str">
        <f>IF(B48="","",VLOOKUP(B48,ア!$A$2:$C$787,3,FALSE))</f>
        <v/>
      </c>
      <c r="G48" s="390"/>
      <c r="H48" s="199"/>
    </row>
    <row r="49" spans="1:8" ht="80.099999999999994" customHeight="1" x14ac:dyDescent="0.45">
      <c r="A49" s="161" t="s">
        <v>2142</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IF(B50="","",VLOOKUP(B50,'様式4・小学部（低）'!$A$17:$H$136,2,FALSE))</f>
        <v/>
      </c>
      <c r="D50" s="386" t="str">
        <f>IF(B50="","",VLOOKUP(B50,'様式4・小学部（低）'!$A$17:$H$136,3,FALSE))</f>
        <v/>
      </c>
      <c r="E50" s="166" t="str">
        <f>IF(B50="","",VLOOKUP(B50,'様式4・小学部（低）'!$A$17:$H$136,4,FALSE))</f>
        <v/>
      </c>
      <c r="F50" s="167" t="str">
        <f>IF(B50="","",VLOOKUP(B50,'様式4・小学部（低）'!$A$17:$H$136,5,FALSE))</f>
        <v/>
      </c>
      <c r="G50" s="389" t="str">
        <f>IF(B50="","",VLOOKUP(B50,'様式4・小学部（低）'!$A$17:$H$136,7,FALSE))</f>
        <v/>
      </c>
      <c r="H50" s="198"/>
    </row>
    <row r="51" spans="1:8" ht="80.099999999999994" customHeight="1" x14ac:dyDescent="0.45">
      <c r="A51" s="161" t="s">
        <v>2142</v>
      </c>
      <c r="B51" s="168"/>
      <c r="C51" s="387"/>
      <c r="D51" s="387"/>
      <c r="E51" s="169" t="str">
        <f>IF(B51="","",VLOOKUP(B51,ア!$A$2:$C$787,2,FALSE))</f>
        <v/>
      </c>
      <c r="F51" s="170" t="str">
        <f>IF(B51="","",VLOOKUP(B51,ア!$A$2:$C$787,3,FALSE))</f>
        <v/>
      </c>
      <c r="G51" s="390"/>
      <c r="H51" s="199"/>
    </row>
    <row r="52" spans="1:8" ht="80.099999999999994" customHeight="1" x14ac:dyDescent="0.45">
      <c r="A52" s="161" t="s">
        <v>2142</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5528</v>
      </c>
      <c r="D1" s="382"/>
      <c r="E1" s="157"/>
      <c r="F1" s="394"/>
      <c r="G1" s="394"/>
      <c r="H1" s="394"/>
      <c r="I1" s="394"/>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大阪府立"&amp;'様式4・小学部（低）'!V3&amp;"　　　"&amp;'様式4・小学部（低）'!W3</f>
        <v>学校名　　　大阪府立住之江支援学校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2" t="s">
        <v>2018</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28-6　文　研　出　版</v>
      </c>
      <c r="F8" s="179" t="str">
        <f>IF(B8="","",VLOOKUP(B8,'様式4・小学部（低）'!$I$17:$Q$136,5,FALSE))</f>
        <v>ジョイフルえほん傑作集りんごがドスーン</v>
      </c>
      <c r="G8" s="179" t="str">
        <f>IF(B8="","",VLOOKUP(B8,'様式4・小学部（低）'!$I$17:$Q$136,6,FALSE))</f>
        <v>知</v>
      </c>
      <c r="H8" s="179" t="str">
        <f>IF(B8="","",VLOOKUP(B8,'様式4・小学部（低）'!$I$17:$Q$136,7,FALSE))</f>
        <v>全</v>
      </c>
      <c r="I8" s="197" t="s">
        <v>7878</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30-2　ポ　プ　ラ　社　</v>
      </c>
      <c r="F9" s="179" t="str">
        <f>IF(B9="","",VLOOKUP(B9,'様式4・小学部（低）'!$I$17:$Q$136,5,FALSE))</f>
        <v>絵本・いつでもいっしょ２どうぶつ なんびき？</v>
      </c>
      <c r="G9" s="179" t="str">
        <f>IF(B9="","",VLOOKUP(B9,'様式4・小学部（低）'!$I$17:$Q$136,6,FALSE))</f>
        <v>知</v>
      </c>
      <c r="H9" s="179" t="str">
        <f>IF(B9="","",VLOOKUP(B9,'様式4・小学部（低）'!$I$17:$Q$136,7,FALSE))</f>
        <v>全</v>
      </c>
      <c r="I9" s="197" t="s">
        <v>7879</v>
      </c>
    </row>
    <row r="10" spans="1:9" ht="80.099999999999994" customHeight="1" x14ac:dyDescent="0.45">
      <c r="A10" s="176">
        <v>3</v>
      </c>
      <c r="B10" s="177" t="s">
        <v>2030</v>
      </c>
      <c r="C10" s="178" t="str">
        <f>IF(B10="","",VLOOKUP(B10,'様式4・小学部（低）'!$I$17:$Q$136,2,FALSE))</f>
        <v>音楽</v>
      </c>
      <c r="D10" s="178" t="str">
        <f>IF(B10="","",VLOOKUP(B10,'様式4・小学部（低）'!$I$17:$Q$136,3,FALSE))</f>
        <v>音楽</v>
      </c>
      <c r="E10" s="178" t="str">
        <f>IF(B10="","",VLOOKUP(B10,'様式4・小学部（低）'!$I$17:$Q$136,4,FALSE))</f>
        <v>27-1　ひかりのくに</v>
      </c>
      <c r="F10" s="179" t="str">
        <f>IF(B10="","",VLOOKUP(B10,'様式4・小学部（低）'!$I$17:$Q$136,5,FALSE))</f>
        <v>改訂新版どうようえほん３</v>
      </c>
      <c r="G10" s="179" t="str">
        <f>IF(B10="","",VLOOKUP(B10,'様式4・小学部（低）'!$I$17:$Q$136,6,FALSE))</f>
        <v>知</v>
      </c>
      <c r="H10" s="179" t="str">
        <f>IF(B10="","",VLOOKUP(B10,'様式4・小学部（低）'!$I$17:$Q$136,7,FALSE))</f>
        <v>全</v>
      </c>
      <c r="I10" s="197" t="s">
        <v>7895</v>
      </c>
    </row>
    <row r="11" spans="1:9" ht="80.099999999999994" customHeight="1" x14ac:dyDescent="0.45">
      <c r="A11" s="176">
        <v>4</v>
      </c>
      <c r="B11" s="177" t="s">
        <v>2036</v>
      </c>
      <c r="C11" s="178" t="str">
        <f>IF(B11="","",VLOOKUP(B11,'様式4・小学部（低）'!$I$17:$Q$136,2,FALSE))</f>
        <v>道徳</v>
      </c>
      <c r="D11" s="178" t="str">
        <f>IF(B11="","",VLOOKUP(B11,'様式4・小学部（低）'!$I$17:$Q$136,3,FALSE))</f>
        <v>道徳</v>
      </c>
      <c r="E11" s="178" t="str">
        <f>IF(B11="","",VLOOKUP(B11,'様式4・小学部（低）'!$I$17:$Q$136,4,FALSE))</f>
        <v>27-2　評　論　社</v>
      </c>
      <c r="F11" s="179" t="str">
        <f>IF(B11="","",VLOOKUP(B11,'様式4・小学部（低）'!$I$17:$Q$136,5,FALSE))</f>
        <v>児童図書館・絵本の部屋デイビッドが
やっちゃった！</v>
      </c>
      <c r="G11" s="179" t="str">
        <f>IF(B11="","",VLOOKUP(B11,'様式4・小学部（低）'!$I$17:$Q$136,6,FALSE))</f>
        <v>知</v>
      </c>
      <c r="H11" s="179" t="str">
        <f>IF(B11="","",VLOOKUP(B11,'様式4・小学部（低）'!$I$17:$Q$136,7,FALSE))</f>
        <v>全</v>
      </c>
      <c r="I11" s="197" t="s">
        <v>7880</v>
      </c>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85" t="str">
        <f>様式３・小１!F3</f>
        <v>学校名　　　大阪府立住之江支援学校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2018</v>
      </c>
      <c r="B5" s="392"/>
      <c r="C5" s="392"/>
      <c r="D5" s="159"/>
      <c r="E5" s="159"/>
      <c r="F5" s="285" t="s">
        <v>7713</v>
      </c>
      <c r="G5" s="285"/>
      <c r="H5" s="285"/>
    </row>
    <row r="6" spans="1:8" ht="20.399999999999999" customHeight="1" x14ac:dyDescent="0.45">
      <c r="A6" s="392"/>
      <c r="B6" s="392"/>
      <c r="C6" s="39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6" t="str">
        <f>IF(B8="","",VLOOKUP(B8,'様式4・小学部（低）'!$I$17:$Q$136,2,FALSE))</f>
        <v/>
      </c>
      <c r="D8" s="386" t="str">
        <f>IF(B8="","",VLOOKUP(B8,'様式4・小学部（低）'!$I$17:$Q$136,3,FALSE))</f>
        <v/>
      </c>
      <c r="E8" s="166" t="str">
        <f>IF(B8="","",VLOOKUP(B8,'様式4・小学部（低）'!$A$17:$H$136,4,FALSE))</f>
        <v/>
      </c>
      <c r="F8" s="167" t="str">
        <f>IF(B8="","",VLOOKUP(B8,'様式4・小学部（低）'!$I$17:$Q$136,5,FALSE))</f>
        <v/>
      </c>
      <c r="G8" s="389" t="str">
        <f>IF(B8="","",VLOOKUP(B8,'様式4・小学部（低）'!$I$17:$Q$136,7,FALSE))</f>
        <v/>
      </c>
      <c r="H8" s="198"/>
    </row>
    <row r="9" spans="1:8" ht="80.099999999999994" customHeight="1" x14ac:dyDescent="0.45">
      <c r="A9" s="161" t="s">
        <v>2142</v>
      </c>
      <c r="B9" s="168"/>
      <c r="C9" s="387"/>
      <c r="D9" s="387"/>
      <c r="E9" s="169" t="str">
        <f>IF(B9="","",VLOOKUP(B9,ア!$A$2:$C$787,2,FALSE))</f>
        <v/>
      </c>
      <c r="F9" s="170" t="str">
        <f>IF(B9="","",VLOOKUP(B9,ア!$A$2:$C$787,3,FALSE))</f>
        <v/>
      </c>
      <c r="G9" s="390"/>
      <c r="H9" s="199"/>
    </row>
    <row r="10" spans="1:8" ht="80.099999999999994" customHeight="1" x14ac:dyDescent="0.45">
      <c r="A10" s="161" t="s">
        <v>2142</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IF(B11="","",VLOOKUP(B11,'様式4・小学部（低）'!$I$17:$Q$136,2,FALSE))</f>
        <v/>
      </c>
      <c r="D11" s="386" t="str">
        <f>IF(B11="","",VLOOKUP(B11,'様式4・小学部（低）'!$I$17:$Q$136,3,FALSE))</f>
        <v/>
      </c>
      <c r="E11" s="166" t="str">
        <f>IF(B11="","",VLOOKUP(B11,'様式4・小学部（低）'!$I$17:$Q$136,4,FALSE))</f>
        <v/>
      </c>
      <c r="F11" s="167" t="str">
        <f>IF(B11="","",VLOOKUP(B11,'様式4・小学部（低）'!$I$17:$Q$136,5,FALSE))</f>
        <v/>
      </c>
      <c r="G11" s="389" t="str">
        <f>IF(B11="","",VLOOKUP(B11,'様式4・小学部（低）'!$I$17:$Q$136,7,FALSE))</f>
        <v/>
      </c>
      <c r="H11" s="198"/>
    </row>
    <row r="12" spans="1:8" ht="80.099999999999994" customHeight="1" x14ac:dyDescent="0.45">
      <c r="A12" s="161" t="s">
        <v>2142</v>
      </c>
      <c r="B12" s="168"/>
      <c r="C12" s="387"/>
      <c r="D12" s="387"/>
      <c r="E12" s="169" t="str">
        <f>IF(B12="","",VLOOKUP(B12,ア!$A$2:$C$787,2,FALSE))</f>
        <v/>
      </c>
      <c r="F12" s="170" t="str">
        <f>IF(B12="","",VLOOKUP(B12,ア!$A$2:$C$787,3,FALSE))</f>
        <v/>
      </c>
      <c r="G12" s="390"/>
      <c r="H12" s="199"/>
    </row>
    <row r="13" spans="1:8" ht="80.099999999999994" customHeight="1" x14ac:dyDescent="0.45">
      <c r="A13" s="161" t="s">
        <v>2142</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IF(B14="","",VLOOKUP(B14,'様式4・小学部（低）'!$I$17:$Q$136,2,FALSE))</f>
        <v/>
      </c>
      <c r="D14" s="386" t="str">
        <f>IF(B14="","",VLOOKUP(B14,'様式4・小学部（低）'!$I$17:$Q$136,3,FALSE))</f>
        <v/>
      </c>
      <c r="E14" s="166" t="str">
        <f>IF(B14="","",VLOOKUP(B14,'様式4・小学部（低）'!$I$17:$Q$136,4,FALSE))</f>
        <v/>
      </c>
      <c r="F14" s="167" t="str">
        <f>IF(B14="","",VLOOKUP(B14,'様式4・小学部（低）'!$I$17:$Q$136,5,FALSE))</f>
        <v/>
      </c>
      <c r="G14" s="389" t="str">
        <f>IF(B14="","",VLOOKUP(B14,'様式4・小学部（低）'!$I$17:$Q$136,7,FALSE))</f>
        <v/>
      </c>
      <c r="H14" s="198"/>
    </row>
    <row r="15" spans="1:8" ht="80.099999999999994" customHeight="1" x14ac:dyDescent="0.45">
      <c r="A15" s="161" t="s">
        <v>2142</v>
      </c>
      <c r="B15" s="168"/>
      <c r="C15" s="387"/>
      <c r="D15" s="387"/>
      <c r="E15" s="169" t="str">
        <f>IF(B15="","",VLOOKUP(B15,ア!$A$2:$C$787,2,FALSE))</f>
        <v/>
      </c>
      <c r="F15" s="170" t="str">
        <f>IF(B15="","",VLOOKUP(B15,ア!$A$2:$C$787,3,FALSE))</f>
        <v/>
      </c>
      <c r="G15" s="390"/>
      <c r="H15" s="199"/>
    </row>
    <row r="16" spans="1:8" ht="80.099999999999994" customHeight="1" x14ac:dyDescent="0.45">
      <c r="A16" s="161" t="s">
        <v>2142</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IF(B17="","",VLOOKUP(B17,'様式4・小学部（低）'!$I$17:$Q$136,2,FALSE))</f>
        <v/>
      </c>
      <c r="D17" s="386" t="str">
        <f>IF(B17="","",VLOOKUP(B17,'様式4・小学部（低）'!$I$17:$Q$136,3,FALSE))</f>
        <v/>
      </c>
      <c r="E17" s="166" t="str">
        <f>IF(B17="","",VLOOKUP(B17,'様式4・小学部（低）'!$I$17:$Q$136,4,FALSE))</f>
        <v/>
      </c>
      <c r="F17" s="167" t="str">
        <f>IF(B17="","",VLOOKUP(B17,'様式4・小学部（低）'!$I$17:$Q$136,5,FALSE))</f>
        <v/>
      </c>
      <c r="G17" s="389" t="str">
        <f>IF(B17="","",VLOOKUP(B17,'様式4・小学部（低）'!$I$17:$Q$136,7,FALSE))</f>
        <v/>
      </c>
      <c r="H17" s="198"/>
    </row>
    <row r="18" spans="1:8" ht="80.099999999999994" customHeight="1" x14ac:dyDescent="0.45">
      <c r="A18" s="161" t="s">
        <v>2142</v>
      </c>
      <c r="B18" s="168"/>
      <c r="C18" s="387"/>
      <c r="D18" s="387"/>
      <c r="E18" s="169" t="str">
        <f>IF(B18="","",VLOOKUP(B18,ア!$A$2:$C$787,2,FALSE))</f>
        <v/>
      </c>
      <c r="F18" s="170" t="str">
        <f>IF(B18="","",VLOOKUP(B18,ア!$A$2:$C$787,3,FALSE))</f>
        <v/>
      </c>
      <c r="G18" s="390"/>
      <c r="H18" s="199"/>
    </row>
    <row r="19" spans="1:8" ht="80.099999999999994" customHeight="1" x14ac:dyDescent="0.45">
      <c r="A19" s="161" t="s">
        <v>2142</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IF(B20="","",VLOOKUP(B20,'様式4・小学部（低）'!$I$17:$Q$136,2,FALSE))</f>
        <v/>
      </c>
      <c r="D20" s="386" t="str">
        <f>IF(B20="","",VLOOKUP(B20,'様式4・小学部（低）'!$I$17:$Q$136,3,FALSE))</f>
        <v/>
      </c>
      <c r="E20" s="166" t="str">
        <f>IF(B20="","",VLOOKUP(B20,'様式4・小学部（低）'!$I$17:$Q$136,4,FALSE))</f>
        <v/>
      </c>
      <c r="F20" s="167" t="str">
        <f>IF(B20="","",VLOOKUP(B20,'様式4・小学部（低）'!$I$17:$Q$136,5,FALSE))</f>
        <v/>
      </c>
      <c r="G20" s="389" t="str">
        <f>IF(B20="","",VLOOKUP(B20,'様式4・小学部（低）'!$I$17:$Q$136,7,FALSE))</f>
        <v/>
      </c>
      <c r="H20" s="198"/>
    </row>
    <row r="21" spans="1:8" ht="80.099999999999994" customHeight="1" x14ac:dyDescent="0.45">
      <c r="A21" s="161" t="s">
        <v>2142</v>
      </c>
      <c r="B21" s="168"/>
      <c r="C21" s="387"/>
      <c r="D21" s="387"/>
      <c r="E21" s="169" t="str">
        <f>IF(B21="","",VLOOKUP(B21,ア!$A$2:$C$787,2,FALSE))</f>
        <v/>
      </c>
      <c r="F21" s="170" t="str">
        <f>IF(B21="","",VLOOKUP(B21,ア!$A$2:$C$787,3,FALSE))</f>
        <v/>
      </c>
      <c r="G21" s="390"/>
      <c r="H21" s="199"/>
    </row>
    <row r="22" spans="1:8" ht="80.099999999999994" customHeight="1" x14ac:dyDescent="0.45">
      <c r="A22" s="161" t="s">
        <v>2142</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IF(B23="","",VLOOKUP(B23,'様式4・小学部（低）'!$I$17:$Q$136,2,FALSE))</f>
        <v/>
      </c>
      <c r="D23" s="386" t="str">
        <f>IF(B23="","",VLOOKUP(B23,'様式4・小学部（低）'!$I$17:$Q$136,3,FALSE))</f>
        <v/>
      </c>
      <c r="E23" s="166" t="str">
        <f>IF(B23="","",VLOOKUP(B23,'様式4・小学部（低）'!$I$17:$Q$136,4,FALSE))</f>
        <v/>
      </c>
      <c r="F23" s="167" t="str">
        <f>IF(B23="","",VLOOKUP(B23,'様式4・小学部（低）'!$I$17:$Q$136,5,FALSE))</f>
        <v/>
      </c>
      <c r="G23" s="389" t="str">
        <f>IF(B23="","",VLOOKUP(B23,'様式4・小学部（低）'!$I$17:$Q$136,7,FALSE))</f>
        <v/>
      </c>
      <c r="H23" s="198"/>
    </row>
    <row r="24" spans="1:8" ht="80.099999999999994" customHeight="1" x14ac:dyDescent="0.45">
      <c r="A24" s="161" t="s">
        <v>2142</v>
      </c>
      <c r="B24" s="168"/>
      <c r="C24" s="387"/>
      <c r="D24" s="387"/>
      <c r="E24" s="169" t="str">
        <f>IF(B24="","",VLOOKUP(B24,ア!$A$2:$C$787,2,FALSE))</f>
        <v/>
      </c>
      <c r="F24" s="170" t="str">
        <f>IF(B24="","",VLOOKUP(B24,ア!$A$2:$C$787,3,FALSE))</f>
        <v/>
      </c>
      <c r="G24" s="390"/>
      <c r="H24" s="199"/>
    </row>
    <row r="25" spans="1:8" ht="80.099999999999994" customHeight="1" x14ac:dyDescent="0.45">
      <c r="A25" s="161" t="s">
        <v>2142</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IF(B26="","",VLOOKUP(B26,'様式4・小学部（低）'!$I$17:$Q$136,2,FALSE))</f>
        <v/>
      </c>
      <c r="D26" s="386" t="str">
        <f>IF(B26="","",VLOOKUP(B26,'様式4・小学部（低）'!$I$17:$Q$136,3,FALSE))</f>
        <v/>
      </c>
      <c r="E26" s="166" t="str">
        <f>IF(B26="","",VLOOKUP(B26,'様式4・小学部（低）'!$I$17:$Q$136,4,FALSE))</f>
        <v/>
      </c>
      <c r="F26" s="167" t="str">
        <f>IF(B26="","",VLOOKUP(B26,'様式4・小学部（低）'!$I$17:$Q$136,5,FALSE))</f>
        <v/>
      </c>
      <c r="G26" s="389" t="str">
        <f>IF(B26="","",VLOOKUP(B26,'様式4・小学部（低）'!$I$17:$Q$136,7,FALSE))</f>
        <v/>
      </c>
      <c r="H26" s="198"/>
    </row>
    <row r="27" spans="1:8" ht="80.099999999999994" customHeight="1" x14ac:dyDescent="0.45">
      <c r="A27" s="161" t="s">
        <v>2142</v>
      </c>
      <c r="B27" s="168"/>
      <c r="C27" s="387"/>
      <c r="D27" s="387"/>
      <c r="E27" s="169" t="str">
        <f>IF(B27="","",VLOOKUP(B27,ア!$A$2:$C$787,2,FALSE))</f>
        <v/>
      </c>
      <c r="F27" s="170" t="str">
        <f>IF(B27="","",VLOOKUP(B27,ア!$A$2:$C$787,3,FALSE))</f>
        <v/>
      </c>
      <c r="G27" s="390"/>
      <c r="H27" s="199"/>
    </row>
    <row r="28" spans="1:8" ht="80.099999999999994" customHeight="1" x14ac:dyDescent="0.45">
      <c r="A28" s="161" t="s">
        <v>2142</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IF(B29="","",VLOOKUP(B29,'様式4・小学部（低）'!$I$17:$Q$136,2,FALSE))</f>
        <v/>
      </c>
      <c r="D29" s="386" t="str">
        <f>IF(B29="","",VLOOKUP(B29,'様式4・小学部（低）'!$I$17:$Q$136,3,FALSE))</f>
        <v/>
      </c>
      <c r="E29" s="166" t="str">
        <f>IF(B29="","",VLOOKUP(B29,'様式4・小学部（低）'!$I$17:$Q$136,4,FALSE))</f>
        <v/>
      </c>
      <c r="F29" s="167" t="str">
        <f>IF(B29="","",VLOOKUP(B29,'様式4・小学部（低）'!$I$17:$Q$136,5,FALSE))</f>
        <v/>
      </c>
      <c r="G29" s="389" t="str">
        <f>IF(B29="","",VLOOKUP(B29,'様式4・小学部（低）'!$I$17:$Q$136,7,FALSE))</f>
        <v/>
      </c>
      <c r="H29" s="198"/>
    </row>
    <row r="30" spans="1:8" ht="80.099999999999994" customHeight="1" x14ac:dyDescent="0.45">
      <c r="A30" s="161" t="s">
        <v>2142</v>
      </c>
      <c r="B30" s="168"/>
      <c r="C30" s="387"/>
      <c r="D30" s="387"/>
      <c r="E30" s="169" t="str">
        <f>IF(B30="","",VLOOKUP(B30,ア!$A$2:$C$787,2,FALSE))</f>
        <v/>
      </c>
      <c r="F30" s="170" t="str">
        <f>IF(B30="","",VLOOKUP(B30,ア!$A$2:$C$787,3,FALSE))</f>
        <v/>
      </c>
      <c r="G30" s="390"/>
      <c r="H30" s="199"/>
    </row>
    <row r="31" spans="1:8" ht="80.099999999999994" customHeight="1" x14ac:dyDescent="0.45">
      <c r="A31" s="161" t="s">
        <v>2142</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IF(B32="","",VLOOKUP(B32,'様式4・小学部（低）'!$I$17:$Q$136,2,FALSE))</f>
        <v/>
      </c>
      <c r="D32" s="386" t="str">
        <f>IF(B32="","",VLOOKUP(B32,'様式4・小学部（低）'!$I$17:$Q$136,3,FALSE))</f>
        <v/>
      </c>
      <c r="E32" s="166" t="str">
        <f>IF(B32="","",VLOOKUP(B32,'様式4・小学部（低）'!$I$17:$Q$136,4,FALSE))</f>
        <v/>
      </c>
      <c r="F32" s="167" t="str">
        <f>IF(B32="","",VLOOKUP(B32,'様式4・小学部（低）'!$I$17:$Q$136,5,FALSE))</f>
        <v/>
      </c>
      <c r="G32" s="389" t="str">
        <f>IF(B32="","",VLOOKUP(B32,'様式4・小学部（低）'!$I$17:$Q$136,7,FALSE))</f>
        <v/>
      </c>
      <c r="H32" s="198"/>
    </row>
    <row r="33" spans="1:8" ht="80.099999999999994" customHeight="1" x14ac:dyDescent="0.45">
      <c r="A33" s="161" t="s">
        <v>2142</v>
      </c>
      <c r="B33" s="168"/>
      <c r="C33" s="387"/>
      <c r="D33" s="387"/>
      <c r="E33" s="169" t="str">
        <f>IF(B33="","",VLOOKUP(B33,ア!$A$2:$C$787,2,FALSE))</f>
        <v/>
      </c>
      <c r="F33" s="170" t="str">
        <f>IF(B33="","",VLOOKUP(B33,ア!$A$2:$C$787,3,FALSE))</f>
        <v/>
      </c>
      <c r="G33" s="390"/>
      <c r="H33" s="199"/>
    </row>
    <row r="34" spans="1:8" ht="80.099999999999994" customHeight="1" x14ac:dyDescent="0.45">
      <c r="A34" s="161" t="s">
        <v>2142</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IF(B35="","",VLOOKUP(B35,'様式4・小学部（低）'!$I$17:$Q$136,2,FALSE))</f>
        <v/>
      </c>
      <c r="D35" s="386" t="str">
        <f>IF(B35="","",VLOOKUP(B35,'様式4・小学部（低）'!$I$17:$Q$136,3,FALSE))</f>
        <v/>
      </c>
      <c r="E35" s="166" t="str">
        <f>IF(B35="","",VLOOKUP(B35,'様式4・小学部（低）'!$I$17:$Q$136,4,FALSE))</f>
        <v/>
      </c>
      <c r="F35" s="167" t="str">
        <f>IF(B35="","",VLOOKUP(B35,'様式4・小学部（低）'!$I$17:$Q$136,5,FALSE))</f>
        <v/>
      </c>
      <c r="G35" s="389" t="str">
        <f>IF(B35="","",VLOOKUP(B35,'様式4・小学部（低）'!$I$17:$Q$136,7,FALSE))</f>
        <v/>
      </c>
      <c r="H35" s="198"/>
    </row>
    <row r="36" spans="1:8" ht="80.099999999999994" customHeight="1" x14ac:dyDescent="0.45">
      <c r="A36" s="161" t="s">
        <v>2142</v>
      </c>
      <c r="B36" s="168"/>
      <c r="C36" s="387"/>
      <c r="D36" s="387"/>
      <c r="E36" s="169" t="str">
        <f>IF(B36="","",VLOOKUP(B36,ア!$A$2:$C$787,2,FALSE))</f>
        <v/>
      </c>
      <c r="F36" s="170" t="str">
        <f>IF(B36="","",VLOOKUP(B36,ア!$A$2:$C$787,3,FALSE))</f>
        <v/>
      </c>
      <c r="G36" s="390"/>
      <c r="H36" s="199"/>
    </row>
    <row r="37" spans="1:8" ht="80.099999999999994" customHeight="1" x14ac:dyDescent="0.45">
      <c r="A37" s="161" t="s">
        <v>2142</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IF(B38="","",VLOOKUP(B38,'様式4・小学部（低）'!$I$17:$Q$136,2,FALSE))</f>
        <v/>
      </c>
      <c r="D38" s="386" t="str">
        <f>IF(B38="","",VLOOKUP(B38,'様式4・小学部（低）'!$I$17:$Q$136,3,FALSE))</f>
        <v/>
      </c>
      <c r="E38" s="166" t="str">
        <f>IF(B38="","",VLOOKUP(B38,'様式4・小学部（低）'!$I$17:$Q$136,4,FALSE))</f>
        <v/>
      </c>
      <c r="F38" s="167" t="str">
        <f>IF(B38="","",VLOOKUP(B38,'様式4・小学部（低）'!$I$17:$Q$136,5,FALSE))</f>
        <v/>
      </c>
      <c r="G38" s="389" t="str">
        <f>IF(B38="","",VLOOKUP(B38,'様式4・小学部（低）'!$I$17:$Q$136,7,FALSE))</f>
        <v/>
      </c>
      <c r="H38" s="198"/>
    </row>
    <row r="39" spans="1:8" ht="80.099999999999994" customHeight="1" x14ac:dyDescent="0.45">
      <c r="A39" s="161" t="s">
        <v>2142</v>
      </c>
      <c r="B39" s="168"/>
      <c r="C39" s="387"/>
      <c r="D39" s="387"/>
      <c r="E39" s="169" t="str">
        <f>IF(B39="","",VLOOKUP(B39,ア!$A$2:$C$787,2,FALSE))</f>
        <v/>
      </c>
      <c r="F39" s="170" t="str">
        <f>IF(B39="","",VLOOKUP(B39,ア!$A$2:$C$787,3,FALSE))</f>
        <v/>
      </c>
      <c r="G39" s="390"/>
      <c r="H39" s="199"/>
    </row>
    <row r="40" spans="1:8" ht="80.099999999999994" customHeight="1" x14ac:dyDescent="0.45">
      <c r="A40" s="161" t="s">
        <v>2142</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IF(B41="","",VLOOKUP(B41,'様式4・小学部（低）'!$I$17:$Q$136,2,FALSE))</f>
        <v/>
      </c>
      <c r="D41" s="386" t="str">
        <f>IF(B41="","",VLOOKUP(B41,'様式4・小学部（低）'!$I$17:$Q$136,3,FALSE))</f>
        <v/>
      </c>
      <c r="E41" s="166" t="str">
        <f>IF(B41="","",VLOOKUP(B41,'様式4・小学部（低）'!$I$17:$Q$136,4,FALSE))</f>
        <v/>
      </c>
      <c r="F41" s="167" t="str">
        <f>IF(B41="","",VLOOKUP(B41,'様式4・小学部（低）'!$I$17:$Q$136,5,FALSE))</f>
        <v/>
      </c>
      <c r="G41" s="389" t="str">
        <f>IF(B41="","",VLOOKUP(B41,'様式4・小学部（低）'!$I$17:$Q$136,7,FALSE))</f>
        <v/>
      </c>
      <c r="H41" s="198"/>
    </row>
    <row r="42" spans="1:8" ht="80.099999999999994" customHeight="1" x14ac:dyDescent="0.45">
      <c r="A42" s="161" t="s">
        <v>2142</v>
      </c>
      <c r="B42" s="168"/>
      <c r="C42" s="387"/>
      <c r="D42" s="387"/>
      <c r="E42" s="169" t="str">
        <f>IF(B42="","",VLOOKUP(B42,ア!$A$2:$C$787,2,FALSE))</f>
        <v/>
      </c>
      <c r="F42" s="170" t="str">
        <f>IF(B42="","",VLOOKUP(B42,ア!$A$2:$C$787,3,FALSE))</f>
        <v/>
      </c>
      <c r="G42" s="390"/>
      <c r="H42" s="199"/>
    </row>
    <row r="43" spans="1:8" ht="80.099999999999994" customHeight="1" x14ac:dyDescent="0.45">
      <c r="A43" s="161" t="s">
        <v>2142</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IF(B44="","",VLOOKUP(B44,'様式4・小学部（低）'!$I$17:$Q$136,2,FALSE))</f>
        <v/>
      </c>
      <c r="D44" s="386" t="str">
        <f>IF(B44="","",VLOOKUP(B44,'様式4・小学部（低）'!$I$17:$Q$136,3,FALSE))</f>
        <v/>
      </c>
      <c r="E44" s="166" t="str">
        <f>IF(B44="","",VLOOKUP(B44,'様式4・小学部（低）'!$I$17:$Q$136,4,FALSE))</f>
        <v/>
      </c>
      <c r="F44" s="167" t="str">
        <f>IF(B44="","",VLOOKUP(B44,'様式4・小学部（低）'!$I$17:$Q$136,5,FALSE))</f>
        <v/>
      </c>
      <c r="G44" s="389" t="str">
        <f>IF(B44="","",VLOOKUP(B44,'様式4・小学部（低）'!$I$17:$Q$136,7,FALSE))</f>
        <v/>
      </c>
      <c r="H44" s="198"/>
    </row>
    <row r="45" spans="1:8" ht="80.099999999999994" customHeight="1" x14ac:dyDescent="0.45">
      <c r="A45" s="161" t="s">
        <v>2142</v>
      </c>
      <c r="B45" s="168"/>
      <c r="C45" s="387"/>
      <c r="D45" s="387"/>
      <c r="E45" s="169" t="str">
        <f>IF(B45="","",VLOOKUP(B45,ア!$A$2:$C$787,2,FALSE))</f>
        <v/>
      </c>
      <c r="F45" s="170" t="str">
        <f>IF(B45="","",VLOOKUP(B45,ア!$A$2:$C$787,3,FALSE))</f>
        <v/>
      </c>
      <c r="G45" s="390"/>
      <c r="H45" s="199"/>
    </row>
    <row r="46" spans="1:8" ht="80.099999999999994" customHeight="1" x14ac:dyDescent="0.45">
      <c r="A46" s="161" t="s">
        <v>2142</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IF(B47="","",VLOOKUP(B47,'様式4・小学部（低）'!$I$17:$Q$136,2,FALSE))</f>
        <v/>
      </c>
      <c r="D47" s="386" t="str">
        <f>IF(B47="","",VLOOKUP(B47,'様式4・小学部（低）'!$I$17:$Q$136,3,FALSE))</f>
        <v/>
      </c>
      <c r="E47" s="166" t="str">
        <f>IF(B47="","",VLOOKUP(B47,'様式4・小学部（低）'!$I$17:$Q$136,4,FALSE))</f>
        <v/>
      </c>
      <c r="F47" s="167" t="str">
        <f>IF(B47="","",VLOOKUP(B47,'様式4・小学部（低）'!$I$17:$Q$136,5,FALSE))</f>
        <v/>
      </c>
      <c r="G47" s="389" t="str">
        <f>IF(B47="","",VLOOKUP(B47,'様式4・小学部（低）'!$I$17:$Q$136,7,FALSE))</f>
        <v/>
      </c>
      <c r="H47" s="198"/>
    </row>
    <row r="48" spans="1:8" ht="80.099999999999994" customHeight="1" x14ac:dyDescent="0.45">
      <c r="A48" s="161" t="s">
        <v>2142</v>
      </c>
      <c r="B48" s="168"/>
      <c r="C48" s="387"/>
      <c r="D48" s="387"/>
      <c r="E48" s="169" t="str">
        <f>IF(B48="","",VLOOKUP(B48,ア!$A$2:$C$787,2,FALSE))</f>
        <v/>
      </c>
      <c r="F48" s="170" t="str">
        <f>IF(B48="","",VLOOKUP(B48,ア!$A$2:$C$787,3,FALSE))</f>
        <v/>
      </c>
      <c r="G48" s="390"/>
      <c r="H48" s="199"/>
    </row>
    <row r="49" spans="1:8" ht="80.099999999999994" customHeight="1" x14ac:dyDescent="0.45">
      <c r="A49" s="161" t="s">
        <v>2142</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IF(B50="","",VLOOKUP(B50,'様式4・小学部（低）'!$I$17:$Q$136,2,FALSE))</f>
        <v/>
      </c>
      <c r="D50" s="386" t="str">
        <f>IF(B50="","",VLOOKUP(B50,'様式4・小学部（低）'!$I$17:$Q$136,3,FALSE))</f>
        <v/>
      </c>
      <c r="E50" s="166" t="str">
        <f>IF(B50="","",VLOOKUP(B50,'様式4・小学部（低）'!$I$17:$Q$136,4,FALSE))</f>
        <v/>
      </c>
      <c r="F50" s="167" t="str">
        <f>IF(B50="","",VLOOKUP(B50,'様式4・小学部（低）'!$I$17:$Q$136,5,FALSE))</f>
        <v/>
      </c>
      <c r="G50" s="389" t="str">
        <f>IF(B50="","",VLOOKUP(B50,'様式4・小学部（低）'!$I$17:$Q$136,7,FALSE))</f>
        <v/>
      </c>
      <c r="H50" s="198"/>
    </row>
    <row r="51" spans="1:8" ht="80.099999999999994" customHeight="1" x14ac:dyDescent="0.45">
      <c r="A51" s="161" t="s">
        <v>2142</v>
      </c>
      <c r="B51" s="168"/>
      <c r="C51" s="387"/>
      <c r="D51" s="387"/>
      <c r="E51" s="169" t="str">
        <f>IF(B51="","",VLOOKUP(B51,ア!$A$2:$C$787,2,FALSE))</f>
        <v/>
      </c>
      <c r="F51" s="170" t="str">
        <f>IF(B51="","",VLOOKUP(B51,ア!$A$2:$C$787,3,FALSE))</f>
        <v/>
      </c>
      <c r="G51" s="390"/>
      <c r="H51" s="199"/>
    </row>
    <row r="52" spans="1:8" ht="80.099999999999994" customHeight="1" x14ac:dyDescent="0.45">
      <c r="A52" s="161" t="s">
        <v>2142</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5528</v>
      </c>
      <c r="D1" s="382"/>
      <c r="E1" s="157"/>
      <c r="F1" s="394"/>
      <c r="G1" s="394"/>
      <c r="H1" s="394"/>
      <c r="I1" s="394"/>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9"/>
      <c r="E3" s="289"/>
      <c r="F3" s="385" t="str">
        <f>様式３・小１!F3</f>
        <v>学校名　　　大阪府立住之江支援学校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2" t="s">
        <v>2019</v>
      </c>
      <c r="B5" s="392"/>
      <c r="C5" s="392"/>
      <c r="D5" s="171"/>
      <c r="E5" s="171"/>
    </row>
    <row r="6" spans="1:9" ht="20.399999999999999" customHeight="1" x14ac:dyDescent="0.45">
      <c r="A6" s="392"/>
      <c r="B6" s="392"/>
      <c r="C6" s="39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08-1　く も ん 出 版</v>
      </c>
      <c r="F8" s="179" t="str">
        <f>IF(B8="","",VLOOKUP(B8,'様式4・小学部（低）'!$R$17:$Z$136,5,FALSE))</f>
        <v>あいうえおべんとう</v>
      </c>
      <c r="G8" s="181" t="str">
        <f>IF(B8="","",VLOOKUP(B8,'様式4・小学部（低）'!$R$17:$Z$136,6,FALSE))</f>
        <v>知</v>
      </c>
      <c r="H8" s="181" t="str">
        <f>IF(B8="","",VLOOKUP(B8,'様式4・小学部（低）'!$R$17:$Z$136,7,FALSE))</f>
        <v>全</v>
      </c>
      <c r="I8" s="197" t="s">
        <v>7881</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27-3　ひ　さ　か　た</v>
      </c>
      <c r="F9" s="179" t="str">
        <f>IF(B9="","",VLOOKUP(B9,'様式4・小学部（低）'!$R$17:$Z$136,5,FALSE))</f>
        <v>スキンシップ絵本かずのえほん</v>
      </c>
      <c r="G9" s="181" t="str">
        <f>IF(B9="","",VLOOKUP(B9,'様式4・小学部（低）'!$R$17:$Z$136,6,FALSE))</f>
        <v>知</v>
      </c>
      <c r="H9" s="181" t="str">
        <f>IF(B9="","",VLOOKUP(B9,'様式4・小学部（低）'!$R$17:$Z$136,7,FALSE))</f>
        <v>全</v>
      </c>
      <c r="I9" s="197" t="s">
        <v>7882</v>
      </c>
    </row>
    <row r="10" spans="1:9" ht="80.099999999999994" customHeight="1" x14ac:dyDescent="0.45">
      <c r="A10" s="176">
        <v>3</v>
      </c>
      <c r="B10" s="177" t="s">
        <v>2028</v>
      </c>
      <c r="C10" s="180" t="str">
        <f>IF(B10="","",VLOOKUP(B10,'様式4・小学部（低）'!$R$17:$Z$136,2,FALSE))</f>
        <v>生活</v>
      </c>
      <c r="D10" s="180" t="str">
        <f>IF(B10="","",VLOOKUP(B10,'様式4・小学部（低）'!$R$17:$Z$136,3,FALSE))</f>
        <v>生活</v>
      </c>
      <c r="E10" s="178" t="str">
        <f>IF(B10="","",VLOOKUP(B10,'様式4・小学部（低）'!$R$17:$Z$136,4,FALSE))</f>
        <v>06-1　偕　成　社</v>
      </c>
      <c r="F10" s="179" t="str">
        <f>IF(B10="","",VLOOKUP(B10,'様式4・小学部（低）'!$R$17:$Z$136,5,FALSE))</f>
        <v>木村裕一・しかけ
（１２）げんきにごあいさつ</v>
      </c>
      <c r="G10" s="181" t="str">
        <f>IF(B10="","",VLOOKUP(B10,'様式4・小学部（低）'!$R$17:$Z$136,6,FALSE))</f>
        <v>知</v>
      </c>
      <c r="H10" s="181" t="str">
        <f>IF(B10="","",VLOOKUP(B10,'様式4・小学部（低）'!$R$17:$Z$136,7,FALSE))</f>
        <v>全</v>
      </c>
      <c r="I10" s="197" t="s">
        <v>7883</v>
      </c>
    </row>
    <row r="11" spans="1:9" ht="80.099999999999994" customHeight="1" x14ac:dyDescent="0.45">
      <c r="A11" s="176">
        <v>4</v>
      </c>
      <c r="B11" s="177" t="s">
        <v>2031</v>
      </c>
      <c r="C11" s="180" t="str">
        <f>IF(B11="","",VLOOKUP(B11,'様式4・小学部（低）'!$R$17:$Z$136,2,FALSE))</f>
        <v>音楽</v>
      </c>
      <c r="D11" s="180" t="str">
        <f>IF(B11="","",VLOOKUP(B11,'様式4・小学部（低）'!$R$17:$Z$136,3,FALSE))</f>
        <v>音楽</v>
      </c>
      <c r="E11" s="178" t="str">
        <f>IF(B11="","",VLOOKUP(B11,'様式4・小学部（低）'!$R$17:$Z$136,4,FALSE))</f>
        <v>25-1　の　ら　書　店</v>
      </c>
      <c r="F11" s="179" t="str">
        <f>IF(B11="","",VLOOKUP(B11,'様式4・小学部（低）'!$R$17:$Z$136,5,FALSE))</f>
        <v>わらべうたで
あそびましょ！</v>
      </c>
      <c r="G11" s="181" t="str">
        <f>IF(B11="","",VLOOKUP(B11,'様式4・小学部（低）'!$R$17:$Z$136,6,FALSE))</f>
        <v>知</v>
      </c>
      <c r="H11" s="181" t="str">
        <f>IF(B11="","",VLOOKUP(B11,'様式4・小学部（低）'!$R$17:$Z$136,7,FALSE))</f>
        <v>全</v>
      </c>
      <c r="I11" s="197" t="s">
        <v>7884</v>
      </c>
    </row>
    <row r="12" spans="1:9" ht="80.099999999999994" customHeight="1" x14ac:dyDescent="0.45">
      <c r="A12" s="176">
        <v>5</v>
      </c>
      <c r="B12" s="177" t="s">
        <v>2034</v>
      </c>
      <c r="C12" s="180" t="str">
        <f>IF(B12="","",VLOOKUP(B12,'様式4・小学部（低）'!$R$17:$Z$136,2,FALSE))</f>
        <v>図画工作</v>
      </c>
      <c r="D12" s="180" t="str">
        <f>IF(B12="","",VLOOKUP(B12,'様式4・小学部（低）'!$R$17:$Z$136,3,FALSE))</f>
        <v>図画工作</v>
      </c>
      <c r="E12" s="178" t="str">
        <f>IF(B12="","",VLOOKUP(B12,'様式4・小学部（低）'!$R$17:$Z$136,4,FALSE))</f>
        <v>02-1　岩　崎　書　店</v>
      </c>
      <c r="F12" s="179" t="str">
        <f>IF(B12="","",VLOOKUP(B12,'様式4・小学部（低）'!$R$17:$Z$136,5,FALSE))</f>
        <v>あそびの絵本えのぐあそび</v>
      </c>
      <c r="G12" s="181" t="str">
        <f>IF(B12="","",VLOOKUP(B12,'様式4・小学部（低）'!$R$17:$Z$136,6,FALSE))</f>
        <v>知</v>
      </c>
      <c r="H12" s="181" t="str">
        <f>IF(B12="","",VLOOKUP(B12,'様式4・小学部（低）'!$R$17:$Z$136,7,FALSE))</f>
        <v>全</v>
      </c>
      <c r="I12" s="197" t="s">
        <v>7885</v>
      </c>
    </row>
    <row r="13" spans="1:9" ht="80.099999999999994" customHeight="1" x14ac:dyDescent="0.45">
      <c r="A13" s="176">
        <v>6</v>
      </c>
      <c r="B13" s="177" t="s">
        <v>2037</v>
      </c>
      <c r="C13" s="180" t="str">
        <f>IF(B13="","",VLOOKUP(B13,'様式4・小学部（低）'!$R$17:$Z$136,2,FALSE))</f>
        <v>道徳</v>
      </c>
      <c r="D13" s="180" t="str">
        <f>IF(B13="","",VLOOKUP(B13,'様式4・小学部（低）'!$R$17:$Z$136,3,FALSE))</f>
        <v>道徳</v>
      </c>
      <c r="E13" s="178" t="str">
        <f>IF(B13="","",VLOOKUP(B13,'様式4・小学部（低）'!$R$17:$Z$136,4,FALSE))</f>
        <v>28-1　福　音　館</v>
      </c>
      <c r="F13" s="179" t="str">
        <f>IF(B13="","",VLOOKUP(B13,'様式4・小学部（低）'!$R$17:$Z$136,5,FALSE))</f>
        <v>ぐりとぐらの絵本ぐりとぐらの１ねんかん</v>
      </c>
      <c r="G13" s="181" t="str">
        <f>IF(B13="","",VLOOKUP(B13,'様式4・小学部（低）'!$R$17:$Z$136,6,FALSE))</f>
        <v>知</v>
      </c>
      <c r="H13" s="181" t="str">
        <f>IF(B13="","",VLOOKUP(B13,'様式4・小学部（低）'!$R$17:$Z$136,7,FALSE))</f>
        <v>全</v>
      </c>
      <c r="I13" s="197" t="s">
        <v>7886</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85" t="str">
        <f>様式３・小１!F3</f>
        <v>学校名　　　大阪府立住之江支援学校　　　小学部（低）</v>
      </c>
      <c r="G3" s="393"/>
      <c r="H3" s="393"/>
    </row>
    <row r="4" spans="1:8" s="35" customFormat="1" ht="20.399999999999999" customHeight="1" x14ac:dyDescent="0.2">
      <c r="A4" s="158"/>
      <c r="B4" s="158"/>
      <c r="C4" s="159"/>
      <c r="D4" s="159"/>
      <c r="E4" s="159"/>
      <c r="F4" s="397"/>
      <c r="G4" s="397"/>
      <c r="H4" s="397"/>
    </row>
    <row r="5" spans="1:8" s="35" customFormat="1" ht="20.399999999999999" customHeight="1" x14ac:dyDescent="0.2">
      <c r="A5" s="392" t="s">
        <v>2019</v>
      </c>
      <c r="B5" s="392"/>
      <c r="C5" s="392"/>
      <c r="D5" s="159"/>
      <c r="E5" s="159"/>
      <c r="F5" s="285" t="s">
        <v>7713</v>
      </c>
      <c r="G5" s="285"/>
      <c r="H5" s="285"/>
    </row>
    <row r="6" spans="1:8" ht="20.399999999999999" customHeight="1" x14ac:dyDescent="0.45">
      <c r="A6" s="392"/>
      <c r="B6" s="392"/>
      <c r="C6" s="39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6" t="str">
        <f>IF(B8="","",VLOOKUP(B8,'様式4・小学部（低）'!$R$17:$Z$136,2,FALSE))</f>
        <v/>
      </c>
      <c r="D8" s="386" t="str">
        <f>IF(B8="","",VLOOKUP(B8,'様式4・小学部（低）'!$R$17:$Z$136,3,FALSE))</f>
        <v/>
      </c>
      <c r="E8" s="166" t="str">
        <f>IF(B8="","",VLOOKUP(B8,'様式4・小学部（低）'!$A$17:$H$136,4,FALSE))</f>
        <v/>
      </c>
      <c r="F8" s="167" t="str">
        <f>IF(B8="","",VLOOKUP(B8,'様式4・小学部（低）'!$R$17:$Z$136,5,FALSE))</f>
        <v/>
      </c>
      <c r="G8" s="389" t="str">
        <f>IF(B8="","",VLOOKUP(B8,'様式4・小学部（低）'!$R$17:$Z$136,7,FALSE))</f>
        <v/>
      </c>
      <c r="H8" s="198"/>
    </row>
    <row r="9" spans="1:8" ht="80.099999999999994" customHeight="1" x14ac:dyDescent="0.45">
      <c r="A9" s="161" t="s">
        <v>2142</v>
      </c>
      <c r="B9" s="168"/>
      <c r="C9" s="387"/>
      <c r="D9" s="387"/>
      <c r="E9" s="169" t="str">
        <f>IF(B9="","",VLOOKUP(B9,ア!$A$2:$C$787,2,FALSE))</f>
        <v/>
      </c>
      <c r="F9" s="170" t="str">
        <f>IF(B9="","",VLOOKUP(B9,ア!$A$2:$C$787,3,FALSE))</f>
        <v/>
      </c>
      <c r="G9" s="390"/>
      <c r="H9" s="199"/>
    </row>
    <row r="10" spans="1:8" ht="80.099999999999994" customHeight="1" x14ac:dyDescent="0.45">
      <c r="A10" s="161" t="s">
        <v>2142</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IF(B11="","",VLOOKUP(B11,'様式4・小学部（低）'!$R$17:$Z$136,2,FALSE))</f>
        <v/>
      </c>
      <c r="D11" s="386" t="str">
        <f>IF(B11="","",VLOOKUP(B11,'様式4・小学部（低）'!$R$17:$Z$136,3,FALSE))</f>
        <v/>
      </c>
      <c r="E11" s="166" t="str">
        <f>IF(B11="","",VLOOKUP(B11,'様式4・小学部（低）'!$R$17:$Z$136,4,FALSE))</f>
        <v/>
      </c>
      <c r="F11" s="167" t="str">
        <f>IF(B11="","",VLOOKUP(B11,'様式4・小学部（低）'!$R$17:$Z$136,5,FALSE))</f>
        <v/>
      </c>
      <c r="G11" s="389" t="str">
        <f>IF(B11="","",VLOOKUP(B11,'様式4・小学部（低）'!$R$17:$Z$136,7,FALSE))</f>
        <v/>
      </c>
      <c r="H11" s="198"/>
    </row>
    <row r="12" spans="1:8" ht="80.099999999999994" customHeight="1" x14ac:dyDescent="0.45">
      <c r="A12" s="161" t="s">
        <v>2142</v>
      </c>
      <c r="B12" s="168"/>
      <c r="C12" s="387"/>
      <c r="D12" s="387"/>
      <c r="E12" s="169" t="str">
        <f>IF(B12="","",VLOOKUP(B12,ア!$A$2:$C$787,2,FALSE))</f>
        <v/>
      </c>
      <c r="F12" s="170" t="str">
        <f>IF(B12="","",VLOOKUP(B12,ア!$A$2:$C$787,3,FALSE))</f>
        <v/>
      </c>
      <c r="G12" s="390"/>
      <c r="H12" s="199"/>
    </row>
    <row r="13" spans="1:8" ht="80.099999999999994" customHeight="1" x14ac:dyDescent="0.45">
      <c r="A13" s="161" t="s">
        <v>2142</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IF(B14="","",VLOOKUP(B14,'様式4・小学部（低）'!$R$17:$Z$136,2,FALSE))</f>
        <v/>
      </c>
      <c r="D14" s="386" t="str">
        <f>IF(B14="","",VLOOKUP(B14,'様式4・小学部（低）'!$R$17:$Z$136,3,FALSE))</f>
        <v/>
      </c>
      <c r="E14" s="166" t="str">
        <f>IF(B14="","",VLOOKUP(B14,'様式4・小学部（低）'!$R$17:$Z$136,4,FALSE))</f>
        <v/>
      </c>
      <c r="F14" s="167" t="str">
        <f>IF(B14="","",VLOOKUP(B14,'様式4・小学部（低）'!$R$17:$Z$136,5,FALSE))</f>
        <v/>
      </c>
      <c r="G14" s="389" t="str">
        <f>IF(B14="","",VLOOKUP(B14,'様式4・小学部（低）'!$R$17:$Z$136,7,FALSE))</f>
        <v/>
      </c>
      <c r="H14" s="198"/>
    </row>
    <row r="15" spans="1:8" ht="80.099999999999994" customHeight="1" x14ac:dyDescent="0.45">
      <c r="A15" s="161" t="s">
        <v>2142</v>
      </c>
      <c r="B15" s="168"/>
      <c r="C15" s="387"/>
      <c r="D15" s="387"/>
      <c r="E15" s="169" t="str">
        <f>IF(B15="","",VLOOKUP(B15,ア!$A$2:$C$787,2,FALSE))</f>
        <v/>
      </c>
      <c r="F15" s="170" t="str">
        <f>IF(B15="","",VLOOKUP(B15,ア!$A$2:$C$787,3,FALSE))</f>
        <v/>
      </c>
      <c r="G15" s="390"/>
      <c r="H15" s="199"/>
    </row>
    <row r="16" spans="1:8" ht="80.099999999999994" customHeight="1" x14ac:dyDescent="0.45">
      <c r="A16" s="161" t="s">
        <v>2142</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IF(B17="","",VLOOKUP(B17,'様式4・小学部（低）'!$R$17:$Z$136,2,FALSE))</f>
        <v/>
      </c>
      <c r="D17" s="386" t="str">
        <f>IF(B17="","",VLOOKUP(B17,'様式4・小学部（低）'!$R$17:$Z$136,3,FALSE))</f>
        <v/>
      </c>
      <c r="E17" s="166" t="str">
        <f>IF(B17="","",VLOOKUP(B17,'様式4・小学部（低）'!$R$17:$Z$136,4,FALSE))</f>
        <v/>
      </c>
      <c r="F17" s="167" t="str">
        <f>IF(B17="","",VLOOKUP(B17,'様式4・小学部（低）'!$R$17:$Z$136,5,FALSE))</f>
        <v/>
      </c>
      <c r="G17" s="389" t="str">
        <f>IF(B17="","",VLOOKUP(B17,'様式4・小学部（低）'!$R$17:$Z$136,7,FALSE))</f>
        <v/>
      </c>
      <c r="H17" s="198"/>
    </row>
    <row r="18" spans="1:8" ht="80.099999999999994" customHeight="1" x14ac:dyDescent="0.45">
      <c r="A18" s="161" t="s">
        <v>2142</v>
      </c>
      <c r="B18" s="168"/>
      <c r="C18" s="387"/>
      <c r="D18" s="387"/>
      <c r="E18" s="169" t="str">
        <f>IF(B18="","",VLOOKUP(B18,ア!$A$2:$C$787,2,FALSE))</f>
        <v/>
      </c>
      <c r="F18" s="170" t="str">
        <f>IF(B18="","",VLOOKUP(B18,ア!$A$2:$C$787,3,FALSE))</f>
        <v/>
      </c>
      <c r="G18" s="390"/>
      <c r="H18" s="199"/>
    </row>
    <row r="19" spans="1:8" ht="80.099999999999994" customHeight="1" x14ac:dyDescent="0.45">
      <c r="A19" s="161" t="s">
        <v>2142</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IF(B20="","",VLOOKUP(B20,'様式4・小学部（低）'!$R$17:$Z$136,2,FALSE))</f>
        <v/>
      </c>
      <c r="D20" s="386" t="str">
        <f>IF(B20="","",VLOOKUP(B20,'様式4・小学部（低）'!$R$17:$Z$136,3,FALSE))</f>
        <v/>
      </c>
      <c r="E20" s="166" t="str">
        <f>IF(B20="","",VLOOKUP(B20,'様式4・小学部（低）'!$R$17:$Z$136,4,FALSE))</f>
        <v/>
      </c>
      <c r="F20" s="167" t="str">
        <f>IF(B20="","",VLOOKUP(B20,'様式4・小学部（低）'!$R$17:$Z$136,5,FALSE))</f>
        <v/>
      </c>
      <c r="G20" s="389" t="str">
        <f>IF(B20="","",VLOOKUP(B20,'様式4・小学部（低）'!$R$17:$Z$136,7,FALSE))</f>
        <v/>
      </c>
      <c r="H20" s="198"/>
    </row>
    <row r="21" spans="1:8" ht="80.099999999999994" customHeight="1" x14ac:dyDescent="0.45">
      <c r="A21" s="161" t="s">
        <v>2142</v>
      </c>
      <c r="B21" s="168"/>
      <c r="C21" s="387"/>
      <c r="D21" s="387"/>
      <c r="E21" s="169" t="str">
        <f>IF(B21="","",VLOOKUP(B21,ア!$A$2:$C$787,2,FALSE))</f>
        <v/>
      </c>
      <c r="F21" s="170" t="str">
        <f>IF(B21="","",VLOOKUP(B21,ア!$A$2:$C$787,3,FALSE))</f>
        <v/>
      </c>
      <c r="G21" s="390"/>
      <c r="H21" s="199"/>
    </row>
    <row r="22" spans="1:8" ht="80.099999999999994" customHeight="1" x14ac:dyDescent="0.45">
      <c r="A22" s="161" t="s">
        <v>2142</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IF(B23="","",VLOOKUP(B23,'様式4・小学部（低）'!$R$17:$Z$136,2,FALSE))</f>
        <v/>
      </c>
      <c r="D23" s="386" t="str">
        <f>IF(B23="","",VLOOKUP(B23,'様式4・小学部（低）'!$R$17:$Z$136,3,FALSE))</f>
        <v/>
      </c>
      <c r="E23" s="166" t="str">
        <f>IF(B23="","",VLOOKUP(B23,'様式4・小学部（低）'!$R$17:$Z$136,4,FALSE))</f>
        <v/>
      </c>
      <c r="F23" s="167" t="str">
        <f>IF(B23="","",VLOOKUP(B23,'様式4・小学部（低）'!$R$17:$Z$136,5,FALSE))</f>
        <v/>
      </c>
      <c r="G23" s="389" t="str">
        <f>IF(B23="","",VLOOKUP(B23,'様式4・小学部（低）'!$R$17:$Z$136,7,FALSE))</f>
        <v/>
      </c>
      <c r="H23" s="198"/>
    </row>
    <row r="24" spans="1:8" ht="80.099999999999994" customHeight="1" x14ac:dyDescent="0.45">
      <c r="A24" s="161" t="s">
        <v>2142</v>
      </c>
      <c r="B24" s="168"/>
      <c r="C24" s="387"/>
      <c r="D24" s="387"/>
      <c r="E24" s="169" t="str">
        <f>IF(B24="","",VLOOKUP(B24,ア!$A$2:$C$787,2,FALSE))</f>
        <v/>
      </c>
      <c r="F24" s="170" t="str">
        <f>IF(B24="","",VLOOKUP(B24,ア!$A$2:$C$787,3,FALSE))</f>
        <v/>
      </c>
      <c r="G24" s="390"/>
      <c r="H24" s="199"/>
    </row>
    <row r="25" spans="1:8" ht="80.099999999999994" customHeight="1" x14ac:dyDescent="0.45">
      <c r="A25" s="161" t="s">
        <v>2142</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IF(B26="","",VLOOKUP(B26,'様式4・小学部（低）'!$R$17:$Z$136,2,FALSE))</f>
        <v/>
      </c>
      <c r="D26" s="386" t="str">
        <f>IF(B26="","",VLOOKUP(B26,'様式4・小学部（低）'!$R$17:$Z$136,3,FALSE))</f>
        <v/>
      </c>
      <c r="E26" s="166" t="str">
        <f>IF(B26="","",VLOOKUP(B26,'様式4・小学部（低）'!$R$17:$Z$136,4,FALSE))</f>
        <v/>
      </c>
      <c r="F26" s="167" t="str">
        <f>IF(B26="","",VLOOKUP(B26,'様式4・小学部（低）'!$R$17:$Z$136,5,FALSE))</f>
        <v/>
      </c>
      <c r="G26" s="389" t="str">
        <f>IF(B26="","",VLOOKUP(B26,'様式4・小学部（低）'!$R$17:$Z$136,7,FALSE))</f>
        <v/>
      </c>
      <c r="H26" s="198"/>
    </row>
    <row r="27" spans="1:8" ht="80.099999999999994" customHeight="1" x14ac:dyDescent="0.45">
      <c r="A27" s="161" t="s">
        <v>2142</v>
      </c>
      <c r="B27" s="168"/>
      <c r="C27" s="387"/>
      <c r="D27" s="387"/>
      <c r="E27" s="169" t="str">
        <f>IF(B27="","",VLOOKUP(B27,ア!$A$2:$C$787,2,FALSE))</f>
        <v/>
      </c>
      <c r="F27" s="170" t="str">
        <f>IF(B27="","",VLOOKUP(B27,ア!$A$2:$C$787,3,FALSE))</f>
        <v/>
      </c>
      <c r="G27" s="390"/>
      <c r="H27" s="199"/>
    </row>
    <row r="28" spans="1:8" ht="80.099999999999994" customHeight="1" x14ac:dyDescent="0.45">
      <c r="A28" s="161" t="s">
        <v>2142</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IF(B29="","",VLOOKUP(B29,'様式4・小学部（低）'!$R$17:$Z$136,2,FALSE))</f>
        <v/>
      </c>
      <c r="D29" s="386" t="str">
        <f>IF(B29="","",VLOOKUP(B29,'様式4・小学部（低）'!$R$17:$Z$136,3,FALSE))</f>
        <v/>
      </c>
      <c r="E29" s="166" t="str">
        <f>IF(B29="","",VLOOKUP(B29,'様式4・小学部（低）'!$R$17:$Z$136,4,FALSE))</f>
        <v/>
      </c>
      <c r="F29" s="167" t="str">
        <f>IF(B29="","",VLOOKUP(B29,'様式4・小学部（低）'!$R$17:$Z$136,5,FALSE))</f>
        <v/>
      </c>
      <c r="G29" s="389" t="str">
        <f>IF(B29="","",VLOOKUP(B29,'様式4・小学部（低）'!$R$17:$Z$136,7,FALSE))</f>
        <v/>
      </c>
      <c r="H29" s="198"/>
    </row>
    <row r="30" spans="1:8" ht="80.099999999999994" customHeight="1" x14ac:dyDescent="0.45">
      <c r="A30" s="161" t="s">
        <v>2142</v>
      </c>
      <c r="B30" s="168"/>
      <c r="C30" s="387"/>
      <c r="D30" s="387"/>
      <c r="E30" s="169" t="str">
        <f>IF(B30="","",VLOOKUP(B30,ア!$A$2:$C$787,2,FALSE))</f>
        <v/>
      </c>
      <c r="F30" s="170" t="str">
        <f>IF(B30="","",VLOOKUP(B30,ア!$A$2:$C$787,3,FALSE))</f>
        <v/>
      </c>
      <c r="G30" s="390"/>
      <c r="H30" s="199"/>
    </row>
    <row r="31" spans="1:8" ht="80.099999999999994" customHeight="1" x14ac:dyDescent="0.45">
      <c r="A31" s="161" t="s">
        <v>2142</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IF(B32="","",VLOOKUP(B32,'様式4・小学部（低）'!$R$17:$Z$136,2,FALSE))</f>
        <v/>
      </c>
      <c r="D32" s="386" t="str">
        <f>IF(B32="","",VLOOKUP(B32,'様式4・小学部（低）'!$R$17:$Z$136,3,FALSE))</f>
        <v/>
      </c>
      <c r="E32" s="166" t="str">
        <f>IF(B32="","",VLOOKUP(B32,'様式4・小学部（低）'!$R$17:$Z$136,4,FALSE))</f>
        <v/>
      </c>
      <c r="F32" s="167" t="str">
        <f>IF(B32="","",VLOOKUP(B32,'様式4・小学部（低）'!$R$17:$Z$136,5,FALSE))</f>
        <v/>
      </c>
      <c r="G32" s="389" t="str">
        <f>IF(B32="","",VLOOKUP(B32,'様式4・小学部（低）'!$R$17:$Z$136,7,FALSE))</f>
        <v/>
      </c>
      <c r="H32" s="198"/>
    </row>
    <row r="33" spans="1:8" ht="80.099999999999994" customHeight="1" x14ac:dyDescent="0.45">
      <c r="A33" s="161" t="s">
        <v>2142</v>
      </c>
      <c r="B33" s="168"/>
      <c r="C33" s="387"/>
      <c r="D33" s="387"/>
      <c r="E33" s="169" t="str">
        <f>IF(B33="","",VLOOKUP(B33,ア!$A$2:$C$787,2,FALSE))</f>
        <v/>
      </c>
      <c r="F33" s="170" t="str">
        <f>IF(B33="","",VLOOKUP(B33,ア!$A$2:$C$787,3,FALSE))</f>
        <v/>
      </c>
      <c r="G33" s="390"/>
      <c r="H33" s="199"/>
    </row>
    <row r="34" spans="1:8" ht="80.099999999999994" customHeight="1" x14ac:dyDescent="0.45">
      <c r="A34" s="161" t="s">
        <v>2142</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IF(B35="","",VLOOKUP(B35,'様式4・小学部（低）'!$R$17:$Z$136,2,FALSE))</f>
        <v/>
      </c>
      <c r="D35" s="386" t="str">
        <f>IF(B35="","",VLOOKUP(B35,'様式4・小学部（低）'!$R$17:$Z$136,3,FALSE))</f>
        <v/>
      </c>
      <c r="E35" s="166" t="str">
        <f>IF(B35="","",VLOOKUP(B35,'様式4・小学部（低）'!$R$17:$Z$136,4,FALSE))</f>
        <v/>
      </c>
      <c r="F35" s="167" t="str">
        <f>IF(B35="","",VLOOKUP(B35,'様式4・小学部（低）'!$R$17:$Z$136,5,FALSE))</f>
        <v/>
      </c>
      <c r="G35" s="389" t="str">
        <f>IF(B35="","",VLOOKUP(B35,'様式4・小学部（低）'!$R$17:$Z$136,7,FALSE))</f>
        <v/>
      </c>
      <c r="H35" s="198"/>
    </row>
    <row r="36" spans="1:8" ht="80.099999999999994" customHeight="1" x14ac:dyDescent="0.45">
      <c r="A36" s="161" t="s">
        <v>2142</v>
      </c>
      <c r="B36" s="168"/>
      <c r="C36" s="387"/>
      <c r="D36" s="387"/>
      <c r="E36" s="169" t="str">
        <f>IF(B36="","",VLOOKUP(B36,ア!$A$2:$C$787,2,FALSE))</f>
        <v/>
      </c>
      <c r="F36" s="170" t="str">
        <f>IF(B36="","",VLOOKUP(B36,ア!$A$2:$C$787,3,FALSE))</f>
        <v/>
      </c>
      <c r="G36" s="390"/>
      <c r="H36" s="199"/>
    </row>
    <row r="37" spans="1:8" ht="80.099999999999994" customHeight="1" x14ac:dyDescent="0.45">
      <c r="A37" s="161" t="s">
        <v>2142</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IF(B38="","",VLOOKUP(B38,'様式4・小学部（低）'!$R$17:$Z$136,2,FALSE))</f>
        <v/>
      </c>
      <c r="D38" s="386" t="str">
        <f>IF(B38="","",VLOOKUP(B38,'様式4・小学部（低）'!$R$17:$Z$136,3,FALSE))</f>
        <v/>
      </c>
      <c r="E38" s="166" t="str">
        <f>IF(B38="","",VLOOKUP(B38,'様式4・小学部（低）'!$R$17:$Z$136,4,FALSE))</f>
        <v/>
      </c>
      <c r="F38" s="167" t="str">
        <f>IF(B38="","",VLOOKUP(B38,'様式4・小学部（低）'!$R$17:$Z$136,5,FALSE))</f>
        <v/>
      </c>
      <c r="G38" s="389" t="str">
        <f>IF(B38="","",VLOOKUP(B38,'様式4・小学部（低）'!$R$17:$Z$136,7,FALSE))</f>
        <v/>
      </c>
      <c r="H38" s="198"/>
    </row>
    <row r="39" spans="1:8" ht="80.099999999999994" customHeight="1" x14ac:dyDescent="0.45">
      <c r="A39" s="161" t="s">
        <v>2142</v>
      </c>
      <c r="B39" s="168"/>
      <c r="C39" s="387"/>
      <c r="D39" s="387"/>
      <c r="E39" s="169" t="str">
        <f>IF(B39="","",VLOOKUP(B39,ア!$A$2:$C$787,2,FALSE))</f>
        <v/>
      </c>
      <c r="F39" s="170" t="str">
        <f>IF(B39="","",VLOOKUP(B39,ア!$A$2:$C$787,3,FALSE))</f>
        <v/>
      </c>
      <c r="G39" s="390"/>
      <c r="H39" s="199"/>
    </row>
    <row r="40" spans="1:8" ht="80.099999999999994" customHeight="1" x14ac:dyDescent="0.45">
      <c r="A40" s="161" t="s">
        <v>2142</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IF(B41="","",VLOOKUP(B41,'様式4・小学部（低）'!$R$17:$Z$136,2,FALSE))</f>
        <v/>
      </c>
      <c r="D41" s="386" t="str">
        <f>IF(B41="","",VLOOKUP(B41,'様式4・小学部（低）'!$R$17:$Z$136,3,FALSE))</f>
        <v/>
      </c>
      <c r="E41" s="166" t="str">
        <f>IF(B41="","",VLOOKUP(B41,'様式4・小学部（低）'!$R$17:$Z$136,4,FALSE))</f>
        <v/>
      </c>
      <c r="F41" s="167" t="str">
        <f>IF(B41="","",VLOOKUP(B41,'様式4・小学部（低）'!$R$17:$Z$136,5,FALSE))</f>
        <v/>
      </c>
      <c r="G41" s="389" t="str">
        <f>IF(B41="","",VLOOKUP(B41,'様式4・小学部（低）'!$R$17:$Z$136,7,FALSE))</f>
        <v/>
      </c>
      <c r="H41" s="198"/>
    </row>
    <row r="42" spans="1:8" ht="80.099999999999994" customHeight="1" x14ac:dyDescent="0.45">
      <c r="A42" s="161" t="s">
        <v>2142</v>
      </c>
      <c r="B42" s="168"/>
      <c r="C42" s="387"/>
      <c r="D42" s="387"/>
      <c r="E42" s="169" t="str">
        <f>IF(B42="","",VLOOKUP(B42,ア!$A$2:$C$787,2,FALSE))</f>
        <v/>
      </c>
      <c r="F42" s="170" t="str">
        <f>IF(B42="","",VLOOKUP(B42,ア!$A$2:$C$787,3,FALSE))</f>
        <v/>
      </c>
      <c r="G42" s="390"/>
      <c r="H42" s="199"/>
    </row>
    <row r="43" spans="1:8" ht="80.099999999999994" customHeight="1" x14ac:dyDescent="0.45">
      <c r="A43" s="161" t="s">
        <v>2142</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IF(B44="","",VLOOKUP(B44,'様式4・小学部（低）'!$R$17:$Z$136,2,FALSE))</f>
        <v/>
      </c>
      <c r="D44" s="386" t="str">
        <f>IF(B44="","",VLOOKUP(B44,'様式4・小学部（低）'!$R$17:$Z$136,3,FALSE))</f>
        <v/>
      </c>
      <c r="E44" s="166" t="str">
        <f>IF(B44="","",VLOOKUP(B44,'様式4・小学部（低）'!$R$17:$Z$136,4,FALSE))</f>
        <v/>
      </c>
      <c r="F44" s="167" t="str">
        <f>IF(B44="","",VLOOKUP(B44,'様式4・小学部（低）'!$R$17:$Z$136,5,FALSE))</f>
        <v/>
      </c>
      <c r="G44" s="389" t="str">
        <f>IF(B44="","",VLOOKUP(B44,'様式4・小学部（低）'!$R$17:$Z$136,7,FALSE))</f>
        <v/>
      </c>
      <c r="H44" s="198"/>
    </row>
    <row r="45" spans="1:8" ht="80.099999999999994" customHeight="1" x14ac:dyDescent="0.45">
      <c r="A45" s="161" t="s">
        <v>2142</v>
      </c>
      <c r="B45" s="168"/>
      <c r="C45" s="387"/>
      <c r="D45" s="387"/>
      <c r="E45" s="169" t="str">
        <f>IF(B45="","",VLOOKUP(B45,ア!$A$2:$C$787,2,FALSE))</f>
        <v/>
      </c>
      <c r="F45" s="170" t="str">
        <f>IF(B45="","",VLOOKUP(B45,ア!$A$2:$C$787,3,FALSE))</f>
        <v/>
      </c>
      <c r="G45" s="390"/>
      <c r="H45" s="199"/>
    </row>
    <row r="46" spans="1:8" ht="80.099999999999994" customHeight="1" x14ac:dyDescent="0.45">
      <c r="A46" s="161" t="s">
        <v>2142</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IF(B47="","",VLOOKUP(B47,'様式4・小学部（低）'!$R$17:$Z$136,2,FALSE))</f>
        <v/>
      </c>
      <c r="D47" s="386" t="str">
        <f>IF(B47="","",VLOOKUP(B47,'様式4・小学部（低）'!$R$17:$Z$136,3,FALSE))</f>
        <v/>
      </c>
      <c r="E47" s="166" t="str">
        <f>IF(B47="","",VLOOKUP(B47,'様式4・小学部（低）'!$R$17:$Z$136,4,FALSE))</f>
        <v/>
      </c>
      <c r="F47" s="167" t="str">
        <f>IF(B47="","",VLOOKUP(B47,'様式4・小学部（低）'!$R$17:$Z$136,5,FALSE))</f>
        <v/>
      </c>
      <c r="G47" s="389" t="str">
        <f>IF(B47="","",VLOOKUP(B47,'様式4・小学部（低）'!$R$17:$Z$136,7,FALSE))</f>
        <v/>
      </c>
      <c r="H47" s="198"/>
    </row>
    <row r="48" spans="1:8" ht="80.099999999999994" customHeight="1" x14ac:dyDescent="0.45">
      <c r="A48" s="161" t="s">
        <v>2142</v>
      </c>
      <c r="B48" s="168"/>
      <c r="C48" s="387"/>
      <c r="D48" s="387"/>
      <c r="E48" s="169" t="str">
        <f>IF(B48="","",VLOOKUP(B48,ア!$A$2:$C$787,2,FALSE))</f>
        <v/>
      </c>
      <c r="F48" s="170" t="str">
        <f>IF(B48="","",VLOOKUP(B48,ア!$A$2:$C$787,3,FALSE))</f>
        <v/>
      </c>
      <c r="G48" s="390"/>
      <c r="H48" s="199"/>
    </row>
    <row r="49" spans="1:8" ht="80.099999999999994" customHeight="1" x14ac:dyDescent="0.45">
      <c r="A49" s="161" t="s">
        <v>2142</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IF(B50="","",VLOOKUP(B50,'様式4・小学部（低）'!$R$17:$Z$136,2,FALSE))</f>
        <v/>
      </c>
      <c r="D50" s="386" t="str">
        <f>IF(B50="","",VLOOKUP(B50,'様式4・小学部（低）'!$R$17:$Z$136,3,FALSE))</f>
        <v/>
      </c>
      <c r="E50" s="166" t="str">
        <f>IF(B50="","",VLOOKUP(B50,'様式4・小学部（低）'!$R$17:$Z$136,4,FALSE))</f>
        <v/>
      </c>
      <c r="F50" s="167" t="str">
        <f>IF(B50="","",VLOOKUP(B50,'様式4・小学部（低）'!$R$17:$Z$136,5,FALSE))</f>
        <v/>
      </c>
      <c r="G50" s="389" t="str">
        <f>IF(B50="","",VLOOKUP(B50,'様式4・小学部（低）'!$R$17:$Z$136,7,FALSE))</f>
        <v/>
      </c>
      <c r="H50" s="198"/>
    </row>
    <row r="51" spans="1:8" ht="80.099999999999994" customHeight="1" x14ac:dyDescent="0.45">
      <c r="A51" s="161" t="s">
        <v>2142</v>
      </c>
      <c r="B51" s="168"/>
      <c r="C51" s="387"/>
      <c r="D51" s="387"/>
      <c r="E51" s="169" t="str">
        <f>IF(B51="","",VLOOKUP(B51,ア!$A$2:$C$787,2,FALSE))</f>
        <v/>
      </c>
      <c r="F51" s="170" t="str">
        <f>IF(B51="","",VLOOKUP(B51,ア!$A$2:$C$787,3,FALSE))</f>
        <v/>
      </c>
      <c r="G51" s="390"/>
      <c r="H51" s="199"/>
    </row>
    <row r="52" spans="1:8" ht="80.099999999999994" customHeight="1" x14ac:dyDescent="0.45">
      <c r="A52" s="161" t="s">
        <v>2142</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ca94ddf-9186-494f-96ad-be1c634d14fd">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DE7F9643D29B54C917525DC18C02AC8" ma:contentTypeVersion="14" ma:contentTypeDescription="新しいドキュメントを作成します。" ma:contentTypeScope="" ma:versionID="dae54627ea91829e68c2f3457d4b93f6">
  <xsd:schema xmlns:xsd="http://www.w3.org/2001/XMLSchema" xmlns:xs="http://www.w3.org/2001/XMLSchema" xmlns:p="http://schemas.microsoft.com/office/2006/metadata/properties" xmlns:ns2="4ca94ddf-9186-494f-96ad-be1c634d14fd" xmlns:ns3="92c85782-91b6-4975-a634-e8e07eaefb77" targetNamespace="http://schemas.microsoft.com/office/2006/metadata/properties" ma:root="true" ma:fieldsID="cbc246f4285a4e2d75e2bb01404fdab9" ns2:_="" ns3:_="">
    <xsd:import namespace="4ca94ddf-9186-494f-96ad-be1c634d14fd"/>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a94ddf-9186-494f-96ad-be1c634d14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7d0732c-e1a6-417b-a903-f10d7100b79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0A72F4-F6BD-419E-8D04-2320C2E01CF0}">
  <ds:schemaRefs>
    <ds:schemaRef ds:uri="4ca94ddf-9186-494f-96ad-be1c634d14fd"/>
    <ds:schemaRef ds:uri="92c85782-91b6-4975-a634-e8e07eaefb77"/>
    <ds:schemaRef ds:uri="http://schemas.microsoft.com/office/2006/documentManagement/types"/>
    <ds:schemaRef ds:uri="http://schemas.microsoft.com/office/infopath/2007/PartnerControls"/>
    <ds:schemaRef ds:uri="http://www.w3.org/XML/1998/namespace"/>
    <ds:schemaRef ds:uri="http://purl.org/dc/terms/"/>
    <ds:schemaRef ds:uri="http://purl.org/dc/elements/1.1/"/>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839B1082-14DF-47DE-91A5-86F5CF798B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a94ddf-9186-494f-96ad-be1c634d14fd"/>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952973-8A0F-4E65-8986-66AAE9B8C680}">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2025-07-03T08:36:06Z</cp:lastPrinted>
  <dcterms:created xsi:type="dcterms:W3CDTF">2019-06-05T06:28:00Z</dcterms:created>
  <dcterms:modified xsi:type="dcterms:W3CDTF">2025-11-27T07:29:38Z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0x0101009DE7F9643D29B54C917525DC18C02AC8</vt:lpwstr>
  </property>
  <property fmtid="{D5CDD505-2E9C-101B-9397-08002B2CF9AE}" pid="4" name="MediaServiceImageTags">
    <vt:lpwstr/>
  </property>
</Properties>
</file>