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DECCA029-5E57-4655-B5CD-8547DF3BCF6B}" xr6:coauthVersionLast="47" xr6:coauthVersionMax="47" xr10:uidLastSave="{00000000-0000-0000-0000-000000000000}"/>
  <bookViews>
    <workbookView xWindow="4104" yWindow="357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1" i="7" l="1"/>
  <c r="D23" i="7" l="1"/>
  <c r="E23"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V29" i="7"/>
  <c r="U29" i="7"/>
  <c r="M29" i="7"/>
  <c r="L29" i="7"/>
  <c r="E29" i="7"/>
  <c r="D29" i="7"/>
  <c r="V27" i="7"/>
  <c r="U27" i="7"/>
  <c r="M27" i="7"/>
  <c r="L27" i="7"/>
  <c r="E27" i="7"/>
  <c r="D27" i="7"/>
  <c r="V25" i="7"/>
  <c r="U25" i="7"/>
  <c r="M25" i="7"/>
  <c r="L25" i="7"/>
  <c r="E25" i="7"/>
  <c r="D25" i="7"/>
  <c r="V23" i="7"/>
  <c r="U23" i="7"/>
  <c r="M23" i="7"/>
  <c r="L23" i="7"/>
  <c r="V21" i="7"/>
  <c r="U21" i="7"/>
  <c r="M21" i="7"/>
  <c r="L21" i="7"/>
  <c r="E21" i="7"/>
  <c r="V19" i="7"/>
  <c r="U19" i="7"/>
  <c r="M19" i="7"/>
  <c r="L19" i="7"/>
  <c r="E19" i="7"/>
  <c r="V17" i="7"/>
  <c r="U17" i="7"/>
  <c r="M17" i="7"/>
  <c r="L17" i="7"/>
  <c r="E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<sst xmlns="http://schemas.openxmlformats.org/spreadsheetml/2006/main" count="13369" uniqueCount="7897">
  <si>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</si>
  <si>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</si>
  <si>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</si>
  <si>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</si>
  <si>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</si>
  <si>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</si>
  <si>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</si>
  <si>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</si>
  <si>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</si>
  <si>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</si>
  <si>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</si>
  <si>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</si>
  <si>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</si>
  <si>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</si>
  <si>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</si>
  <si>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</si>
  <si>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</si>
  <si>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</si>
  <si>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</si>
  <si>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</si>
  <si>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</si>
  <si>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</si>
  <si>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</si>
  <si>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</si>
  <si>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</si>
  <si>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</si>
  <si>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</si>
  <si>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</si>
  <si>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</si>
  <si>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</si>
  <si>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</si>
  <si>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</si>
  <si>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</si>
  <si>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</si>
  <si>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</si>
  <si>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</si>
  <si>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</si>
  <si>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</si>
  <si>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</si>
  <si>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</si>
  <si>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</si>
  <si>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</si>
  <si>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</si>
  <si>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</si>
  <si>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</si>
  <si>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</si>
  <si>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</si>
  <si>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</si>
  <si>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</si>
  <si>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</si>
  <si>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</si>
  <si>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</si>
  <si>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</si>
  <si>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</si>
  <si>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</si>
  <si>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</si>
  <si>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</si>
  <si>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</si>
  <si>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</si>
  <si>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</si>
  <si>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</si>
  <si>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</si>
  <si>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</si>
  <si>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</si>
  <si>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</si>
  <si>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</si>
  <si>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</si>
  <si>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</si>
  <si>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</si>
  <si>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</si>
  <si>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</si>
  <si>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</si>
  <si>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</si>
  <si>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</si>
  <si>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</si>
  <si>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</si>
  <si>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</si>
  <si>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</si>
  <si>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</si>
  <si>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</si>
  <si>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</si>
  <si>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</si>
  <si>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</si>
  <si>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</si>
  <si>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</si>
  <si>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</si>
  <si>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</si>
  <si>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</si>
  <si>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</si>
  <si>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</si>
  <si>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</si>
  <si>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</si>
  <si>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</si>
  <si>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</si>
  <si>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</si>
  <si>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</si>
  <si>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</si>
  <si>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</si>
  <si>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</si>
  <si>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</si>
  <si>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</si>
  <si>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</si>
  <si>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</si>
  <si>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</si>
  <si>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</si>
  <si>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</si>
  <si>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</si>
  <si>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</si>
  <si>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</si>
  <si>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</si>
  <si>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</si>
  <si>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</si>
  <si>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</si>
  <si>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</si>
  <si>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</si>
  <si>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</si>
  <si>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</si>
  <si>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</si>
  <si>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</si>
  <si>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</si>
  <si>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</si>
  <si>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</si>
  <si>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</si>
  <si>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</si>
  <si>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</si>
  <si>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</si>
  <si>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</si>
  <si>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</si>
  <si>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</si>
  <si>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</si>
  <si>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</si>
  <si>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</si>
  <si>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</si>
  <si>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</si>
  <si>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</si>
  <si>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</si>
  <si>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</si>
  <si>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</si>
  <si>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</si>
  <si>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</si>
  <si>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</si>
  <si>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</si>
  <si>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</si>
  <si>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</si>
  <si>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</si>
  <si>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</si>
  <si>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</si>
  <si>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</si>
  <si>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</si>
  <si>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</si>
  <si>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</si>
  <si>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</si>
  <si>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</si>
  <si>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</si>
  <si>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</si>
  <si>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</si>
  <si>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</si>
  <si>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</si>
  <si>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</si>
  <si>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</si>
  <si>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</si>
  <si>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</si>
  <si>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</si>
  <si>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</si>
  <si>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</si>
  <si>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</si>
  <si>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</si>
  <si>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</si>
  <si>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</si>
  <si>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</si>
  <si>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</si>
  <si>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</si>
  <si>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</si>
  <si>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</si>
  <si>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</si>
  <si>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</si>
  <si>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</si>
  <si>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</si>
  <si>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</si>
  <si>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</si>
  <si>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</si>
  <si>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</si>
  <si>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</si>
  <si>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</si>
  <si>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</si>
  <si>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</si>
  <si>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</si>
  <si>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</si>
  <si>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</si>
  <si>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</si>
  <si>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</si>
  <si>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</si>
  <si>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</si>
  <si>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</si>
  <si>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</si>
  <si>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</si>
  <si>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</si>
  <si>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</si>
  <si>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</si>
  <si>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</si>
  <si>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</si>
  <si>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</si>
  <si>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</si>
  <si>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</si>
  <si>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</si>
  <si>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</si>
  <si>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</si>
  <si>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</si>
  <si>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</si>
  <si>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</si>
  <si>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</si>
  <si>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</si>
  <si>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</si>
  <si>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</si>
  <si>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</si>
  <si>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</si>
  <si>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</si>
  <si>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</si>
  <si>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</si>
  <si>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</si>
  <si>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</si>
  <si>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</si>
  <si>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</si>
  <si>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</si>
  <si>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</si>
  <si>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</si>
  <si>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</si>
  <si>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</si>
  <si>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</si>
  <si>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</si>
  <si>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</si>
  <si>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</si>
  <si>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</si>
  <si>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</si>
  <si>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</si>
  <si>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</si>
  <si>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</si>
  <si>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</si>
  <si>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</si>
  <si>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</si>
  <si>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</si>
  <si>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</si>
  <si>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</si>
  <si>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</si>
  <si>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</si>
  <si>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</si>
  <si>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</si>
  <si>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</si>
  <si>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</si>
  <si>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</si>
  <si>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</si>
  <si>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</si>
  <si>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</si>
  <si>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</si>
  <si>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</si>
  <si>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</si>
  <si>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</si>
  <si>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</si>
  <si>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</si>
  <si>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</si>
  <si>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</si>
  <si>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</si>
  <si>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</si>
  <si>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</si>
  <si>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</si>
  <si>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</si>
  <si>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</si>
  <si>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</si>
  <si>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</si>
  <si>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</si>
  <si>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</si>
  <si>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</si>
  <si>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</si>
  <si>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</si>
  <si>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</si>
  <si>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</si>
  <si>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</si>
  <si>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</si>
  <si>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</si>
  <si>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</si>
  <si>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</si>
  <si>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</si>
  <si>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</si>
  <si>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</si>
  <si>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</si>
  <si>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</si>
  <si>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</si>
  <si>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</si>
  <si>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</si>
  <si>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</si>
  <si>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</si>
  <si>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</si>
  <si>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</si>
  <si>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</si>
  <si>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</si>
  <si>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</si>
  <si>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</si>
  <si>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</si>
  <si>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</si>
  <si>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</si>
  <si>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</si>
  <si>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</si>
  <si>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</si>
  <si>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</si>
  <si>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</si>
  <si>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</si>
  <si>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</si>
  <si>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</si>
  <si>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</si>
  <si>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</si>
  <si>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</si>
  <si>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</si>
  <si>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</si>
  <si>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</si>
  <si>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</si>
  <si>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</si>
  <si>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</si>
  <si>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</si>
  <si>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</si>
  <si>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</si>
  <si>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</si>
  <si>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</si>
  <si>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</si>
  <si>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</si>
  <si>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</si>
  <si>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</si>
  <si>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</si>
  <si>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</si>
  <si>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</si>
  <si>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</si>
  <si>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</si>
  <si>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</si>
  <si>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</si>
  <si>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</si>
  <si>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</si>
  <si>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</si>
  <si>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</si>
  <si>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</si>
  <si>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</si>
  <si>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</si>
  <si>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</si>
  <si>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</si>
  <si>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</si>
  <si>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</si>
  <si>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</si>
  <si>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</si>
  <si>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</si>
  <si>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</si>
  <si>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</si>
  <si>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</si>
  <si>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</si>
  <si>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</si>
  <si>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</si>
  <si>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</si>
  <si>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</si>
  <si>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</si>
  <si>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</si>
  <si>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</si>
  <si>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</si>
  <si>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</si>
  <si>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</si>
  <si>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</si>
  <si>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</si>
  <si>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</si>
  <si>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</si>
  <si>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</si>
  <si>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</si>
  <si>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</si>
  <si>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</si>
  <si>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</si>
  <si>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</si>
  <si>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</si>
  <si>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</si>
  <si>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</si>
  <si>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</si>
  <si>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</si>
  <si>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</si>
  <si>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</si>
  <si>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</si>
  <si>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</si>
  <si>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</si>
  <si>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</si>
  <si>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</si>
  <si>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</si>
  <si>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</si>
  <si>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</si>
  <si>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</si>
  <si>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</si>
  <si>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</si>
  <si>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</si>
  <si>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</si>
  <si>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</si>
  <si>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</si>
  <si>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</si>
  <si>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</si>
  <si>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</si>
  <si>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</si>
  <si>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</si>
  <si>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</si>
  <si>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</si>
  <si>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</si>
  <si>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</si>
  <si>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</si>
  <si>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</si>
  <si>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</si>
  <si>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</si>
  <si>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</si>
  <si>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</si>
  <si>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</si>
  <si>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</si>
  <si>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</si>
  <si>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</si>
  <si>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</si>
  <si>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</si>
  <si>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</si>
  <si>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</si>
  <si>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</si>
  <si>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</si>
  <si>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</si>
  <si>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</si>
  <si>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</si>
  <si>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</si>
  <si>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</si>
  <si>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</si>
  <si>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</si>
  <si>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</si>
  <si>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</si>
  <si>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</si>
  <si>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</si>
  <si>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</si>
  <si>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</si>
  <si>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</si>
  <si>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</si>
  <si>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</si>
  <si>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</si>
  <si>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</si>
  <si>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</si>
  <si>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</si>
  <si>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</si>
  <si>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</si>
  <si>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</si>
  <si>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</si>
  <si>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</si>
  <si>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</si>
  <si>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</si>
  <si>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</si>
  <si>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</si>
  <si>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</si>
  <si>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</si>
  <si>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</si>
  <si>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</si>
  <si>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</si>
  <si>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</si>
  <si>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</si>
  <si>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</si>
  <si>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</si>
  <si>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</si>
  <si>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</si>
  <si>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</si>
  <si>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</si>
  <si>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</si>
  <si>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</si>
  <si>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</si>
  <si>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</si>
  <si>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</si>
  <si>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</si>
  <si>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</si>
  <si>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</si>
  <si>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</si>
  <si>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</si>
  <si>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</si>
  <si>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</si>
  <si>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</si>
  <si>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</si>
  <si>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</si>
  <si>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</si>
  <si>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</si>
  <si>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</si>
  <si>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</si>
  <si>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</si>
  <si>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</si>
  <si>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</si>
  <si>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</si>
  <si>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</si>
  <si>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</si>
  <si>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</si>
  <si>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</si>
  <si>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</si>
  <si>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</si>
  <si>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</si>
  <si>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</si>
  <si>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</si>
  <si>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</si>
  <si>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</si>
  <si>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</si>
  <si>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</si>
  <si>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</si>
  <si>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</si>
  <si>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</si>
  <si>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</si>
  <si>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</si>
  <si>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</si>
  <si>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</si>
  <si>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</si>
  <si>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</si>
  <si>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</si>
  <si>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</si>
  <si>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</si>
  <si>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</si>
  <si>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</si>
  <si>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</si>
  <si>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</si>
  <si>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</si>
  <si>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</si>
  <si>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</si>
  <si>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</si>
  <si>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</si>
  <si>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</si>
  <si>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</si>
  <si>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</si>
  <si>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</si>
  <si>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</si>
  <si>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</si>
  <si>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</si>
  <si>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</si>
  <si>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</si>
  <si>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</si>
  <si>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</si>
  <si>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</si>
  <si>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</si>
  <si>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</si>
  <si>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</si>
  <si>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</si>
  <si>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</si>
  <si>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</si>
  <si>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</si>
  <si>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</si>
  <si>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</si>
  <si>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</si>
  <si>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</si>
  <si>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</si>
  <si>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</si>
  <si>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</si>
  <si>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</si>
  <si>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</si>
  <si>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</si>
  <si>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</si>
  <si>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</si>
  <si>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</si>
  <si>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</si>
  <si>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</si>
  <si>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</si>
  <si>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</si>
  <si>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</si>
  <si>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</si>
  <si>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</si>
  <si>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</si>
  <si>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</si>
  <si>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</si>
  <si>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</si>
  <si>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</si>
  <si>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</si>
  <si>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</si>
  <si>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</si>
  <si>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</si>
  <si>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</si>
  <si>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</si>
  <si>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</si>
  <si>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</si>
  <si>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</si>
  <si>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</si>
  <si>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</si>
  <si>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</si>
  <si>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</si>
  <si>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</si>
  <si>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</si>
  <si>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</si>
  <si>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</si>
  <si>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</si>
  <si>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</si>
  <si>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</si>
  <si>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</si>
  <si>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</si>
  <si>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</si>
  <si>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</si>
  <si>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</si>
  <si>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</si>
  <si>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</si>
  <si>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</si>
  <si>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</si>
  <si>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</si>
  <si>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</si>
  <si>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</si>
  <si>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</si>
  <si>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</si>
  <si>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</si>
  <si>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</si>
  <si>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</si>
  <si>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</si>
  <si>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</si>
  <si>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</si>
  <si>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</si>
  <si>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</si>
  <si>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</si>
  <si>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</si>
  <si>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</si>
  <si>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</si>
  <si>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</si>
  <si>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</si>
  <si>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</si>
  <si>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</si>
  <si>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</si>
  <si>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</si>
  <si>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</si>
  <si>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</si>
  <si>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</si>
  <si>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</si>
  <si>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</si>
  <si>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</si>
  <si>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</si>
  <si>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</si>
  <si>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</si>
  <si>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</si>
  <si>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</si>
  <si>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</si>
  <si>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</si>
  <si>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</si>
  <si>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</si>
  <si>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</si>
  <si>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</si>
  <si>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</si>
  <si>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</si>
  <si>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</si>
  <si>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</si>
  <si>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</si>
  <si>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</si>
  <si>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</si>
  <si>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</si>
  <si>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</si>
  <si>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</si>
  <si>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</si>
  <si>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</si>
  <si>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</si>
  <si>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</si>
  <si>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</si>
  <si>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</si>
  <si>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</si>
  <si>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</si>
  <si>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</si>
  <si>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</si>
  <si>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</si>
  <si>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</si>
  <si>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</si>
  <si>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</si>
  <si>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</si>
  <si>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</si>
  <si>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</si>
  <si>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</si>
  <si>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</si>
  <si>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</si>
  <si>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</si>
  <si>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</si>
  <si>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</si>
  <si>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</si>
  <si>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</si>
  <si>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</si>
  <si>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</si>
  <si>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</si>
  <si>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</si>
  <si>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</si>
  <si>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</si>
  <si>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</si>
  <si>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</si>
  <si>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</si>
  <si>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</si>
  <si>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</si>
  <si>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</si>
  <si>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</si>
  <si>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</si>
  <si>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</si>
  <si>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</si>
  <si>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</si>
  <si>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</si>
  <si>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</si>
  <si>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</si>
  <si>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</si>
  <si>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</si>
  <si>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</si>
  <si>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</si>
  <si>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</si>
  <si>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</si>
  <si>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</si>
  <si>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</si>
  <si>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</si>
  <si>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</si>
  <si>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</si>
  <si>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</si>
  <si>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</si>
  <si>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</si>
  <si>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</si>
  <si>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</si>
  <si>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</si>
  <si>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</si>
  <si>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</si>
  <si>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</si>
  <si>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</si>
  <si>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</si>
  <si>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</si>
  <si>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</si>
  <si>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</si>
  <si>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</si>
  <si>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</si>
  <si>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</si>
  <si>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</si>
  <si>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</si>
  <si>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</si>
  <si>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</si>
  <si>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</si>
  <si>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</si>
  <si>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</si>
  <si>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</si>
  <si>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</si>
  <si>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</si>
  <si>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</si>
  <si>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</si>
  <si>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</si>
  <si>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</si>
  <si>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</si>
  <si>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</si>
  <si>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</si>
  <si>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</si>
  <si>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</si>
  <si>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</si>
  <si>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</si>
  <si>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</si>
  <si>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</si>
  <si>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</si>
  <si>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</si>
  <si>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</si>
  <si>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</si>
  <si>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</si>
  <si>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</si>
  <si>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</si>
  <si>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</si>
  <si>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</si>
  <si>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</si>
  <si>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</si>
  <si>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</si>
  <si>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</si>
  <si>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</si>
  <si>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</si>
  <si>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</si>
  <si>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</si>
  <si>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</si>
  <si>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</si>
  <si>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</si>
  <si>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</si>
  <si>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</si>
  <si>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</si>
  <si>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</si>
  <si>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</si>
  <si>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</si>
  <si>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</si>
  <si>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</si>
  <si>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</si>
  <si>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</si>
  <si>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</si>
  <si>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</si>
  <si>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</si>
  <si>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</si>
  <si>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</si>
  <si>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</si>
  <si>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</si>
  <si>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</si>
  <si>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</si>
  <si>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</si>
  <si>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</si>
  <si>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</si>
  <si>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</si>
  <si>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</si>
  <si>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</si>
  <si>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</si>
  <si>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</si>
  <si>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</si>
  <si>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</si>
  <si>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</si>
  <si>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</si>
  <si>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</si>
  <si>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</si>
  <si>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</si>
  <si>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</si>
  <si>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</si>
  <si>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</si>
  <si>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</si>
  <si>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</si>
  <si>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</si>
  <si>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</si>
  <si>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</si>
  <si>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</si>
  <si>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</si>
  <si>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</si>
  <si>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</si>
  <si>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</si>
  <si>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</si>
  <si>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</si>
  <si>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</si>
  <si>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</si>
  <si>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</si>
  <si>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</si>
  <si>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</si>
  <si>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</si>
  <si>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</si>
  <si>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</si>
  <si>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</si>
  <si>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</si>
  <si>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</si>
  <si>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</si>
  <si>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</si>
  <si>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</si>
  <si>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</si>
  <si>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</si>
  <si>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</si>
  <si>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</si>
  <si>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</si>
  <si>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</si>
  <si>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</si>
  <si>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</si>
  <si>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</si>
  <si>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</si>
  <si>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</si>
  <si>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</si>
  <si>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</si>
  <si>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</si>
  <si>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</si>
  <si>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</si>
  <si>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</si>
  <si>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</si>
  <si>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</si>
  <si>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</si>
  <si>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</si>
  <si>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</si>
  <si>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</si>
  <si>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</si>
  <si>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</si>
  <si>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</si>
  <si>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</si>
  <si>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</si>
  <si>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</si>
  <si>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</si>
  <si>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</si>
  <si>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</si>
  <si>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</si>
  <si>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</si>
  <si>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</si>
  <si>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</si>
  <si>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</si>
  <si>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</si>
  <si>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</si>
  <si>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</si>
  <si>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</si>
  <si>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</si>
  <si>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</si>
  <si>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</si>
  <si>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</si>
  <si>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</si>
  <si>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</si>
  <si>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</si>
  <si>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</si>
  <si>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</si>
  <si>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</si>
  <si>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</si>
  <si>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</si>
  <si>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</si>
  <si>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</si>
  <si>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</si>
  <si>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</si>
  <si>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</si>
  <si>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</si>
  <si>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</si>
  <si>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</si>
  <si>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</si>
  <si>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</si>
  <si>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</si>
  <si>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</si>
  <si>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</si>
  <si>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</si>
  <si>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</si>
  <si>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</si>
  <si>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</si>
  <si>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</si>
  <si>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</si>
  <si>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</si>
  <si>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</si>
  <si>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</si>
  <si>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</si>
  <si>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</si>
  <si>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</si>
  <si>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</si>
  <si>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</si>
  <si>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</si>
  <si>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</si>
  <si>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</si>
  <si>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</si>
  <si>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</si>
  <si>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</si>
  <si>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</si>
  <si>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</si>
  <si>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</si>
  <si>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</si>
  <si>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</si>
  <si>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</si>
  <si>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</si>
  <si>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</si>
  <si>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</si>
  <si>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</si>
  <si>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</si>
  <si>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</si>
  <si>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</si>
  <si>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</si>
  <si>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</si>
  <si>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</si>
  <si>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</si>
  <si>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</si>
  <si>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</si>
  <si>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</si>
  <si>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</si>
  <si>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</si>
  <si>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</si>
  <si>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</si>
  <si>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</si>
  <si>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</si>
  <si>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</si>
  <si>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</si>
  <si>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</si>
  <si>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</si>
  <si>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</si>
  <si>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</si>
  <si>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</si>
  <si>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</si>
  <si>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</si>
  <si>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</si>
  <si>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</si>
  <si>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</si>
  <si>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</si>
  <si>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</si>
  <si>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</si>
  <si>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</si>
  <si>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</si>
  <si>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</si>
  <si>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</si>
  <si>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</si>
  <si>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</si>
  <si>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</si>
  <si>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</si>
  <si>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</si>
  <si>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</si>
  <si>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</si>
  <si>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</si>
  <si>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</si>
  <si>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</si>
  <si>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</si>
  <si>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</si>
  <si>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</si>
  <si>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</si>
  <si>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</si>
  <si>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</si>
  <si>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</si>
  <si>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</si>
  <si>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</si>
  <si>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</si>
  <si>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</si>
  <si>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</si>
  <si>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</si>
  <si>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</si>
  <si>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</si>
  <si>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</si>
  <si>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</si>
  <si>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</si>
  <si>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</si>
  <si>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</si>
  <si>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</si>
  <si>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</si>
  <si>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</si>
  <si>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</si>
  <si>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</si>
  <si>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</si>
  <si>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</si>
  <si>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</si>
  <si>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</si>
  <si>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</si>
  <si>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</si>
  <si>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</si>
  <si>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</si>
  <si>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</si>
  <si>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</si>
  <si>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</si>
  <si>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</si>
  <si>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</si>
  <si>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</si>
  <si>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</si>
  <si>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</si>
  <si>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</si>
  <si>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</si>
  <si>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</si>
  <si>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</si>
  <si>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</si>
  <si>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</si>
  <si>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</si>
  <si>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</si>
  <si>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</si>
  <si>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</si>
  <si>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</si>
  <si>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</si>
  <si>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</si>
  <si>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</si>
  <si>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</si>
  <si>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</si>
  <si>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</si>
  <si>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</si>
  <si>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</si>
  <si>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</si>
  <si>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</si>
  <si>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</si>
  <si>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</si>
  <si>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</si>
  <si>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</si>
  <si>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</si>
  <si>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</si>
  <si>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</si>
  <si>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</si>
  <si>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</si>
  <si>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</si>
  <si>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</si>
  <si>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</si>
  <si>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</si>
  <si>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</si>
  <si>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</si>
  <si>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</si>
  <si>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</si>
  <si>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</si>
  <si>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</si>
  <si>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</si>
  <si>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</si>
  <si>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</si>
  <si>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</si>
  <si>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</si>
  <si>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</si>
  <si>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</si>
  <si>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</si>
  <si>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</si>
  <si>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</si>
  <si>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</si>
  <si>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</si>
  <si>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</si>
  <si>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</si>
  <si>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</si>
  <si>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</si>
  <si>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</si>
  <si>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</si>
  <si>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</si>
  <si>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</si>
  <si>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</si>
  <si>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</si>
  <si>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</si>
  <si>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</si>
  <si>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</si>
  <si>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</si>
  <si>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</si>
  <si>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</si>
  <si>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</si>
  <si>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</si>
  <si>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</si>
  <si>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</si>
  <si>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</si>
  <si>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</si>
  <si>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</si>
  <si>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</si>
  <si>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</si>
  <si>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</si>
  <si>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</si>
  <si>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</si>
  <si>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</si>
  <si>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</si>
  <si>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</si>
  <si>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</si>
  <si>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</si>
  <si>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</si>
  <si>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</si>
  <si>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</si>
  <si>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</si>
  <si>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</si>
  <si>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</si>
  <si>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</si>
  <si>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</si>
  <si>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</si>
  <si>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</si>
  <si>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</si>
  <si>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</si>
  <si>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</si>
  <si>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</si>
  <si>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</si>
  <si>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</si>
  <si>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</si>
  <si>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</si>
  <si>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</si>
  <si>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</si>
  <si>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</si>
  <si>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</si>
  <si>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</si>
  <si>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</si>
  <si>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</si>
  <si>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</si>
  <si>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</si>
  <si>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</si>
  <si>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</si>
  <si>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</si>
  <si>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</si>
  <si>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</si>
  <si>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</si>
  <si>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</si>
  <si>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</si>
  <si>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</si>
  <si>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</si>
  <si>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</si>
  <si>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</si>
  <si>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</si>
  <si>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</si>
  <si>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</si>
  <si>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</si>
  <si>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</si>
  <si>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</si>
  <si>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</si>
  <si>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</si>
  <si>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</si>
  <si>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</si>
  <si>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</si>
  <si>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</si>
  <si>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</si>
  <si>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</si>
  <si>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</si>
  <si>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</si>
  <si>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</si>
  <si>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</si>
  <si>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</si>
  <si>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</si>
  <si>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</si>
  <si>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</si>
  <si>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</si>
  <si>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</si>
  <si>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</si>
  <si>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</si>
  <si>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</si>
  <si>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</si>
  <si>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</si>
  <si>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</si>
  <si>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</si>
  <si>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</si>
  <si>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</si>
  <si>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</si>
  <si>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</si>
  <si>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</si>
  <si>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</si>
  <si>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</si>
  <si>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</si>
  <si>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</si>
  <si>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</si>
  <si>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</si>
  <si>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</si>
  <si>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</si>
  <si>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</si>
  <si>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</si>
  <si>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</si>
  <si>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</si>
  <si>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</si>
  <si>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</si>
  <si>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</si>
  <si>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</si>
  <si>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</si>
  <si>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</si>
  <si>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</si>
  <si>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</si>
  <si>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</si>
  <si>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</si>
  <si>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</si>
  <si>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</si>
  <si>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</si>
  <si>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</si>
  <si>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</si>
  <si>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</si>
  <si>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</si>
  <si>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</si>
  <si>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</si>
  <si>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</si>
  <si>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</si>
  <si>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</si>
  <si>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</si>
  <si>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</si>
  <si>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</si>
  <si>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</si>
  <si>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</si>
  <si>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</si>
  <si>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</si>
  <si>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</si>
  <si>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</si>
  <si>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</si>
  <si>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</si>
  <si>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</si>
  <si>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</si>
  <si>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</si>
  <si>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</si>
  <si>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</si>
  <si>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</si>
  <si>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</si>
  <si>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</si>
  <si>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</si>
  <si>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</si>
  <si>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</si>
  <si>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</si>
  <si>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</si>
  <si>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</si>
  <si>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</si>
  <si>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</si>
  <si>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</si>
  <si>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</si>
  <si>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</si>
  <si>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</si>
  <si>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</si>
  <si>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</si>
  <si>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</si>
  <si>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</si>
  <si>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</si>
  <si>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</si>
  <si>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</si>
  <si>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</si>
  <si>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</si>
  <si>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</si>
  <si>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</si>
  <si>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</si>
  <si>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</si>
  <si>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</si>
  <si>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</si>
  <si>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</si>
  <si>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</si>
  <si>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</si>
  <si>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</si>
  <si>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</si>
  <si>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</si>
  <si>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</si>
  <si>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</si>
  <si>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</si>
  <si>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</si>
  <si>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</si>
  <si>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</si>
  <si>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</si>
  <si>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</si>
  <si>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</si>
  <si>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</si>
  <si>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</si>
  <si>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</si>
  <si>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</si>
  <si>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</si>
  <si>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</si>
  <si>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</si>
  <si>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</si>
  <si>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</si>
  <si>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</si>
  <si>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</si>
  <si>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</si>
  <si>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</si>
  <si>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</si>
  <si>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</si>
  <si>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</si>
  <si>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</si>
  <si>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</si>
  <si>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</si>
  <si>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</si>
  <si>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</si>
  <si>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</si>
  <si>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</si>
  <si>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</si>
  <si>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</si>
  <si>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</si>
  <si>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</si>
  <si>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</si>
  <si>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</si>
  <si>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</si>
  <si>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</si>
  <si>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</si>
  <si>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</si>
  <si>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</si>
  <si>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</si>
  <si>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</si>
  <si>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</si>
  <si>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</si>
  <si>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</si>
  <si>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</si>
  <si>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</si>
  <si>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</si>
  <si>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</si>
  <si>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</si>
  <si>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</si>
  <si>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</si>
  <si>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</si>
  <si>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</si>
  <si>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</si>
  <si>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</si>
  <si>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</si>
  <si>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</si>
  <si>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</si>
  <si>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</si>
  <si>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</si>
  <si>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</si>
  <si>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</si>
  <si>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</si>
  <si>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</si>
  <si>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</si>
  <si>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</si>
  <si>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</si>
  <si>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</si>
  <si>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</si>
  <si>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</si>
  <si>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</si>
  <si>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</si>
  <si>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</si>
  <si>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</si>
  <si>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</si>
  <si>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</si>
  <si>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</si>
  <si>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</si>
  <si>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</si>
  <si>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</si>
  <si>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</si>
  <si>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</si>
  <si>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</si>
  <si>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</si>
  <si>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</si>
  <si>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</si>
  <si>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</si>
  <si>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</si>
  <si>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</si>
  <si>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</si>
  <si>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</si>
  <si>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</si>
  <si>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</si>
  <si>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</si>
  <si>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</si>
  <si>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</si>
  <si>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</si>
  <si>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</si>
  <si>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</si>
  <si>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</si>
  <si>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</si>
  <si>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</si>
  <si>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</si>
  <si>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</si>
  <si>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</si>
  <si>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</si>
  <si>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</si>
  <si>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</si>
  <si>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</si>
  <si>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</si>
  <si>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</si>
  <si>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</si>
  <si>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</si>
  <si>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</si>
  <si>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</si>
  <si>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</si>
  <si>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</si>
  <si>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</si>
  <si>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</si>
  <si>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</si>
  <si>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</si>
  <si>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</si>
  <si>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</si>
  <si>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</si>
  <si>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</si>
  <si>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</si>
  <si>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</si>
  <si>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</si>
  <si>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</si>
  <si>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</si>
  <si>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</si>
  <si>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</si>
  <si>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</si>
  <si>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</si>
  <si>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</si>
  <si>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</si>
  <si>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</si>
  <si>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</si>
  <si>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</si>
  <si>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</si>
  <si>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</si>
  <si>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</si>
  <si>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</si>
  <si>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</si>
  <si>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</si>
  <si>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</si>
  <si>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</si>
  <si>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</si>
  <si>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</si>
  <si>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</si>
  <si>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</si>
  <si>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</si>
  <si>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</si>
  <si>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</si>
  <si>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</si>
  <si>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</si>
  <si>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</si>
  <si>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</si>
  <si>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</si>
  <si>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</si>
  <si>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</si>
  <si>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</si>
  <si>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</si>
  <si>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</si>
  <si>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</si>
  <si>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</si>
  <si>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</si>
  <si>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</si>
  <si>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</si>
  <si>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</si>
  <si>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</si>
  <si>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</si>
  <si>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</si>
  <si>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</si>
  <si>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</si>
  <si>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</si>
  <si>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</si>
  <si>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</si>
  <si>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</si>
  <si>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</si>
  <si>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</si>
  <si>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</si>
  <si>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</si>
  <si>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</si>
  <si>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</si>
  <si>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</si>
  <si>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</si>
  <si>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</si>
  <si>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</si>
  <si>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</si>
  <si>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</si>
  <si>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</si>
  <si>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</si>
  <si>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</si>
  <si>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</si>
  <si>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</si>
  <si>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</si>
  <si>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</si>
  <si>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</si>
  <si>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</si>
  <si>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</si>
  <si>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</si>
  <si>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</si>
  <si>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</si>
  <si>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</si>
  <si>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</si>
  <si>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</si>
  <si>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</si>
  <si>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</si>
  <si>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</si>
  <si>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</si>
  <si>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</si>
  <si>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</si>
  <si>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</si>
  <si>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</si>
  <si>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</si>
  <si>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</si>
  <si>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</si>
  <si>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</si>
  <si>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</si>
  <si>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</si>
  <si>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</si>
  <si>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</si>
  <si>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</si>
  <si>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</si>
  <si>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</si>
  <si>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</si>
  <si>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</si>
  <si>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</si>
  <si>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</si>
  <si>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</si>
  <si>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</si>
  <si>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</si>
  <si>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</si>
  <si>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</si>
  <si>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</si>
  <si>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</si>
  <si>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</si>
  <si>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</si>
  <si>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</si>
  <si>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</si>
  <si>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</si>
  <si>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</si>
  <si>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</si>
  <si>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</si>
  <si>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</si>
  <si>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</si>
  <si>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</si>
  <si>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</si>
  <si>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</si>
  <si>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</si>
  <si>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</si>
  <si>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</si>
  <si>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</si>
  <si>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</si>
  <si>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</si>
  <si>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</si>
  <si>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</si>
  <si>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</si>
  <si>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</si>
  <si>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</si>
  <si>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</si>
  <si>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</si>
  <si>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</si>
  <si>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</si>
  <si>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</si>
  <si>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</si>
  <si>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</si>
  <si>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</si>
  <si>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</si>
  <si>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</si>
  <si>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</si>
  <si>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</si>
  <si>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</si>
  <si>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</si>
  <si>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</si>
  <si>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</si>
  <si>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</si>
  <si>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</si>
  <si>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</si>
  <si>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</si>
  <si>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</si>
  <si>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</si>
  <si>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</si>
  <si>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</si>
  <si>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</si>
  <si>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</si>
  <si>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</si>
  <si>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</si>
  <si>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</si>
  <si>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</si>
  <si>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</si>
  <si>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</si>
  <si>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</si>
  <si>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</si>
  <si>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</si>
  <si>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</si>
  <si>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</si>
  <si>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</si>
  <si>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</si>
  <si>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</si>
  <si>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</si>
  <si>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</si>
  <si>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</si>
  <si>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</si>
  <si>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</si>
  <si>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</si>
  <si>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</si>
  <si>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</si>
  <si>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</si>
  <si>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</si>
  <si>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</si>
  <si>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</si>
  <si>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</si>
  <si>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</si>
  <si>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</si>
  <si>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</si>
  <si>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</si>
  <si>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</si>
  <si>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</si>
  <si>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</si>
  <si>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</si>
  <si>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</si>
  <si>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</si>
  <si>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</si>
  <si>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</si>
  <si>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</si>
  <si>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</si>
  <si>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</si>
  <si>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</si>
  <si>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</si>
  <si>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</si>
  <si>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</si>
  <si>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</si>
  <si>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</si>
  <si>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</si>
  <si>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</si>
  <si>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</si>
  <si>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</si>
  <si>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</si>
  <si>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</si>
  <si>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</si>
  <si>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</si>
  <si>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</si>
  <si>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</si>
  <si>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</si>
  <si>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</si>
  <si>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</si>
  <si>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</si>
  <si>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</si>
  <si>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</si>
  <si>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</si>
  <si>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</si>
  <si>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</si>
  <si>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</si>
  <si>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</si>
  <si>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</si>
  <si>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</si>
  <si>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</si>
  <si>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</si>
  <si>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</si>
  <si>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</si>
  <si>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</si>
  <si>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</si>
  <si>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</si>
  <si>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</si>
  <si>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</si>
  <si>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</si>
  <si>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</si>
  <si>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</si>
  <si>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</si>
  <si>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</si>
  <si>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</si>
  <si>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</si>
  <si>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</si>
  <si>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</si>
  <si>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</si>
  <si>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</si>
  <si>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</si>
  <si>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</si>
  <si>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</si>
  <si>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</si>
  <si>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</si>
  <si>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</si>
  <si>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</si>
  <si>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</si>
  <si>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</si>
  <si>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</si>
  <si>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</si>
  <si>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</si>
  <si>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</si>
  <si>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</si>
  <si>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</si>
  <si>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</si>
  <si>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</si>
  <si>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</si>
  <si>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</si>
  <si>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</si>
  <si>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</si>
  <si>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</si>
  <si>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</si>
  <si>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</si>
  <si>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</si>
  <si>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</si>
  <si>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</si>
  <si>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</si>
  <si>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</si>
  <si>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</si>
  <si>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</si>
  <si>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</si>
  <si>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</si>
  <si>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</si>
  <si>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</si>
  <si>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</si>
  <si>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</si>
  <si>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</si>
  <si>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</si>
  <si>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</si>
  <si>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</si>
  <si>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</si>
  <si>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</si>
  <si>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</si>
  <si>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</si>
  <si>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</si>
  <si>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</si>
  <si>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</si>
  <si>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</si>
  <si>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</si>
  <si>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</si>
  <si>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</si>
  <si>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</si>
  <si>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</si>
  <si>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</si>
  <si>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</si>
  <si>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</si>
  <si>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</si>
  <si>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</si>
  <si>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</si>
  <si>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</si>
  <si>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</si>
  <si>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</si>
  <si>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</si>
  <si>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</si>
  <si>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</si>
  <si>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</si>
  <si>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</si>
  <si>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</si>
  <si>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</si>
  <si>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</si>
  <si>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</si>
  <si>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</si>
  <si>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</si>
  <si>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</si>
  <si>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</si>
  <si>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</si>
  <si>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</si>
  <si>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</si>
  <si>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</si>
  <si>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</si>
  <si>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</si>
  <si>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</si>
  <si>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</si>
  <si>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</si>
  <si>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</si>
  <si>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</si>
  <si>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</si>
  <si>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</si>
  <si>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</si>
  <si>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</si>
  <si>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</si>
  <si>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</si>
  <si>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</si>
  <si>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</si>
  <si>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</si>
  <si>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</si>
  <si>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</si>
  <si>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</si>
  <si>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</si>
  <si>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</si>
  <si>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</si>
  <si>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</si>
  <si>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</si>
  <si>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</si>
  <si>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</si>
  <si>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</si>
  <si>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</si>
  <si>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</si>
  <si>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</si>
  <si>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</si>
  <si>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</si>
  <si>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</si>
  <si>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</si>
  <si>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</si>
  <si>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</si>
  <si>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</si>
  <si>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</si>
  <si>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</si>
  <si>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</si>
  <si>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</si>
  <si>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</si>
  <si>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</si>
  <si>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</si>
  <si>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</si>
  <si>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</si>
  <si>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</si>
  <si>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</si>
  <si>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</si>
  <si>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</si>
  <si>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</si>
  <si>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</si>
  <si>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</si>
  <si>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</si>
  <si>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</si>
  <si>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</si>
  <si>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</si>
  <si>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</si>
  <si>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</si>
  <si>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</si>
  <si>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</si>
  <si>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</si>
  <si>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</si>
  <si>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</si>
  <si>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</si>
  <si>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</si>
  <si>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</si>
  <si>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</si>
  <si>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</si>
  <si>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</si>
  <si>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</si>
  <si>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</si>
  <si>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</si>
  <si>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</si>
  <si>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</si>
  <si>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</si>
  <si>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</si>
  <si>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</si>
  <si>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</si>
  <si>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</si>
  <si>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</si>
  <si>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</si>
  <si>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</si>
  <si>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</si>
  <si>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</si>
  <si>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</si>
  <si>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</si>
  <si>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</si>
  <si>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</si>
  <si>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</si>
  <si>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</si>
  <si>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</si>
  <si>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</si>
  <si>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</si>
  <si>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</si>
  <si>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</si>
  <si>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</si>
  <si>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</si>
  <si>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</si>
  <si>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</si>
  <si>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</si>
  <si>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</si>
  <si>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</si>
  <si>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</si>
  <si>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</si>
  <si>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</si>
  <si>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</si>
  <si>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</si>
  <si>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</si>
  <si>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</si>
  <si>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</si>
  <si>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</si>
  <si>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</si>
  <si>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</si>
  <si>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</si>
  <si>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</si>
  <si>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</si>
  <si>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</si>
  <si>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</si>
  <si>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</si>
  <si>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</si>
  <si>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</si>
  <si>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</si>
  <si>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</si>
  <si>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</si>
  <si>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</si>
  <si>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</si>
  <si>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</si>
  <si>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</si>
  <si>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</si>
  <si>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</si>
  <si>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</si>
  <si>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</si>
  <si>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</si>
  <si>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</si>
  <si>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</si>
  <si>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</si>
  <si>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</si>
  <si>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</si>
  <si>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</si>
  <si>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</si>
  <si>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</si>
  <si>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</si>
  <si>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</si>
  <si>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</si>
  <si>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</si>
  <si>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</si>
  <si>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</si>
  <si>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</si>
  <si>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</si>
  <si>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</si>
  <si>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</si>
  <si>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</si>
  <si>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</si>
  <si>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</si>
  <si>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</si>
  <si>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</si>
  <si>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</si>
  <si>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</si>
  <si>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</si>
  <si>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</si>
  <si>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</si>
  <si>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</si>
  <si>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</si>
  <si>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</si>
  <si>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</si>
  <si>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</si>
  <si>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</si>
  <si>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</si>
  <si>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</si>
  <si>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</si>
  <si>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</si>
  <si>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</si>
  <si>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</si>
  <si>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</si>
  <si>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</si>
  <si>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</si>
  <si>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</si>
  <si>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</si>
  <si>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</si>
  <si>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</si>
  <si>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</si>
  <si>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</si>
  <si>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</si>
  <si>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</si>
  <si>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</si>
  <si>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</si>
  <si>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</si>
  <si>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</si>
  <si>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</si>
  <si>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</si>
  <si>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</si>
  <si>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</si>
  <si>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</si>
  <si>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</si>
  <si>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</si>
  <si>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</si>
  <si>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</si>
  <si>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</si>
  <si>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</si>
  <si>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</si>
  <si>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</si>
  <si>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</si>
  <si>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</si>
  <si>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</si>
  <si>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</si>
  <si>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</si>
  <si>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</si>
  <si>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</si>
  <si>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</si>
  <si>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</si>
  <si>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</si>
  <si>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</si>
  <si>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</si>
  <si>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</si>
  <si>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</si>
  <si>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</si>
  <si>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</si>
  <si>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</si>
  <si>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</si>
  <si>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</si>
  <si>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</si>
  <si>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</si>
  <si>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</si>
  <si>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</si>
  <si>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</si>
  <si>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</si>
  <si>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</si>
  <si>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</si>
  <si>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</si>
  <si>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</si>
  <si>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</si>
  <si>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</si>
  <si>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</si>
  <si>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</si>
  <si>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</si>
  <si>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</si>
  <si>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</si>
  <si>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</si>
  <si>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</si>
  <si>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</si>
  <si>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</si>
  <si>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</si>
  <si>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</si>
  <si>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</si>
  <si>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</si>
  <si>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</si>
  <si>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</si>
  <si>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</si>
  <si>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</si>
  <si>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</si>
  <si>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</si>
  <si>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</si>
  <si>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</si>
  <si>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</si>
  <si>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</si>
  <si>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</si>
  <si>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</si>
  <si>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</si>
  <si>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</si>
  <si>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</si>
  <si>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</si>
  <si>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</si>
  <si>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</si>
  <si>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</si>
  <si>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</si>
  <si>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</si>
  <si>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</si>
  <si>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</si>
  <si>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</si>
  <si>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</si>
  <si>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</si>
  <si>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</si>
  <si>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</si>
  <si>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</si>
  <si>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</si>
  <si>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</si>
  <si>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</si>
  <si>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</si>
  <si>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</si>
  <si>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</si>
  <si>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</si>
  <si>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</si>
  <si>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</si>
  <si>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</si>
  <si>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</si>
  <si>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</si>
  <si>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</si>
  <si>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</si>
  <si>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</si>
  <si>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</si>
  <si>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</si>
  <si>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</si>
  <si>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</si>
  <si>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</si>
  <si>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</si>
  <si>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</si>
  <si>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</si>
  <si>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</si>
  <si>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</si>
  <si>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</si>
  <si>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</si>
  <si>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</si>
  <si>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</si>
  <si>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</si>
  <si>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</si>
  <si>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</si>
  <si>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</si>
  <si>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</si>
  <si>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</si>
  <si>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</si>
  <si>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</si>
  <si>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</si>
  <si>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</si>
  <si>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</si>
  <si>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</si>
  <si>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</si>
  <si>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</si>
  <si>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</si>
  <si>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</si>
  <si>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</si>
  <si>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</si>
  <si>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</si>
  <si>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</si>
  <si>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</si>
  <si>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</si>
  <si>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</si>
  <si>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</si>
  <si>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</si>
  <si>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</si>
  <si>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</si>
  <si>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</si>
  <si>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</si>
  <si>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</si>
  <si>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</si>
  <si>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</si>
  <si>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</si>
  <si>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</si>
  <si>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</si>
  <si>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</si>
  <si>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</si>
  <si>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</si>
  <si>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</si>
  <si>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</si>
  <si>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</si>
  <si>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</si>
  <si>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</si>
  <si>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</si>
  <si>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</si>
  <si>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</si>
  <si>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</si>
  <si>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</si>
  <si>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</si>
  <si>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</si>
  <si>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</si>
  <si>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</si>
  <si>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</si>
  <si>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</si>
  <si>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</si>
  <si>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</si>
  <si>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</si>
  <si>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</si>
  <si>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</si>
  <si>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</si>
  <si>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</si>
  <si>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</si>
  <si>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</si>
  <si>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</si>
  <si>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</si>
  <si>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</si>
  <si>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</si>
  <si>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</si>
  <si>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</si>
  <si>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</si>
  <si>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</si>
  <si>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</si>
  <si>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</si>
  <si>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</si>
  <si>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</si>
  <si>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</si>
  <si>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</si>
  <si>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</si>
  <si>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</si>
  <si>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</si>
  <si>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</si>
  <si>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</si>
  <si>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</si>
  <si>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</si>
  <si>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</si>
  <si>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</si>
  <si>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</si>
  <si>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</si>
  <si>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</si>
  <si>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</si>
  <si>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</si>
  <si>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</si>
  <si>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</si>
  <si>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</si>
  <si>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</si>
  <si>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</si>
  <si>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</si>
  <si>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</si>
  <si>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</si>
  <si>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</si>
  <si>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</si>
  <si>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</si>
  <si>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</si>
  <si>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</si>
  <si>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</si>
  <si>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</si>
  <si>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</si>
  <si>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</si>
  <si>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</si>
  <si>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</si>
  <si>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</si>
  <si>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</si>
  <si>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</si>
  <si>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</si>
  <si>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</si>
  <si>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</si>
  <si>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</si>
  <si>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</si>
  <si>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</si>
  <si>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</si>
  <si>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</si>
  <si>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</si>
  <si>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</si>
  <si>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</si>
  <si>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</si>
  <si>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</si>
  <si>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</si>
  <si>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</si>
  <si>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</si>
  <si>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</si>
  <si>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</si>
  <si>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</si>
  <si>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</si>
  <si>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</si>
  <si>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</si>
  <si>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</si>
  <si>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</si>
  <si>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</si>
  <si>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</si>
  <si>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</si>
  <si>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</si>
  <si>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</si>
  <si>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</si>
  <si>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</si>
  <si>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</si>
  <si>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</si>
  <si>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</si>
  <si>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</si>
  <si>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</si>
  <si>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</si>
  <si>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</si>
  <si>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</si>
  <si>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</si>
  <si>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</si>
  <si>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</si>
  <si>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</si>
  <si>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</si>
  <si>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</si>
  <si>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</si>
  <si>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</si>
  <si>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</si>
  <si>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</si>
  <si>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</si>
  <si>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</si>
  <si>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</si>
  <si>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</si>
  <si>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</si>
  <si>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</si>
  <si>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</si>
  <si>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</si>
  <si>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</si>
  <si>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</si>
  <si>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</si>
  <si>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</si>
  <si>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</si>
  <si>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</si>
  <si>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</si>
  <si>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</si>
  <si>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</si>
  <si>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</si>
  <si>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</si>
  <si>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</si>
  <si>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</si>
  <si>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</si>
  <si>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</si>
  <si>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</si>
  <si>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</si>
  <si>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</si>
  <si>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</si>
  <si>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</si>
  <si>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</si>
  <si>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</si>
  <si>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</si>
  <si>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</si>
  <si>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</si>
  <si>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</si>
  <si>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</si>
  <si>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</si>
  <si>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</si>
  <si>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</si>
  <si>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</si>
  <si>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</si>
  <si>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</si>
  <si>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</si>
  <si>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</si>
  <si>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</si>
  <si>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</si>
  <si>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</si>
  <si>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</si>
  <si>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</si>
  <si>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</si>
  <si>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</si>
  <si>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</si>
  <si>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</si>
  <si>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</si>
  <si>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</si>
  <si>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</si>
  <si>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</si>
  <si>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</si>
  <si>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</si>
  <si>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</si>
  <si>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</si>
  <si>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</si>
  <si>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</si>
  <si>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</si>
  <si>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</si>
  <si>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</si>
  <si>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</si>
  <si>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</si>
  <si>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</si>
  <si>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</si>
  <si>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</si>
  <si>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</si>
  <si>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</si>
  <si>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</si>
  <si>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</si>
  <si>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</si>
  <si>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</si>
  <si>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</si>
  <si>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</si>
  <si>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</si>
  <si>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</si>
  <si>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</si>
  <si>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</si>
  <si>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</si>
  <si>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</si>
  <si>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</si>
  <si>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</si>
  <si>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</si>
  <si>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</si>
  <si>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</si>
  <si>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</si>
  <si>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</si>
  <si>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</si>
  <si>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</si>
  <si>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</si>
  <si>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</si>
  <si>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</si>
  <si>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</si>
  <si>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</si>
  <si>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</si>
  <si>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</si>
  <si>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</si>
  <si>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</si>
  <si>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</si>
  <si>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</si>
  <si>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</si>
  <si>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</si>
  <si>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</si>
  <si>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</si>
  <si>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</si>
  <si>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</si>
  <si>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</si>
  <si>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</si>
  <si>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</si>
  <si>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</si>
  <si>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</si>
  <si>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</si>
  <si>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</si>
  <si>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</si>
  <si>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</si>
  <si>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</si>
  <si>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</si>
  <si>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</si>
  <si>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</si>
  <si>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</si>
  <si>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</si>
  <si>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</si>
  <si>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</si>
  <si>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</si>
  <si>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</si>
  <si>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</si>
  <si>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</si>
  <si>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</si>
  <si>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</si>
  <si>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</si>
  <si>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</si>
  <si>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</si>
  <si>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</si>
  <si>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</si>
  <si>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</si>
  <si>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</si>
  <si>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</si>
  <si>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</si>
  <si>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</si>
  <si>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</si>
  <si>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</si>
  <si>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</si>
  <si>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</si>
  <si>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</si>
  <si>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</si>
  <si>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</si>
  <si>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</si>
  <si>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</si>
  <si>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</si>
  <si>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</si>
  <si>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</si>
  <si>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</si>
  <si>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</si>
  <si>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</si>
  <si>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</si>
  <si>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</si>
  <si>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</si>
  <si>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</si>
  <si>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</si>
  <si>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</si>
  <si>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</si>
  <si>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</si>
  <si>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</si>
  <si>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</si>
  <si>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</si>
  <si>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</si>
  <si>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</si>
  <si>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</si>
  <si>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</si>
  <si>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</si>
  <si>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</si>
  <si>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</si>
  <si>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</si>
  <si>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</si>
  <si>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</si>
  <si>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</si>
  <si>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</si>
  <si>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</si>
  <si>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</si>
  <si>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</si>
  <si>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</si>
  <si>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</si>
  <si>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</si>
  <si>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</si>
  <si>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</si>
  <si>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</si>
  <si>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</si>
  <si>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</si>
  <si>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</si>
  <si>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</si>
  <si>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</si>
  <si>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</si>
  <si>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</si>
  <si>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</si>
  <si>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</si>
  <si>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</si>
  <si>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</si>
  <si>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</si>
  <si>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</si>
  <si>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</si>
  <si>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</si>
  <si>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</si>
  <si>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</si>
  <si>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</si>
  <si>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</si>
  <si>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</si>
  <si>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</si>
  <si>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</si>
  <si>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</si>
  <si>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</si>
  <si>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</si>
  <si>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</si>
  <si>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</si>
  <si>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</si>
  <si>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</si>
  <si>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</si>
  <si>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</si>
  <si>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</si>
  <si>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</si>
  <si>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</si>
  <si>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</si>
  <si>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</si>
  <si>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</si>
  <si>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</si>
  <si>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</si>
  <si>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</si>
  <si>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</si>
  <si>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</si>
  <si>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</si>
  <si>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</si>
  <si>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</si>
  <si>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</si>
  <si>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</si>
  <si>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</si>
  <si>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</si>
  <si>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</si>
  <si>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</si>
  <si>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</si>
  <si>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</si>
  <si>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</si>
  <si>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</si>
  <si>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</si>
  <si>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</si>
  <si>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</si>
  <si>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</si>
  <si>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</si>
  <si>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</si>
  <si>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</si>
  <si>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</si>
  <si>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</si>
  <si>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</si>
  <si>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</si>
  <si>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</si>
  <si>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</si>
  <si>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</si>
  <si>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</si>
  <si>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</si>
  <si>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</si>
  <si>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</si>
  <si>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</si>
  <si>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</si>
  <si>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</si>
  <si>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</si>
  <si>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</si>
  <si>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</si>
  <si>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</si>
  <si>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</si>
  <si>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</si>
  <si>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</si>
  <si>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</si>
  <si>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</si>
  <si>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</si>
  <si>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</si>
  <si>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</si>
  <si>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</si>
  <si>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</si>
  <si>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</si>
  <si>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</si>
  <si>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</si>
  <si>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</si>
  <si>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</si>
  <si>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</si>
  <si>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</si>
  <si>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</si>
  <si>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</si>
  <si>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</si>
  <si>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</si>
  <si>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</si>
  <si>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</si>
  <si>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</si>
  <si>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</si>
  <si>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</si>
  <si>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</si>
  <si>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</si>
  <si>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</si>
  <si>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</si>
  <si>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</si>
  <si>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</si>
  <si>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</si>
  <si>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</si>
  <si>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</si>
  <si>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</si>
  <si>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</si>
  <si>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</si>
  <si>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</si>
  <si>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</si>
  <si>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</si>
  <si>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</si>
  <si>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</si>
  <si>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</si>
  <si>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</si>
  <si>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</si>
  <si>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</si>
  <si>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</si>
  <si>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</si>
  <si>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</si>
  <si>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</si>
  <si>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</si>
  <si>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</si>
  <si>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</si>
  <si>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</si>
  <si>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</si>
  <si>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</si>
  <si>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</si>
  <si>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</si>
  <si>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</si>
  <si>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</si>
  <si>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</si>
  <si>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</si>
  <si>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</si>
  <si>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</si>
  <si>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</si>
  <si>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</si>
  <si>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</si>
  <si>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</si>
  <si>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</si>
  <si>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</si>
  <si>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</si>
  <si>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</si>
  <si>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</si>
  <si>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</si>
  <si>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</si>
  <si>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</si>
  <si>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</si>
  <si>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</si>
  <si>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</si>
  <si>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</si>
  <si>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</si>
  <si>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</si>
  <si>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</si>
  <si>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</si>
  <si>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</si>
  <si>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</si>
  <si>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</si>
  <si>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</si>
  <si>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</si>
  <si>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</si>
  <si>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</si>
  <si>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</si>
  <si>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</si>
  <si>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</si>
  <si>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</si>
  <si>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</si>
  <si>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</si>
  <si>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</si>
  <si>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</si>
  <si>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</si>
  <si>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</si>
  <si>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</si>
  <si>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</si>
  <si>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</si>
  <si>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</si>
  <si>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</si>
  <si>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</si>
  <si>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</si>
  <si>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</si>
  <si>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</si>
  <si>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</si>
  <si>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</si>
  <si>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</si>
  <si>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</si>
  <si>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</si>
  <si>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</si>
  <si>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</si>
  <si>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</si>
  <si>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</si>
  <si>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</si>
  <si>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</si>
  <si>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</si>
  <si>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</si>
  <si>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</si>
  <si>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</si>
  <si>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</si>
  <si>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</si>
  <si>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</si>
  <si>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</si>
  <si>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</si>
  <si>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</si>
  <si>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</si>
  <si>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</si>
  <si>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</si>
  <si>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</si>
  <si>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</si>
  <si>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</si>
  <si>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</si>
  <si>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</si>
  <si>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</si>
  <si>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</si>
  <si>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</si>
  <si>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</si>
  <si>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</si>
  <si>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</si>
  <si>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</si>
  <si>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</si>
  <si>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</si>
  <si>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</si>
  <si>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</si>
  <si>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</si>
  <si>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</si>
  <si>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</si>
  <si>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</si>
  <si>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</si>
  <si>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</si>
  <si>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</si>
  <si>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</si>
  <si>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</si>
  <si>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</si>
  <si>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</si>
  <si>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</si>
  <si>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</si>
  <si>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</si>
  <si>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</si>
  <si>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</si>
  <si>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</si>
  <si>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</si>
  <si>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</si>
  <si>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</si>
  <si>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</si>
  <si>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</si>
  <si>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</si>
  <si>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</si>
  <si>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</si>
  <si>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</si>
  <si>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</si>
  <si>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</si>
  <si>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</si>
  <si>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</si>
  <si>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</si>
  <si>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</si>
  <si>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</si>
  <si>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</si>
  <si>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</si>
  <si>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</si>
  <si>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</si>
  <si>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</si>
  <si>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</si>
  <si>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</si>
  <si>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</si>
  <si>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</si>
  <si>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</si>
  <si>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</si>
  <si>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</si>
  <si>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</si>
  <si>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</si>
  <si>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</si>
  <si>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</si>
  <si>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</si>
  <si>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</si>
  <si>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</si>
  <si>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</si>
  <si>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</si>
  <si>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</si>
  <si>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</si>
  <si>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</si>
  <si>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</si>
  <si>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</si>
  <si>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</si>
  <si>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</si>
  <si>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</si>
  <si>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</si>
  <si>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</si>
  <si>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</si>
  <si>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</si>
  <si>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</si>
  <si>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</si>
  <si>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</si>
  <si>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</si>
  <si>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</si>
  <si>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</si>
  <si>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</si>
  <si>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</si>
  <si>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</si>
  <si>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</si>
  <si>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</si>
  <si>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</si>
  <si>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</si>
  <si>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</si>
  <si>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</si>
  <si>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</si>
  <si>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</si>
  <si>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</si>
  <si>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</si>
  <si>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</si>
  <si>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</si>
  <si>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</si>
  <si>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</si>
  <si>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</si>
  <si>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</si>
  <si>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</si>
  <si>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</si>
  <si>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</si>
  <si>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</si>
  <si>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</si>
  <si>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</si>
  <si>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</si>
  <si>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</si>
  <si>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</si>
  <si>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</si>
  <si>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</si>
  <si>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</si>
  <si>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</si>
  <si>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</si>
  <si>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</si>
  <si>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</si>
  <si>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</si>
  <si>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</si>
  <si>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</si>
  <si>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</si>
  <si>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</si>
  <si>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</si>
  <si>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</si>
  <si>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</si>
  <si>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</si>
  <si>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</si>
  <si>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</si>
  <si>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</si>
  <si>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</si>
  <si>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</si>
  <si>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</si>
  <si>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</si>
  <si>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</si>
  <si>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</si>
  <si>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</si>
  <si>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</si>
  <si>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</si>
  <si>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</si>
  <si>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</si>
  <si>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</si>
  <si>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</si>
  <si>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</si>
  <si>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</si>
  <si>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</si>
  <si>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</si>
  <si>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</si>
  <si>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</si>
  <si>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</si>
  <si>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</si>
  <si>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</si>
  <si>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</si>
  <si>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</si>
  <si>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</si>
  <si>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</si>
  <si>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</si>
  <si>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</si>
  <si>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</si>
  <si>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</si>
  <si>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</si>
  <si>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</si>
  <si>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</si>
  <si>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</si>
  <si>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</si>
  <si>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</si>
  <si>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</si>
  <si>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</si>
  <si>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</si>
  <si>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</si>
  <si>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</si>
  <si>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</si>
  <si>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</si>
  <si>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</si>
  <si>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</si>
  <si>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</si>
  <si>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</si>
  <si>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</si>
  <si>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</si>
  <si>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</si>
  <si>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</si>
  <si>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</si>
  <si>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</si>
  <si>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</si>
  <si>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</si>
  <si>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</si>
  <si>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</si>
  <si>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</si>
  <si>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</si>
  <si>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</si>
  <si>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</si>
  <si>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</si>
  <si>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</si>
  <si>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</si>
  <si>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</si>
  <si>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</si>
  <si>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</si>
  <si>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</si>
  <si>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</si>
  <si>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</si>
  <si>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</si>
  <si>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</si>
  <si>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</si>
  <si>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</si>
  <si>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</si>
  <si>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</si>
  <si>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</si>
  <si>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</si>
  <si>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</si>
  <si>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</si>
  <si>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</si>
  <si>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</si>
  <si>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</si>
  <si>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</si>
  <si>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</si>
  <si>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</si>
  <si>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</si>
  <si>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</si>
  <si>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</si>
  <si>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</si>
  <si>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</si>
  <si>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</si>
  <si>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</si>
  <si>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</si>
  <si>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</si>
  <si>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</si>
  <si>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</si>
  <si>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</si>
  <si>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</si>
  <si>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</si>
  <si>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</si>
  <si>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</si>
  <si>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</si>
  <si>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</si>
  <si>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</si>
  <si>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</si>
  <si>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</si>
  <si>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</si>
  <si>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</si>
  <si>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</si>
  <si>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</si>
  <si>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</si>
  <si>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</si>
  <si>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</si>
  <si>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</si>
  <si>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</si>
  <si>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</si>
  <si>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</si>
  <si>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</si>
  <si>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</si>
  <si>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</si>
  <si>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</si>
  <si>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</si>
  <si>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</si>
  <si>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</si>
  <si>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</si>
  <si>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</si>
  <si>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</si>
  <si>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</si>
  <si>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</si>
  <si>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</si>
  <si>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</si>
  <si>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</si>
  <si>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</si>
  <si>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</si>
  <si>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</si>
  <si>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</si>
  <si>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</si>
  <si>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</si>
  <si>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</si>
  <si>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</si>
  <si>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</si>
  <si>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</si>
  <si>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</si>
  <si>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</si>
  <si>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</si>
  <si>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</si>
  <si>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</si>
  <si>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</si>
  <si>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</si>
  <si>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</si>
  <si>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</si>
  <si>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</si>
  <si>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</si>
  <si>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</si>
  <si>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</si>
  <si>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</si>
  <si>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</si>
  <si>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</si>
  <si>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</si>
  <si>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</si>
  <si>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</si>
  <si>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</si>
  <si>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</si>
  <si>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</si>
  <si>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</si>
  <si>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</si>
  <si>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</si>
  <si>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</si>
  <si>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</si>
  <si>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</si>
  <si>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</si>
  <si>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</si>
  <si>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</si>
  <si>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</si>
  <si>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</si>
  <si>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</si>
  <si>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</si>
  <si>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</si>
  <si>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</si>
  <si>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</si>
  <si>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</si>
  <si>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</si>
  <si>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</si>
  <si>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</si>
  <si>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</si>
  <si>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</si>
  <si>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</si>
  <si>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</si>
  <si>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</si>
  <si>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</si>
  <si>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</si>
  <si>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</si>
  <si>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</si>
  <si>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</si>
  <si>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</si>
  <si>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</si>
  <si>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</si>
  <si>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</si>
  <si>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</si>
  <si>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</si>
  <si>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</si>
  <si>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</si>
  <si>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</si>
  <si>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</si>
  <si>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</si>
  <si>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</si>
  <si>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</si>
  <si>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</si>
  <si>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</si>
  <si>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</si>
  <si>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</si>
  <si>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</si>
  <si>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</si>
  <si>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</si>
  <si>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</si>
  <si>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</si>
  <si>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</si>
  <si>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</si>
  <si>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</si>
  <si>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</si>
  <si>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</si>
  <si>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</si>
  <si>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</si>
  <si>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</si>
  <si>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</si>
  <si>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</si>
  <si>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</si>
  <si>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</si>
  <si>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</si>
  <si>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</si>
  <si>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</si>
  <si>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</si>
  <si>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</si>
  <si>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</si>
  <si>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</si>
  <si>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</si>
  <si>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</si>
  <si>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</si>
  <si>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</si>
  <si>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</si>
  <si>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</si>
  <si>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</si>
  <si>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</si>
  <si>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</si>
  <si>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</si>
  <si>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</si>
  <si>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</si>
  <si>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</si>
  <si>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</si>
  <si>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</si>
  <si>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</si>
  <si>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</si>
  <si>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</si>
  <si>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</si>
  <si>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</si>
  <si>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</si>
  <si>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</si>
  <si>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</si>
  <si>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</si>
  <si>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</si>
  <si>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</si>
  <si>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</si>
  <si>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</si>
  <si>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</si>
  <si>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</si>
  <si>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</si>
  <si>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</si>
  <si>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</si>
  <si>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</si>
  <si>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</si>
  <si>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</si>
  <si>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</si>
  <si>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</si>
  <si>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</si>
  <si>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</si>
  <si>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</si>
  <si>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</si>
  <si>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</si>
  <si>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</si>
  <si>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</si>
  <si>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</si>
  <si>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</si>
  <si>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</si>
  <si>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</si>
  <si>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</si>
  <si>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</si>
  <si>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</si>
  <si>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</si>
  <si>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</si>
  <si>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</si>
  <si>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</si>
  <si>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</si>
  <si>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</si>
  <si>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</si>
  <si>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</si>
  <si>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</si>
  <si>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</si>
  <si>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</si>
  <si>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</si>
  <si>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</si>
  <si>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</si>
  <si>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</si>
  <si>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</si>
  <si>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</si>
  <si>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</si>
  <si>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</si>
  <si>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</si>
  <si>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</si>
  <si>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</si>
  <si>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</si>
  <si>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</si>
  <si>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</si>
  <si>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</si>
  <si>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</si>
  <si>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</si>
  <si>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</si>
  <si>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</si>
  <si>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</si>
  <si>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</si>
  <si>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</si>
  <si>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</si>
  <si>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</si>
  <si>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</si>
  <si>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</si>
  <si>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</si>
  <si>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</si>
  <si>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</si>
  <si>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</si>
  <si>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</si>
  <si>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</si>
  <si>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</si>
  <si>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</si>
  <si>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</si>
  <si>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</si>
  <si>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</si>
  <si>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</si>
  <si>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</si>
  <si>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</si>
  <si>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</si>
  <si>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</si>
  <si>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</si>
  <si>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</si>
  <si>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</si>
  <si>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</si>
  <si>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</si>
  <si>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</si>
  <si>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</si>
  <si>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</si>
  <si>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</si>
  <si>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</si>
  <si>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</si>
  <si>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</si>
  <si>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</si>
  <si>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</si>
  <si>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</si>
  <si>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</si>
  <si>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</si>
  <si>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</si>
  <si>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</si>
  <si>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</si>
  <si>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</si>
  <si>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</si>
  <si>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</si>
  <si>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</si>
  <si>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</si>
  <si>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</si>
  <si>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</si>
  <si>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</si>
  <si>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</si>
  <si>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</si>
  <si>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</si>
  <si>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</si>
  <si>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</si>
  <si>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</si>
  <si>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</si>
  <si>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</si>
  <si>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</si>
  <si>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</si>
  <si>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</si>
  <si>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</si>
  <si>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</si>
  <si>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</si>
  <si>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</si>
  <si>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</si>
  <si>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</si>
  <si>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</si>
  <si>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</si>
  <si>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</si>
  <si>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</si>
  <si>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</si>
  <si>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</si>
  <si>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</si>
  <si>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</si>
  <si>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</si>
  <si>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</si>
  <si>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</si>
  <si>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</si>
  <si>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</si>
  <si>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</si>
  <si>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</si>
  <si>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</si>
  <si>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</si>
  <si>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</si>
  <si>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</si>
  <si>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</si>
  <si>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</si>
  <si>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</si>
  <si>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</si>
  <si>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</si>
  <si>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</si>
  <si>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</si>
  <si>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</si>
  <si>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</si>
  <si>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</si>
  <si>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</si>
  <si>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</si>
  <si>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</si>
  <si>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</si>
  <si>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</si>
  <si>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</si>
  <si>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</si>
  <si>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</si>
  <si>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</si>
  <si>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</si>
  <si>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</si>
  <si>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</si>
  <si>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</si>
  <si>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</si>
  <si>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</si>
  <si>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</si>
  <si>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</si>
  <si>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</si>
  <si>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</si>
  <si>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</si>
  <si>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</si>
  <si>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</si>
  <si>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</si>
  <si>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</si>
  <si>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</si>
  <si>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</si>
  <si>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</si>
  <si>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</si>
  <si>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</si>
  <si>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</si>
  <si>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</si>
  <si>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</si>
  <si>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</si>
  <si>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</si>
  <si>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</si>
  <si>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</si>
  <si>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</si>
  <si>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</si>
  <si>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</si>
  <si>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</si>
  <si>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</si>
  <si>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</si>
  <si>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</si>
  <si>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</si>
  <si>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</si>
  <si>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</si>
  <si>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</si>
  <si>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</si>
  <si>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</si>
  <si>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</si>
  <si>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</si>
  <si>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</si>
  <si>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</si>
  <si>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</si>
  <si>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</si>
  <si>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</si>
  <si>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</si>
  <si>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</si>
  <si>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</si>
  <si>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</si>
  <si>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</si>
  <si>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</si>
  <si>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</si>
  <si>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</si>
  <si>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</si>
  <si>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</si>
  <si>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</si>
  <si>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</si>
  <si>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</si>
  <si>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</si>
  <si>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</si>
  <si>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</si>
  <si>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</si>
  <si>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</si>
  <si>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</si>
  <si>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</si>
  <si>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</si>
  <si>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</si>
  <si>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</si>
  <si>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</si>
  <si>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</si>
  <si>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</si>
  <si>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</si>
  <si>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</si>
  <si>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</si>
  <si>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</si>
  <si>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</si>
  <si>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</si>
  <si>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</si>
  <si>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</si>
  <si>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</si>
  <si>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</si>
  <si>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</si>
  <si>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</si>
  <si>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</si>
  <si>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</si>
  <si>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</si>
  <si>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</si>
  <si>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</si>
  <si>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</si>
  <si>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</si>
  <si>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</si>
  <si>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</si>
  <si>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</si>
  <si>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</si>
  <si>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</si>
  <si>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</si>
  <si>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</si>
  <si>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</si>
  <si>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</si>
  <si>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</si>
  <si>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</si>
  <si>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</si>
  <si>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</si>
  <si>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</si>
  <si>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</si>
  <si>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</si>
  <si>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</si>
  <si>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</si>
  <si>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</si>
  <si>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</si>
  <si>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</si>
  <si>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</si>
  <si>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</si>
  <si>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</si>
  <si>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</si>
  <si>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</si>
  <si>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</si>
  <si>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</si>
  <si>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</si>
  <si>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</si>
  <si>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</si>
  <si>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</si>
  <si>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</si>
  <si>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</si>
  <si>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</si>
  <si>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</si>
  <si>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</si>
  <si>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</si>
  <si>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</si>
  <si>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</si>
  <si>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</si>
  <si>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</si>
  <si>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</si>
  <si>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</si>
  <si>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</si>
  <si>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</si>
  <si>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</si>
  <si>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</si>
  <si>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</si>
  <si>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</si>
  <si>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</si>
  <si>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</si>
  <si>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</si>
  <si>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</si>
  <si>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</si>
  <si>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</si>
  <si>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</si>
  <si>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</si>
  <si>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</si>
  <si>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</si>
  <si>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</si>
  <si>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</si>
  <si>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</si>
  <si>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</si>
  <si>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</si>
  <si>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</si>
  <si>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</si>
  <si>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</si>
  <si>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</si>
  <si>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</si>
  <si>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</si>
  <si>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</si>
  <si>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</si>
  <si>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</si>
  <si>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</si>
  <si>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</si>
  <si>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</si>
  <si>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</si>
  <si>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</si>
  <si>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</si>
  <si>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</si>
  <si>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</si>
  <si>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</si>
  <si>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</si>
  <si>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</si>
  <si>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</si>
  <si>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</si>
  <si>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</si>
  <si>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</si>
  <si>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</si>
  <si>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</si>
  <si>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</si>
  <si>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</si>
  <si>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</si>
  <si>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</si>
  <si>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</si>
  <si>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</si>
  <si>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</si>
  <si>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</si>
  <si>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</si>
  <si>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</si>
  <si>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</si>
  <si>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</si>
  <si>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</si>
  <si>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</si>
  <si>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</si>
  <si>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</si>
  <si>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</si>
  <si>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</si>
  <si>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</si>
  <si>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</si>
  <si>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</si>
  <si>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</si>
  <si>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</si>
  <si>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</si>
  <si>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</si>
  <si>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</si>
  <si>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</si>
  <si>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</si>
  <si>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</si>
  <si>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</si>
  <si>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</si>
  <si>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</si>
  <si>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</si>
  <si>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</si>
  <si>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</si>
  <si>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</si>
  <si>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</si>
  <si>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</si>
  <si>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</si>
  <si>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</si>
  <si>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</si>
  <si>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</si>
  <si>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</si>
  <si>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</si>
  <si>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</si>
  <si>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</si>
  <si>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</si>
  <si>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</si>
  <si>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</si>
  <si>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</si>
  <si>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</si>
  <si>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</si>
  <si>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</si>
  <si>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</si>
  <si>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</si>
  <si>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</si>
  <si>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</si>
  <si>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</si>
  <si>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</si>
  <si>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</si>
  <si>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</si>
  <si>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</si>
  <si>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</si>
  <si>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</si>
  <si>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</si>
  <si>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</si>
  <si>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</si>
  <si>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</si>
  <si>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</si>
  <si>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</si>
  <si>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</si>
  <si>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</si>
  <si>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</si>
  <si>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</si>
  <si>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</si>
  <si>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</si>
  <si>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</si>
  <si>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</si>
  <si>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</si>
  <si>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</si>
  <si>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</si>
  <si>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</si>
  <si>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</si>
  <si>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</si>
  <si>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</si>
  <si>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</si>
  <si>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</si>
  <si>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</si>
  <si>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</si>
  <si>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</si>
  <si>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</si>
  <si>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</si>
  <si>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</si>
  <si>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</si>
  <si>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</si>
  <si>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</si>
  <si>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</si>
  <si>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</si>
  <si>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</si>
  <si>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</si>
  <si>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</si>
  <si>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</si>
  <si>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</si>
  <si>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</si>
  <si>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</si>
  <si>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</si>
  <si>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</si>
  <si>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</si>
  <si>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</si>
  <si>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</si>
  <si>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</si>
  <si>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</si>
  <si>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</si>
  <si>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</si>
  <si>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</si>
  <si>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</si>
  <si>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</si>
  <si>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</si>
  <si>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</si>
  <si>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</si>
  <si>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</si>
  <si>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</si>
  <si>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</si>
  <si>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</si>
  <si>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</si>
  <si>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</si>
  <si>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</si>
  <si>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</si>
  <si>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</si>
  <si>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</si>
  <si>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</si>
  <si>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</si>
  <si>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</si>
  <si>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</si>
  <si>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</si>
  <si>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</si>
  <si>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</si>
  <si>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</si>
  <si>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</si>
  <si>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</si>
  <si>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</si>
  <si>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</si>
  <si>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</si>
  <si>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</si>
  <si>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</si>
  <si>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</si>
  <si>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</si>
  <si>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</si>
  <si>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</si>
  <si>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</si>
  <si>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</si>
  <si>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</si>
  <si>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</si>
  <si>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</si>
  <si>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</si>
  <si>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</si>
  <si>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</si>
  <si>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</si>
  <si>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</si>
  <si>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</si>
  <si>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</si>
  <si>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</si>
  <si>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</si>
  <si>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</si>
  <si>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</si>
  <si>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</si>
  <si>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</si>
  <si>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</si>
  <si>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</si>
  <si>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</si>
  <si>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</si>
  <si>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</si>
  <si>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</si>
  <si>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</si>
  <si>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</si>
  <si>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</si>
  <si>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</si>
  <si>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</si>
  <si>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</si>
  <si>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</si>
  <si>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</si>
  <si>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</si>
  <si>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</si>
  <si>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</si>
  <si>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</si>
  <si>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</si>
  <si>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</si>
  <si>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</si>
  <si>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</si>
  <si>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</si>
  <si>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</si>
  <si>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</si>
  <si>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</si>
  <si>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</si>
  <si>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</si>
  <si>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</si>
  <si>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</si>
  <si>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</si>
  <si>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</si>
  <si>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</si>
  <si>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</si>
  <si>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</si>
  <si>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</si>
  <si>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</si>
  <si>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</si>
  <si>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</si>
  <si>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</si>
  <si>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</si>
  <si>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</si>
  <si>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</si>
  <si>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</si>
  <si>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</si>
  <si>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</si>
  <si>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</si>
  <si>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</si>
  <si>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</si>
  <si>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</si>
  <si>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</si>
  <si>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</si>
  <si>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</si>
  <si>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</si>
  <si>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</si>
  <si>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</si>
  <si>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</si>
  <si>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</si>
  <si>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</si>
  <si>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</si>
  <si>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</si>
  <si>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</si>
  <si>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</si>
  <si>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</si>
  <si>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</si>
  <si>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</si>
  <si>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</si>
  <si>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</si>
  <si>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</si>
  <si>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</si>
  <si>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</si>
  <si>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</si>
  <si>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</si>
  <si>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</si>
  <si>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</si>
  <si>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</si>
  <si>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</si>
  <si>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</si>
  <si>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</si>
  <si>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</si>
  <si>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</si>
  <si>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</si>
  <si>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</si>
  <si>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</si>
  <si>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</si>
  <si>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</si>
  <si>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</si>
  <si>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</si>
  <si>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</si>
  <si>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</si>
  <si>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</si>
  <si>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</si>
  <si>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</si>
  <si>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</si>
  <si>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</si>
  <si>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</si>
  <si>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</si>
  <si>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</si>
  <si>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</si>
  <si>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</si>
  <si>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</si>
  <si>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</si>
  <si>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</si>
  <si>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</si>
  <si>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</si>
  <si>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</si>
  <si>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</si>
  <si>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</si>
  <si>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</si>
  <si>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</si>
  <si>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</si>
  <si>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</si>
  <si>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</si>
  <si>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</si>
  <si>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</si>
  <si>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</si>
  <si>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</si>
  <si>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</si>
  <si>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</si>
  <si>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</si>
  <si>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</si>
  <si>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</si>
  <si>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</si>
  <si>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</si>
  <si>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</si>
  <si>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</si>
  <si>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</si>
  <si>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</si>
  <si>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</si>
  <si>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</si>
  <si>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</si>
  <si>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</si>
  <si>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</si>
  <si>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</si>
  <si>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</si>
  <si>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</si>
  <si>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</si>
  <si>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</si>
  <si>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</si>
  <si>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</si>
  <si>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</si>
  <si>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</si>
  <si>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</si>
  <si>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</si>
  <si>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</si>
  <si>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</si>
  <si>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</si>
  <si>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</si>
  <si>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</si>
  <si>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</si>
  <si>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</si>
  <si>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</si>
  <si>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</si>
  <si>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</si>
  <si>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</si>
  <si>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</si>
  <si>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</si>
  <si>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</si>
  <si>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</si>
  <si>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</si>
  <si>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</si>
  <si>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</si>
  <si>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</si>
  <si>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</si>
  <si>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</si>
  <si>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</si>
  <si>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</si>
  <si>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</si>
  <si>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</si>
  <si>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</si>
  <si>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</si>
  <si>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</si>
  <si>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</si>
  <si>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</si>
  <si>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</si>
  <si>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</si>
  <si>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</si>
  <si>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</si>
  <si>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</si>
  <si>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</si>
  <si>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</si>
  <si>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</si>
  <si>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</si>
  <si>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</si>
  <si>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</si>
  <si>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</si>
  <si>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</si>
  <si>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</si>
  <si>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</si>
  <si>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</si>
  <si>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</si>
  <si>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</si>
  <si>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</si>
  <si>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</si>
  <si>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</si>
  <si>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</si>
  <si>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</si>
  <si>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</si>
  <si>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</si>
  <si>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</si>
  <si>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</si>
  <si>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</si>
  <si>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</si>
  <si>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</si>
  <si>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</si>
  <si>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</si>
  <si>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</si>
  <si>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</si>
  <si>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</si>
  <si>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</si>
  <si>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</si>
  <si>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</si>
  <si>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</si>
  <si>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</si>
  <si>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</si>
  <si>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</si>
  <si>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</si>
  <si>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</si>
  <si>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</si>
  <si>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</si>
  <si>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</si>
  <si>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</si>
  <si>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</si>
  <si>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</si>
  <si>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</si>
  <si>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</si>
  <si>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</si>
  <si>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</si>
  <si>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</si>
  <si>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</si>
  <si>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</si>
  <si>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</si>
  <si>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</si>
  <si>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</si>
  <si>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</si>
  <si>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</si>
  <si>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</si>
  <si>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</si>
  <si>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</si>
  <si>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</si>
  <si>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</si>
  <si>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</si>
  <si>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</si>
  <si>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</si>
  <si>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</si>
  <si>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</si>
  <si>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</si>
  <si>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</si>
  <si>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</si>
  <si>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</si>
  <si>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</si>
  <si>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</si>
  <si>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</si>
  <si>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</si>
  <si>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</si>
  <si>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</si>
  <si>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</si>
  <si>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</si>
  <si>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</si>
  <si>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</si>
  <si>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</si>
  <si>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</si>
  <si>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</si>
  <si>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</si>
  <si>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</si>
  <si>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</si>
  <si>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</si>
  <si>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</si>
  <si>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</si>
  <si>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</si>
  <si>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</si>
  <si>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</si>
  <si>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</si>
  <si>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</si>
  <si>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</si>
  <si>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</si>
  <si>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</si>
  <si>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</si>
  <si>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</si>
  <si>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</si>
  <si>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</si>
  <si>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</si>
  <si>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</si>
  <si>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</si>
  <si>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</si>
  <si>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</si>
  <si>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</si>
  <si>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</si>
  <si>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</si>
  <si>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</si>
  <si>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</si>
  <si>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</si>
  <si>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</si>
  <si>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</si>
  <si>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</si>
  <si>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</si>
  <si>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</si>
  <si>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</si>
  <si>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</si>
  <si>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</si>
  <si>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</si>
  <si>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</si>
  <si>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</si>
  <si>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</si>
  <si>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</si>
  <si>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</si>
  <si>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</si>
  <si>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</si>
  <si>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</si>
  <si>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</si>
  <si>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</si>
  <si>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</si>
  <si>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</si>
  <si>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</si>
  <si>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</si>
  <si>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</si>
  <si>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</si>
  <si>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</si>
  <si>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</si>
  <si>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</si>
  <si>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</si>
  <si>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</si>
  <si>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</si>
  <si>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</si>
  <si>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</si>
  <si>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</si>
  <si>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</si>
  <si>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</si>
  <si>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</si>
  <si>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</si>
  <si>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</si>
  <si>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</si>
  <si>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</si>
  <si>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</si>
  <si>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</si>
  <si>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</si>
  <si>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</si>
  <si>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</si>
  <si>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</si>
  <si>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</si>
  <si>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</si>
  <si>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</si>
  <si>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</si>
  <si>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</si>
  <si>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</si>
  <si>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</si>
  <si>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</si>
  <si>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</si>
  <si>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</si>
  <si>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</si>
  <si>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</si>
  <si>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</si>
  <si>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</si>
  <si>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</si>
  <si>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</si>
  <si>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</si>
  <si>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</si>
  <si>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</si>
  <si>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</si>
  <si>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</si>
  <si>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</si>
  <si>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</si>
  <si>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</si>
  <si>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</si>
  <si>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</si>
  <si>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</si>
  <si>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</si>
  <si>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</si>
  <si>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</si>
  <si>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</si>
  <si>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</si>
  <si>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</si>
  <si>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</si>
  <si>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</si>
  <si>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</si>
  <si>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</si>
  <si>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</si>
  <si>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</si>
  <si>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</si>
  <si>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</si>
  <si>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</si>
  <si>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</si>
  <si>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</si>
  <si>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</si>
  <si>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</si>
  <si>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</si>
  <si>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</si>
  <si>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</si>
  <si>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</si>
  <si>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</si>
  <si>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</si>
  <si>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</si>
  <si>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</si>
  <si>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</si>
  <si>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</si>
  <si>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</si>
  <si>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</si>
  <si>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</si>
  <si>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</si>
  <si>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</si>
  <si>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</si>
  <si>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</si>
  <si>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</si>
  <si>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</si>
  <si>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</si>
  <si>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</si>
  <si>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</si>
  <si>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</si>
  <si>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</si>
  <si>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</si>
  <si>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</si>
  <si>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</si>
  <si>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</si>
  <si>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</si>
  <si>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</si>
  <si>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</si>
  <si>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</si>
  <si>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</si>
  <si>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</si>
  <si>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</si>
  <si>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</si>
  <si>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</si>
  <si>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</si>
  <si>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</si>
  <si>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</si>
  <si>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</si>
  <si>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</si>
  <si>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</si>
  <si>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</si>
  <si>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</si>
  <si>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</si>
  <si>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</si>
  <si>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</si>
  <si>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</si>
  <si>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</si>
  <si>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</si>
  <si>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</si>
  <si>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</si>
  <si>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</si>
  <si>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</si>
  <si>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</si>
  <si>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</si>
  <si>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</si>
  <si>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</si>
  <si>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</si>
  <si>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</si>
  <si>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</si>
  <si>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</si>
  <si>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</si>
  <si>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</si>
  <si>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</si>
  <si>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</si>
  <si>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</si>
  <si>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</si>
  <si>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</si>
  <si>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</si>
  <si>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</si>
  <si>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</si>
  <si>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</si>
  <si>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</si>
  <si>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</si>
  <si>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</si>
  <si>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</si>
  <si>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</si>
  <si>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</si>
  <si>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</si>
  <si>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</si>
  <si>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</si>
  <si>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</si>
  <si>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</si>
  <si>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</si>
  <si>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</si>
  <si>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</si>
  <si>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</si>
  <si>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</si>
  <si>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</si>
  <si>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</si>
  <si>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</si>
  <si>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</si>
  <si>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</si>
  <si>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</si>
  <si>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</si>
  <si>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</si>
  <si>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</si>
  <si>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</si>
  <si>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</si>
  <si>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</si>
  <si>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</si>
  <si>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</si>
  <si>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</si>
  <si>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</si>
  <si>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</si>
  <si>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</si>
  <si>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</si>
  <si>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</si>
  <si>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</si>
  <si>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</si>
  <si>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</si>
  <si>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</si>
  <si>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</si>
  <si>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</si>
  <si>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</si>
  <si>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</si>
  <si>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</si>
  <si>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</si>
  <si>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</si>
  <si>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</si>
  <si>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</si>
  <si>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</si>
  <si>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</si>
  <si>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</si>
  <si>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</si>
  <si>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</si>
  <si>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</si>
  <si>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</si>
  <si>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</si>
  <si>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</si>
  <si>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</si>
  <si>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</si>
  <si>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</si>
  <si>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</si>
  <si>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</si>
  <si>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</si>
  <si>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</si>
  <si>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</si>
  <si>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</si>
  <si>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</si>
  <si>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</si>
  <si>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</si>
  <si>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</si>
  <si>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</si>
  <si>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</si>
  <si>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</si>
  <si>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</si>
  <si>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</si>
  <si>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</si>
  <si>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</si>
  <si>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</si>
  <si>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</si>
  <si>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</si>
  <si>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</si>
  <si>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</si>
  <si>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</si>
  <si>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</si>
  <si>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</si>
  <si>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</si>
  <si>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</si>
  <si>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</si>
  <si>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</si>
  <si>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</si>
  <si>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</si>
  <si>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</si>
  <si>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</si>
  <si>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</si>
  <si>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</si>
  <si>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</si>
  <si>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</si>
  <si>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</si>
  <si>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</si>
  <si>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</si>
  <si>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</si>
  <si>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</si>
  <si>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</si>
  <si>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</si>
  <si>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</si>
  <si>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</si>
  <si>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</si>
  <si>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</si>
  <si>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</si>
  <si>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</si>
  <si>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</si>
  <si>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</si>
  <si>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</si>
  <si>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</si>
  <si>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</si>
  <si>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</si>
  <si>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</si>
  <si>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</si>
  <si>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</si>
  <si>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</si>
  <si>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</si>
  <si>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</si>
  <si>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</si>
  <si>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</si>
  <si>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</si>
  <si>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</si>
  <si>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</si>
  <si>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</si>
  <si>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</si>
  <si>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</si>
  <si>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</si>
  <si>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</si>
  <si>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</si>
  <si>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</si>
  <si>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</si>
  <si>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</si>
  <si>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</si>
  <si>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</si>
  <si>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</si>
  <si>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</si>
  <si>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</si>
  <si>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</si>
  <si>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</si>
  <si>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</si>
  <si>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</si>
  <si>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</si>
  <si>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</si>
  <si>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</si>
  <si>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</si>
  <si>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</si>
  <si>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</si>
  <si>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</si>
  <si>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</si>
  <si>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</si>
  <si>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</si>
  <si>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</si>
  <si>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</si>
  <si>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</si>
  <si>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</si>
  <si>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</si>
  <si>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</si>
  <si>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</si>
  <si>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</si>
  <si>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</si>
  <si>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</si>
  <si>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</si>
  <si>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</si>
  <si>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</si>
  <si>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</si>
  <si>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</si>
  <si>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</si>
  <si>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</si>
  <si>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</si>
  <si>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</si>
  <si>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</si>
  <si>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</si>
  <si>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</si>
  <si>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</si>
  <si>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</si>
  <si>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</si>
  <si>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</si>
  <si>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</si>
  <si>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</si>
  <si>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</si>
  <si>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</si>
  <si>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</si>
  <si>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</si>
  <si>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</si>
  <si>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</si>
  <si>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</si>
  <si>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</si>
  <si>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</si>
  <si>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</si>
  <si>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</si>
  <si>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</si>
  <si>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</si>
  <si>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</si>
  <si>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</si>
  <si>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</si>
  <si>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</si>
  <si>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</si>
  <si>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</si>
  <si>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</si>
  <si>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</si>
  <si>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</si>
  <si>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</si>
  <si>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</si>
  <si>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</si>
  <si>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</si>
  <si>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</si>
  <si>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</si>
  <si>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</si>
  <si>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</si>
  <si>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</si>
  <si>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</si>
  <si>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</si>
  <si>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</si>
  <si>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</si>
  <si>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</si>
  <si>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</si>
  <si>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</si>
  <si>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</si>
  <si>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</si>
  <si>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</si>
  <si>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</si>
  <si>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</si>
  <si>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</si>
  <si>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</si>
  <si>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</si>
  <si>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</si>
  <si>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</si>
  <si>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</si>
  <si>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</si>
  <si>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</si>
  <si>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</si>
  <si>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</si>
  <si>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</si>
  <si>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</si>
  <si>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</si>
  <si>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</si>
  <si>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</si>
  <si>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</si>
  <si>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</si>
  <si>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</si>
  <si>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</si>
  <si>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</si>
  <si>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</si>
  <si>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</si>
  <si>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</si>
  <si>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</si>
  <si>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</si>
  <si>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</si>
  <si>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</si>
  <si>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</si>
  <si>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</si>
  <si>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</si>
  <si>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</si>
  <si>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</si>
  <si>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</si>
  <si>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</si>
  <si>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</si>
  <si>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</si>
  <si>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</si>
  <si>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</si>
  <si>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</si>
  <si>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</si>
  <si>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</si>
  <si>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</si>
  <si>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</si>
  <si>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</si>
  <si>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</si>
  <si>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</si>
  <si>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</si>
  <si>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</si>
  <si>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</si>
  <si>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</si>
  <si>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</si>
  <si>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</si>
  <si>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</si>
  <si>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</si>
  <si>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</si>
  <si>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</si>
  <si>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</si>
  <si>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</si>
  <si>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</si>
  <si>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</si>
  <si>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</si>
  <si>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</si>
  <si>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</si>
  <si>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</si>
  <si>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</si>
  <si>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</si>
  <si>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</si>
  <si>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</si>
  <si>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</si>
  <si>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</si>
  <si>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</si>
  <si>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</si>
  <si>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</si>
  <si>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</si>
  <si>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</si>
  <si>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</si>
  <si>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</si>
  <si>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</si>
  <si>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</si>
  <si>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</si>
  <si>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</si>
  <si>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</si>
  <si>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</si>
  <si>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</si>
  <si>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</si>
  <si>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</si>
  <si>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</si>
  <si>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</si>
  <si>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</si>
  <si>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</si>
  <si>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</si>
  <si>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</si>
  <si>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</si>
  <si>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</si>
  <si>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</si>
  <si>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</si>
  <si>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</si>
  <si>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</si>
  <si>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</si>
  <si>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</si>
  <si>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</si>
  <si>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</si>
  <si>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</si>
  <si>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</si>
  <si>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</si>
  <si>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</si>
  <si>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</si>
  <si>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</si>
  <si>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</si>
  <si>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</si>
  <si>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</si>
  <si>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</si>
  <si>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</si>
  <si>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</si>
  <si>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</si>
  <si>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</si>
  <si>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</si>
  <si>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</si>
  <si>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</si>
  <si>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</si>
  <si>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</si>
  <si>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</si>
  <si>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</si>
  <si>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</si>
  <si>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</si>
  <si>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</si>
  <si>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</si>
  <si>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</si>
  <si>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</si>
  <si>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</si>
  <si>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</si>
  <si>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</si>
  <si>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</si>
  <si>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</si>
  <si>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</si>
  <si>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</si>
  <si>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</si>
  <si>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</si>
  <si>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</si>
  <si>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</si>
  <si>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</si>
  <si>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</si>
  <si>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</si>
  <si>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</si>
  <si>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</si>
  <si>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</si>
  <si>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</si>
  <si>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</si>
  <si>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</si>
  <si>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</si>
  <si>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</si>
  <si>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</si>
  <si>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</si>
  <si>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</si>
  <si>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</si>
  <si>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</si>
  <si>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</si>
  <si>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</si>
  <si>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</si>
  <si>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</si>
  <si>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</si>
  <si>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</si>
  <si>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</si>
  <si>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</si>
  <si>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</si>
  <si>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</si>
  <si>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</si>
  <si>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</si>
  <si>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</si>
  <si>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</si>
  <si>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</si>
  <si>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</si>
  <si>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</si>
  <si>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</si>
  <si>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</si>
  <si>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</si>
  <si>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</si>
  <si>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</si>
  <si>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</si>
  <si>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</si>
  <si>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</si>
  <si>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</si>
  <si>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</si>
  <si>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</si>
  <si>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</si>
  <si>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</si>
  <si>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</si>
  <si>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</si>
  <si>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</si>
  <si>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</si>
  <si>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</si>
  <si>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</si>
  <si>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</si>
  <si>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</si>
  <si>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</si>
  <si>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</si>
  <si>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</si>
  <si>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</si>
  <si>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</si>
  <si>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</si>
  <si>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</si>
  <si>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</si>
  <si>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</si>
  <si>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</si>
  <si>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</si>
  <si>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</si>
  <si>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</si>
  <si>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</si>
  <si>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</si>
  <si>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</si>
  <si>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</si>
  <si>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</si>
  <si>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</si>
  <si>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</si>
  <si>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</si>
  <si>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</si>
  <si>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</si>
  <si>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</si>
  <si>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</si>
  <si>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</si>
  <si>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</si>
  <si>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</si>
  <si>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</si>
  <si>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</si>
  <si>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</si>
  <si>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</si>
  <si>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</si>
  <si>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</si>
  <si>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</si>
  <si>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</si>
  <si>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</si>
  <si>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</si>
  <si>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</si>
  <si>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</si>
  <si>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</si>
  <si>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</si>
  <si>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</si>
  <si>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</si>
  <si>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</si>
  <si>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</si>
  <si>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</si>
  <si>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</si>
  <si>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</si>
  <si>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</si>
  <si>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</si>
  <si>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</si>
  <si>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</si>
  <si>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</si>
  <si>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</si>
  <si>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</si>
  <si>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</si>
  <si>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</si>
  <si>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</si>
  <si>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</si>
  <si>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</si>
  <si>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</si>
  <si>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</si>
  <si>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</si>
  <si>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</si>
  <si>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</si>
  <si>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</si>
  <si>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</si>
  <si>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</si>
  <si>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</si>
  <si>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</si>
  <si>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</si>
  <si>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</si>
  <si>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</si>
  <si>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</si>
  <si>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</si>
  <si>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</si>
  <si>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</si>
  <si>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</si>
  <si>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</si>
  <si>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</si>
  <si>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</si>
  <si>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</si>
  <si>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</si>
  <si>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</si>
  <si>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</si>
  <si>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</si>
  <si>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</si>
  <si>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</si>
  <si>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</si>
  <si>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</si>
  <si>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</si>
  <si>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</si>
  <si>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</si>
  <si>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</si>
  <si>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</si>
  <si>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</si>
  <si>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</si>
  <si>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</si>
  <si>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</si>
  <si>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</si>
  <si>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</si>
  <si>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</si>
  <si>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</si>
  <si>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</si>
  <si>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</si>
  <si>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</si>
  <si>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</si>
  <si>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</si>
  <si>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</si>
  <si>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</si>
  <si>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</si>
  <si>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</si>
  <si>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</si>
  <si>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</si>
  <si>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</si>
  <si>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</si>
  <si>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</si>
  <si>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</si>
  <si>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</si>
  <si>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</si>
  <si>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</si>
  <si>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</si>
  <si>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</si>
  <si>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</si>
  <si>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</si>
  <si>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</si>
  <si>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</si>
  <si>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</si>
  <si>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</si>
  <si>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</si>
  <si>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</si>
  <si>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</si>
  <si>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</si>
  <si>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</si>
  <si>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</si>
  <si>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</si>
  <si>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</si>
  <si>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</si>
  <si>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</si>
  <si>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</si>
  <si>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</si>
  <si>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</si>
  <si>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</si>
  <si>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</si>
  <si>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</si>
  <si>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</si>
  <si>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</si>
  <si>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</si>
  <si>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</si>
  <si>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</si>
  <si>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</si>
  <si>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</si>
  <si>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</si>
  <si>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</si>
  <si>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</si>
  <si>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</si>
  <si>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</si>
  <si>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</si>
  <si>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</si>
  <si>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</si>
  <si>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</si>
  <si>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</si>
  <si>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</si>
  <si>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</si>
  <si>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</si>
  <si>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</si>
  <si>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</si>
  <si>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</si>
  <si>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</si>
  <si>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</si>
  <si>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</si>
  <si>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</si>
  <si>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</si>
  <si>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</si>
  <si>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</si>
  <si>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</si>
  <si>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</si>
  <si>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</si>
  <si>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</si>
  <si>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</si>
  <si>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</si>
  <si>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</si>
  <si>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</si>
  <si>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</si>
  <si>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</si>
  <si>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</si>
  <si>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</si>
  <si>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</si>
  <si>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</si>
  <si>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</si>
  <si>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</si>
  <si>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</si>
  <si>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</si>
  <si>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</si>
  <si>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</si>
  <si>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</si>
  <si>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</si>
  <si>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</si>
  <si>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</si>
  <si>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</si>
  <si>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</si>
  <si>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</si>
  <si>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</si>
  <si>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</si>
  <si>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</si>
  <si>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</si>
  <si>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</si>
  <si>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</si>
  <si>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</si>
  <si>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</si>
  <si>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</si>
  <si>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</si>
  <si>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</si>
  <si>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</si>
  <si>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</si>
  <si>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</si>
  <si>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</si>
  <si>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</si>
  <si>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</si>
  <si>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</si>
  <si>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</si>
  <si>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</si>
  <si>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</si>
  <si>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</si>
  <si>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</si>
  <si>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</si>
  <si>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</si>
  <si>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</si>
  <si>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</si>
  <si>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</si>
  <si>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</si>
  <si>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</si>
  <si>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</si>
  <si>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</si>
  <si>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</si>
  <si>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</si>
  <si>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</si>
  <si>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</si>
  <si>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</si>
  <si>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</si>
  <si>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</si>
  <si>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</si>
  <si>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</si>
  <si>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</si>
  <si>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</si>
  <si>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</si>
  <si>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</si>
  <si>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</si>
  <si>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</si>
  <si>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</si>
  <si>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</si>
  <si>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</si>
  <si>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</si>
  <si>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</si>
  <si>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</si>
  <si>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</si>
  <si>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</si>
  <si>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</si>
  <si>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</si>
  <si>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</si>
  <si>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</si>
  <si>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</si>
  <si>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</si>
  <si>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</si>
  <si>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</si>
  <si>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</si>
  <si>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</si>
  <si>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</si>
  <si>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</si>
  <si>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</si>
  <si>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</si>
  <si>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</si>
  <si>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</si>
  <si>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</si>
  <si>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</si>
  <si>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</si>
  <si>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</si>
  <si>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</si>
  <si>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</si>
  <si>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</si>
  <si>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</si>
  <si>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</si>
  <si>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</si>
  <si>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</si>
  <si>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</si>
  <si>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</si>
  <si>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</si>
  <si>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</si>
  <si>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</si>
  <si>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</si>
  <si>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</si>
  <si>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</si>
  <si>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</si>
  <si>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</si>
  <si>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</si>
  <si>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</si>
  <si>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</si>
  <si>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</si>
  <si>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</si>
  <si>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</si>
  <si>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</si>
  <si>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</si>
  <si>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</si>
  <si>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</si>
  <si>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</si>
  <si>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</si>
  <si>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</si>
  <si>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</si>
  <si>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</si>
  <si>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</si>
  <si>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</si>
  <si>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</si>
  <si>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</si>
  <si>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</si>
  <si>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</si>
  <si>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</si>
  <si>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</si>
  <si>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</si>
  <si>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</si>
  <si>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</si>
  <si>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</si>
  <si>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</si>
  <si>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</si>
  <si>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</si>
  <si>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</si>
  <si>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</si>
  <si>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</si>
  <si>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</si>
  <si>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</si>
  <si>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</si>
  <si>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</si>
  <si>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</si>
  <si>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</si>
  <si>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</si>
  <si>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</si>
  <si>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</si>
  <si>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</si>
  <si>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</si>
  <si>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</si>
  <si>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</si>
  <si>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</si>
  <si>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</si>
  <si>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</si>
  <si>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</si>
  <si>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</si>
  <si>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</si>
  <si>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</si>
  <si>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</si>
  <si>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</si>
  <si>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</si>
  <si>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</si>
  <si>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</si>
  <si>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</si>
  <si>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</si>
  <si>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</si>
  <si>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</si>
  <si>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</si>
  <si>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</si>
  <si>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</si>
  <si>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</si>
  <si>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</si>
  <si>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</si>
  <si>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</si>
  <si>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</si>
  <si>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</si>
  <si>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</si>
  <si>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</si>
  <si>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</si>
  <si>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</si>
  <si>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</si>
  <si>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</si>
  <si>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</si>
  <si>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</si>
  <si>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</si>
  <si>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</si>
  <si>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</si>
  <si>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</si>
  <si>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</si>
  <si>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</si>
  <si>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</si>
  <si>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</si>
  <si>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</si>
  <si>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</si>
  <si>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</si>
  <si>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</si>
  <si>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</si>
  <si>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</si>
  <si>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</si>
  <si>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</si>
  <si>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</si>
  <si>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</si>
  <si>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</si>
  <si>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</si>
  <si>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</si>
  <si>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</si>
  <si>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</si>
  <si>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</si>
  <si>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</si>
  <si>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</si>
  <si>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</si>
  <si>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</si>
  <si>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</si>
  <si>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</si>
  <si>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</si>
  <si>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</si>
  <si>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</si>
  <si>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</si>
  <si>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</si>
  <si>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</si>
  <si>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</si>
  <si>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</si>
  <si>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</si>
  <si>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</si>
  <si>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</si>
  <si>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</si>
  <si>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</si>
  <si>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</si>
  <si>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</si>
  <si>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</si>
  <si>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</si>
  <si>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</si>
  <si>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</si>
  <si>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</si>
  <si>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</si>
  <si>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</si>
  <si>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</si>
  <si>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</si>
  <si>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</si>
  <si>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</si>
  <si>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</si>
  <si>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</si>
  <si>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</si>
  <si>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</si>
  <si>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</si>
  <si>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</si>
  <si>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</si>
  <si>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</si>
  <si>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</si>
  <si>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</si>
  <si>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</si>
  <si>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</si>
  <si>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</si>
  <si>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</si>
  <si>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</si>
  <si>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</si>
  <si>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</si>
  <si>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</si>
  <si>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</si>
  <si>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</si>
  <si>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</si>
  <si>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</si>
  <si>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</si>
  <si>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</si>
  <si>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</si>
  <si>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</si>
  <si>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</si>
  <si>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</si>
  <si>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</si>
  <si>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</si>
  <si>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</si>
  <si>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</si>
  <si>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</si>
  <si>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</si>
  <si>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</si>
  <si>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</si>
  <si>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</si>
  <si>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</si>
  <si>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</si>
  <si>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</si>
  <si>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</si>
  <si>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</si>
  <si>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</si>
  <si>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</si>
  <si>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</si>
  <si>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</si>
  <si>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</si>
  <si>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</si>
  <si>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</si>
  <si>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</si>
  <si>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</si>
  <si>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</si>
  <si>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</si>
  <si>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</si>
  <si>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</si>
  <si>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</si>
  <si>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</si>
  <si>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</si>
  <si>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</si>
  <si>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</si>
  <si>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</si>
  <si>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</si>
  <si>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</si>
  <si>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</si>
  <si>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</si>
  <si>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</si>
  <si>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</si>
  <si>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</si>
  <si>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</si>
  <si>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</si>
  <si>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</si>
  <si>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</si>
  <si>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</si>
  <si>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</si>
  <si>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</si>
  <si>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</si>
  <si>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</si>
  <si>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</si>
  <si>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</si>
  <si>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</si>
  <si>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</si>
  <si>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</si>
  <si>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</si>
  <si>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</si>
  <si>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</si>
  <si>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</si>
  <si>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</si>
  <si>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</si>
  <si>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</si>
  <si>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</si>
  <si>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</si>
  <si>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</si>
  <si>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</si>
  <si>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</si>
  <si>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</si>
  <si>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</si>
  <si>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</si>
  <si>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</si>
  <si>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</si>
  <si>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</si>
  <si>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</si>
  <si>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</si>
  <si>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</si>
  <si>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</si>
  <si>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</si>
  <si>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</si>
  <si>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</si>
  <si>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</si>
  <si>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</si>
  <si>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</si>
  <si>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</si>
  <si>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</si>
  <si>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</si>
  <si>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</si>
  <si>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</si>
  <si>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</si>
  <si>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</si>
  <si>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</si>
  <si>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</si>
  <si>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</si>
  <si>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</si>
  <si>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</si>
  <si>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</si>
  <si>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</si>
  <si>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</si>
  <si>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</si>
  <si>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</si>
  <si>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</si>
  <si>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</si>
  <si>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</si>
  <si>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</si>
  <si>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</si>
  <si>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</si>
  <si>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</si>
  <si>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</si>
  <si>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</si>
  <si>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</si>
  <si>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</si>
  <si>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</si>
  <si>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</si>
  <si>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</si>
  <si>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</si>
  <si>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</si>
  <si>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</si>
  <si>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</si>
  <si>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</si>
  <si>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</si>
  <si>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</si>
  <si>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</si>
  <si>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</si>
  <si>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</si>
  <si>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</si>
  <si>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</si>
  <si>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</si>
  <si>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</si>
  <si>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</si>
  <si>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</si>
  <si>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</si>
  <si>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</si>
  <si>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</si>
  <si>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</si>
  <si>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</si>
  <si>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</si>
  <si>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</si>
  <si>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</si>
  <si>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</si>
  <si>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</si>
  <si>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</si>
  <si>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</si>
  <si>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</si>
  <si>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</si>
  <si>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</si>
  <si>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</si>
  <si>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</si>
  <si>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</si>
  <si>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</si>
  <si>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</si>
  <si>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</si>
  <si>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</si>
  <si>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</si>
  <si>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</si>
  <si>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</si>
  <si>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</si>
  <si>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</si>
  <si>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</si>
  <si>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</si>
  <si>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</si>
  <si>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</si>
  <si>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</si>
  <si>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</si>
  <si>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</si>
  <si>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</si>
  <si>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</si>
  <si>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</si>
  <si>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</si>
  <si>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</si>
  <si>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</si>
  <si>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</si>
  <si>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</si>
  <si>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</si>
  <si>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</si>
  <si>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</si>
  <si>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</si>
  <si>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</si>
  <si>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</si>
  <si>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</si>
  <si>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</si>
  <si>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</si>
  <si>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</si>
  <si>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</si>
  <si>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</si>
  <si>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</si>
  <si>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</si>
  <si>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</si>
  <si>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</si>
  <si>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</si>
  <si>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</si>
  <si>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</si>
  <si>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</si>
  <si>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</si>
  <si>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</si>
  <si>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</si>
  <si>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</si>
  <si>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</si>
  <si>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</si>
  <si>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</si>
  <si>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</si>
  <si>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</si>
  <si>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</si>
  <si>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</si>
  <si>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</si>
  <si>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</si>
  <si>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</si>
  <si>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</si>
  <si>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</si>
  <si>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</si>
  <si>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</si>
  <si>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</si>
  <si>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</si>
  <si>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</si>
  <si>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</si>
  <si>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</si>
  <si>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</si>
  <si>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</si>
  <si>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</si>
  <si>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</si>
  <si>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</si>
  <si>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</si>
  <si>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</si>
  <si>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</si>
  <si>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</si>
  <si>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</si>
  <si>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</si>
  <si>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</si>
  <si>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</si>
  <si>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</si>
  <si>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</si>
  <si>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</si>
  <si>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</si>
  <si>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</si>
  <si>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</si>
  <si>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</si>
  <si>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</si>
  <si>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</si>
  <si>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</si>
  <si>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</si>
  <si>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</si>
  <si>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</si>
  <si>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</si>
  <si>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</si>
  <si>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</si>
  <si>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</si>
  <si>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</si>
  <si>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</si>
  <si>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</si>
  <si>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</si>
  <si>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</si>
  <si>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</si>
  <si>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</si>
  <si>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</si>
  <si>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</si>
  <si>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</si>
  <si>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</si>
  <si>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</si>
  <si>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</si>
  <si>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</si>
  <si>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</si>
  <si>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</si>
  <si>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</si>
  <si>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</si>
  <si>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</si>
  <si>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</si>
  <si>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</si>
  <si>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</si>
  <si>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</si>
  <si>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</si>
  <si>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</si>
  <si>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</si>
  <si>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</si>
  <si>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</si>
  <si>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</si>
  <si>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</si>
  <si>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</si>
  <si>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</si>
  <si>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</si>
  <si>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</si>
  <si>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</si>
  <si>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</si>
  <si>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</si>
  <si>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</si>
  <si>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</si>
  <si>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</si>
  <si>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</si>
  <si>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</si>
  <si>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</si>
  <si>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</si>
  <si>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</si>
  <si>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</si>
  <si>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</si>
  <si>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</si>
  <si>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</si>
  <si>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</si>
  <si>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</si>
  <si>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</si>
  <si>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</si>
  <si>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</si>
  <si>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</si>
  <si>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</si>
  <si>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</si>
  <si>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</si>
  <si>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</si>
  <si>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</si>
  <si>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</si>
  <si>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</si>
  <si>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</si>
  <si>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</si>
  <si>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</si>
  <si>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</si>
  <si>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</si>
  <si>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</si>
  <si>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</si>
  <si>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</si>
  <si>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</si>
  <si>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</si>
  <si>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</si>
  <si>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</si>
  <si>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</si>
  <si>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</si>
  <si>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</si>
  <si>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</si>
  <si>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</si>
  <si>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</si>
  <si>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</si>
  <si>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</si>
  <si>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</si>
  <si>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</si>
  <si>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</si>
  <si>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</si>
  <si>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</si>
  <si>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</si>
  <si>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</si>
  <si>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</si>
  <si>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</si>
  <si>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</si>
  <si>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</si>
  <si>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</si>
  <si>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</si>
  <si>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</si>
  <si>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</si>
  <si>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</si>
  <si>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</si>
  <si>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</si>
  <si>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</si>
  <si>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</si>
  <si>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</si>
  <si>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</si>
  <si>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</si>
  <si>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</si>
  <si>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</si>
  <si>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</si>
  <si>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</si>
  <si>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</si>
  <si>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</si>
  <si>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</si>
  <si>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</si>
  <si>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</si>
  <si>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</si>
  <si>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</si>
  <si>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</si>
  <si>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</si>
  <si>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</si>
  <si>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</si>
  <si>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</si>
  <si>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</si>
  <si>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</si>
  <si>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</si>
  <si>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</si>
  <si>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</si>
  <si>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</si>
  <si>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</si>
  <si>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</si>
  <si>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</si>
  <si>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</si>
  <si>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</si>
  <si>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</si>
  <si>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</si>
  <si>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</si>
  <si>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</si>
  <si>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</si>
  <si>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</si>
  <si>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</si>
  <si>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</si>
  <si>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</si>
  <si>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</si>
  <si>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</si>
  <si>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</si>
  <si>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</si>
  <si>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</si>
  <si>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</si>
  <si>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</si>
  <si>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</si>
  <si>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</si>
  <si>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</si>
  <si>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</si>
  <si>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</si>
  <si>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</si>
  <si>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</si>
  <si>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</si>
  <si>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</si>
  <si>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</si>
  <si>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</si>
  <si>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</si>
  <si>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</si>
  <si>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</si>
  <si>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</si>
  <si>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</si>
  <si>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</si>
  <si>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</si>
  <si>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</si>
  <si>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</si>
  <si>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</si>
  <si>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</si>
  <si>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</si>
  <si>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</si>
  <si>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</si>
  <si>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</si>
  <si>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</si>
  <si>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</si>
  <si>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</si>
  <si>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</si>
  <si>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</si>
  <si>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</si>
  <si>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</si>
  <si>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</si>
  <si>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</si>
  <si>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</si>
  <si>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</si>
  <si>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</si>
  <si>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</si>
  <si>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</si>
  <si>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</si>
  <si>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</si>
  <si>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</si>
  <si>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</si>
  <si>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</si>
  <si>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</si>
  <si>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</si>
  <si>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</si>
  <si>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</si>
  <si>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</si>
  <si>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</si>
  <si>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</si>
  <si>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</si>
  <si>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</si>
  <si>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</si>
  <si>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</si>
  <si>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</si>
  <si>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</si>
  <si>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</si>
  <si>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</si>
  <si>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</si>
  <si>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</si>
  <si>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</si>
  <si>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</si>
  <si>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</si>
  <si>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</si>
  <si>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</si>
  <si>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</si>
  <si>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</si>
  <si>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</si>
  <si>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</si>
  <si>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</si>
  <si>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</si>
  <si>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</si>
  <si>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</si>
  <si>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</si>
  <si>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</si>
  <si>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</si>
  <si>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</si>
  <si>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</si>
  <si>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</si>
  <si>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</si>
  <si>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</si>
  <si>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</si>
  <si>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</si>
  <si>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</si>
  <si>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</si>
  <si>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</si>
  <si>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</si>
  <si>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</si>
  <si>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</si>
  <si>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</si>
  <si>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</si>
  <si>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</si>
  <si>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</si>
  <si>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</si>
  <si>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</si>
  <si>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</si>
  <si>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</si>
  <si>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</si>
  <si>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</si>
  <si>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</si>
  <si>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</si>
  <si>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</si>
  <si>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</si>
  <si>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</si>
  <si>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</si>
  <si>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</si>
  <si>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</si>
  <si>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</si>
  <si>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</si>
  <si>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</si>
  <si>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</si>
  <si>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</si>
  <si>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</si>
  <si>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</si>
  <si>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</si>
  <si>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</si>
  <si>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</si>
  <si>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</si>
  <si>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</si>
  <si>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</si>
  <si>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</si>
  <si>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</si>
  <si>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</si>
  <si>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</si>
  <si>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</si>
  <si>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</si>
  <si>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</si>
  <si>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</si>
  <si>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</si>
  <si>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</si>
  <si>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</si>
  <si>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</si>
  <si>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</si>
  <si>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</si>
  <si>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</si>
  <si>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</si>
  <si>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</si>
  <si>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</si>
  <si>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</si>
  <si>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</si>
  <si>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</si>
  <si>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</si>
  <si>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</si>
  <si>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</si>
  <si>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</si>
  <si>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</si>
  <si>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</si>
  <si>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</si>
  <si>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</si>
  <si>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</si>
  <si>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</si>
  <si>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</si>
  <si>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</si>
  <si>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</si>
  <si>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</si>
  <si>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</si>
  <si>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</si>
  <si>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</si>
  <si>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</si>
  <si>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</si>
  <si>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</si>
  <si>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</si>
  <si>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</si>
  <si>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</si>
  <si>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</si>
  <si>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</si>
  <si>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</si>
  <si>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</si>
  <si>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</si>
  <si>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</si>
  <si>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</si>
  <si>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</si>
  <si>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</si>
  <si>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</si>
  <si>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</si>
  <si>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</si>
  <si>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</si>
  <si>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</si>
  <si>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</si>
  <si>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</si>
  <si>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</si>
  <si>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</si>
  <si>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</si>
  <si>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</si>
  <si>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</si>
  <si>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</si>
  <si>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</si>
  <si>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</si>
  <si>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</si>
  <si>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</si>
  <si>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</si>
  <si>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</si>
  <si>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</si>
  <si>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</si>
  <si>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</si>
  <si>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</si>
  <si>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</si>
  <si>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</si>
  <si>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</si>
  <si>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</si>
  <si>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</si>
  <si>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</si>
  <si>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</si>
  <si>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</si>
  <si>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</si>
  <si>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</si>
  <si>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</si>
  <si>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</si>
  <si>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</si>
  <si>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</si>
  <si>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</si>
  <si>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</si>
  <si>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</si>
  <si>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</si>
  <si>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</si>
  <si>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</si>
  <si>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</si>
  <si>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</si>
  <si>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</si>
  <si>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</si>
  <si>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</si>
  <si>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</si>
  <si>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</si>
  <si>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</si>
  <si>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</si>
  <si>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</si>
  <si>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</si>
  <si>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</si>
  <si>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</si>
  <si>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</si>
  <si>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</si>
  <si>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</si>
  <si>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</si>
  <si>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</si>
  <si>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</si>
  <si>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</si>
  <si>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</si>
  <si>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</si>
  <si>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</si>
  <si>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</si>
  <si>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</si>
  <si>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</si>
  <si>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</si>
  <si>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</si>
  <si>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</si>
  <si>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</si>
  <si>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</si>
  <si>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</si>
  <si>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</si>
  <si>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</si>
  <si>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</si>
  <si>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</si>
  <si>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</si>
  <si>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</si>
  <si>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</si>
  <si>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</si>
  <si>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</si>
  <si>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</si>
  <si>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</si>
  <si>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</si>
  <si>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</si>
  <si>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</si>
  <si>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</si>
  <si>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</si>
  <si>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</si>
  <si>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</si>
  <si>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</si>
  <si>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</si>
  <si>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</si>
  <si>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</si>
  <si>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</si>
  <si>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</si>
  <si>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</si>
  <si>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</si>
  <si>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</si>
  <si>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</si>
  <si>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</si>
  <si>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</si>
  <si>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</si>
  <si>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</si>
  <si>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</si>
  <si>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</si>
  <si>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</si>
  <si>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</si>
  <si>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</si>
  <si>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</si>
  <si>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</si>
  <si>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</si>
  <si>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</si>
  <si>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</si>
  <si>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</si>
  <si>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</si>
  <si>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</si>
  <si>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</si>
  <si>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</si>
  <si>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</si>
  <si>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</si>
  <si>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</si>
  <si>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</si>
  <si>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</si>
  <si>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</si>
  <si>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</si>
  <si>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</si>
  <si>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</si>
  <si>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</si>
  <si>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</si>
  <si>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</si>
  <si>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</si>
  <si>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</si>
  <si>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</si>
  <si>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</si>
  <si>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</si>
  <si>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</si>
  <si>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</si>
  <si>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</si>
  <si>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</si>
  <si>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</si>
  <si>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</si>
  <si>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</si>
  <si>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</si>
  <si>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</si>
  <si>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</si>
  <si>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</si>
  <si>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</si>
  <si>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</si>
  <si>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</si>
  <si>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</si>
  <si>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</si>
  <si>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</si>
  <si>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</si>
  <si>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</si>
  <si>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</si>
  <si>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</si>
  <si>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</si>
  <si>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</si>
  <si>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</si>
  <si>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</si>
  <si>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</si>
  <si>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</si>
  <si>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</si>
  <si>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</si>
  <si>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</si>
  <si>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</si>
  <si>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</si>
  <si>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</si>
  <si>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</si>
  <si>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</si>
  <si>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</si>
  <si>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</si>
  <si>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</si>
  <si>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</si>
  <si>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</si>
  <si>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</si>
  <si>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</si>
  <si>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</si>
  <si>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</si>
  <si>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</si>
  <si>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</si>
  <si>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</si>
  <si>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</si>
  <si>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</si>
  <si>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</si>
  <si>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</si>
  <si>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</si>
  <si>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</si>
  <si>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</si>
  <si>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</si>
  <si>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</si>
  <si>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</si>
  <si>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</si>
  <si>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</si>
  <si>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</si>
  <si>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</si>
  <si>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</si>
  <si>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</si>
  <si>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</si>
  <si>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</si>
  <si>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</si>
  <si>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</si>
  <si>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</si>
  <si>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</si>
  <si>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</si>
  <si>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</si>
  <si>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</si>
  <si>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</si>
  <si>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</si>
  <si>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</si>
  <si>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</si>
  <si>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</si>
  <si>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</si>
  <si>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</si>
  <si>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</si>
  <si>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</si>
  <si>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</si>
  <si>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</si>
  <si>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</si>
  <si>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</si>
  <si>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</si>
  <si>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</si>
  <si>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</si>
  <si>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</si>
  <si>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</si>
  <si>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</si>
  <si>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</si>
  <si>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</si>
  <si>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</si>
  <si>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</si>
  <si>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</si>
  <si>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</si>
  <si>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</si>
  <si>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</si>
  <si>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</si>
  <si>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</si>
  <si>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</si>
  <si>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</si>
  <si>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</si>
  <si>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</si>
  <si>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</si>
  <si>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</si>
  <si>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</si>
  <si>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</si>
  <si>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</si>
  <si>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</si>
  <si>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</si>
  <si>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</si>
  <si>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</si>
  <si>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</si>
  <si>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</si>
  <si>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</si>
  <si>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</si>
  <si>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</si>
  <si>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</si>
  <si>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</si>
  <si>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</si>
  <si>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</si>
  <si>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</si>
  <si>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</si>
  <si>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</si>
  <si>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</si>
  <si>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</si>
  <si>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</si>
  <si>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</si>
  <si>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</si>
  <si>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</si>
  <si>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</si>
  <si>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</si>
  <si>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</si>
  <si>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</si>
  <si>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</si>
  <si>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</si>
  <si>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</si>
  <si>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</si>
  <si>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</si>
  <si>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</si>
  <si>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</si>
  <si>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</si>
  <si>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</si>
  <si>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</si>
  <si>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</si>
  <si>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</si>
  <si>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</si>
  <si>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</si>
  <si>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</si>
  <si>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</si>
  <si>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</si>
  <si>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</si>
  <si>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</si>
  <si>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</si>
  <si>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</si>
  <si>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</si>
  <si>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</si>
  <si>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</si>
  <si>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</si>
  <si>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</si>
  <si>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</si>
  <si>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</si>
  <si>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</si>
  <si>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</si>
  <si>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</si>
  <si>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</si>
  <si>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</si>
  <si>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</si>
  <si>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</si>
  <si>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</si>
  <si>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</si>
  <si>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</si>
  <si>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</si>
  <si>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</si>
  <si>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</si>
  <si>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</si>
  <si>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</si>
  <si>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</si>
  <si>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</si>
  <si>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</si>
  <si>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</si>
  <si>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</si>
  <si>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</si>
  <si>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</si>
  <si>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</si>
  <si>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</si>
  <si>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</si>
  <si>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</si>
  <si>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</si>
  <si>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</si>
  <si>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</si>
  <si>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</si>
  <si>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</si>
  <si>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</si>
  <si>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</si>
  <si>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</si>
  <si>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</si>
  <si>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</si>
  <si>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</si>
  <si>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</si>
  <si>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</si>
  <si>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</si>
  <si>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</si>
  <si>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</si>
  <si>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</si>
  <si>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</si>
  <si>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</si>
  <si>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</si>
  <si>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</si>
  <si>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</si>
  <si>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</si>
  <si>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</si>
  <si>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</si>
  <si>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</si>
  <si>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</si>
  <si>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</si>
  <si>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</si>
  <si>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</si>
  <si>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</si>
  <si>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</si>
  <si>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</si>
  <si>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</si>
  <si>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</si>
  <si>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</si>
  <si>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</si>
  <si>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</si>
  <si>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</si>
  <si>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</si>
  <si>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</si>
  <si>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</si>
  <si>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</si>
  <si>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</si>
  <si>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</si>
  <si>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</si>
  <si>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</si>
  <si>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</si>
  <si>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</si>
  <si>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</si>
  <si>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</si>
  <si>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</si>
  <si>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</si>
  <si>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</si>
  <si>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</si>
  <si>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</si>
  <si>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</si>
  <si>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</si>
  <si>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</si>
  <si>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</si>
  <si>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</si>
  <si>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</si>
  <si>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</si>
  <si>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</si>
  <si>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</si>
  <si>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</si>
  <si>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</si>
  <si>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</si>
  <si>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</si>
  <si>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</si>
  <si>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</si>
  <si>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</si>
  <si>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</si>
  <si>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</si>
  <si>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</si>
  <si>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</si>
  <si>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</si>
  <si>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</si>
  <si>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</si>
  <si>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</si>
  <si>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</si>
  <si>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</si>
  <si>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</si>
  <si>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</si>
  <si>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</si>
  <si>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</si>
  <si>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</si>
  <si>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</si>
  <si>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</si>
  <si>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</si>
  <si>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</si>
  <si>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</si>
  <si>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</si>
  <si>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</si>
  <si>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</si>
  <si>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</si>
  <si>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</si>
  <si>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</si>
  <si>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</si>
  <si>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</si>
  <si>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</si>
  <si>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</si>
  <si>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</si>
  <si>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</si>
  <si>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</si>
  <si>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</si>
  <si>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</si>
  <si>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</si>
  <si>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</si>
  <si>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</si>
  <si>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</si>
  <si>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</si>
  <si>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</si>
  <si>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</si>
  <si>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</si>
  <si>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</si>
  <si>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</si>
  <si>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</si>
  <si>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</si>
  <si>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</si>
  <si>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</si>
  <si>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</si>
  <si>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</si>
  <si>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</si>
  <si>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</si>
  <si>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</si>
  <si>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</si>
  <si>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</si>
  <si>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</si>
  <si>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</si>
  <si>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</si>
  <si>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</si>
  <si>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</si>
  <si>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</si>
  <si>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</si>
  <si>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</si>
  <si>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</si>
  <si>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</si>
  <si>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</si>
  <si>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</si>
  <si>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</si>
  <si>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</si>
  <si>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</si>
  <si>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</si>
  <si>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</si>
  <si>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</si>
  <si>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</si>
  <si>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</si>
  <si>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</si>
  <si>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</si>
  <si>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</si>
  <si>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</si>
  <si>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</si>
  <si>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</si>
  <si>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</si>
  <si>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</si>
  <si>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</si>
  <si>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</si>
  <si>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</si>
  <si>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</si>
  <si>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</si>
  <si>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</si>
  <si>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</si>
  <si>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</si>
  <si>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</si>
  <si>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</si>
  <si>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</si>
  <si>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</si>
  <si>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</si>
  <si>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</si>
  <si>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</si>
  <si>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</si>
  <si>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</si>
  <si>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</si>
  <si>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</si>
  <si>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</si>
  <si>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</si>
  <si>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</si>
  <si>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</si>
  <si>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</si>
  <si>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</si>
  <si>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</si>
  <si>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</si>
  <si>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</si>
  <si>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</si>
  <si>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</si>
  <si>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</si>
  <si>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</si>
  <si>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</si>
  <si>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</si>
  <si>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</si>
  <si>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</si>
  <si>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</si>
  <si>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</si>
  <si>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</si>
  <si>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</si>
  <si>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</si>
  <si>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</si>
  <si>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</si>
  <si>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</si>
  <si>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</si>
  <si>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</si>
  <si>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</si>
  <si>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</si>
  <si>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</si>
  <si>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</si>
  <si>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</si>
  <si>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</si>
  <si>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</si>
  <si>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</si>
  <si>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</si>
  <si>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</si>
  <si>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</si>
  <si>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</si>
  <si>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</si>
  <si>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</si>
  <si>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</si>
  <si>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</si>
  <si>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</si>
  <si>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</si>
  <si>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</si>
  <si>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</si>
  <si>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</si>
  <si>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</si>
  <si>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</si>
  <si>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</si>
  <si>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</si>
  <si>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</si>
  <si>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</si>
  <si>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</si>
  <si>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</si>
  <si>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</si>
  <si>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</si>
  <si>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</si>
  <si>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</si>
  <si>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</si>
  <si>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</si>
  <si>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</si>
  <si>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</si>
  <si>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</si>
  <si>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</si>
  <si>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</si>
  <si>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</si>
  <si>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</si>
  <si>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</si>
  <si>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</si>
  <si>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</si>
  <si>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</si>
  <si>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</si>
  <si>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</si>
  <si>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</si>
  <si>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</si>
  <si>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</si>
  <si>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</si>
  <si>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</si>
  <si>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</si>
  <si>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</si>
  <si>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</si>
  <si>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</si>
  <si>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</si>
  <si>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</si>
  <si>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</si>
  <si>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</si>
  <si>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</si>
  <si>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</si>
  <si>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</si>
  <si>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</si>
  <si>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</si>
  <si>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</si>
  <si>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</si>
  <si>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</si>
  <si>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</si>
  <si>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</si>
  <si>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</si>
  <si>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</si>
  <si>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</si>
  <si>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</si>
  <si>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</si>
  <si>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</si>
  <si>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</si>
  <si>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</si>
  <si>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</si>
  <si>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</si>
  <si>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</si>
  <si>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</si>
  <si>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</si>
  <si>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</si>
  <si>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</si>
  <si>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</si>
  <si>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</si>
  <si>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</si>
  <si>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</si>
  <si>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</si>
  <si>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</si>
  <si>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</si>
  <si>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</si>
  <si>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</si>
  <si>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</si>
  <si>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</si>
  <si>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</si>
  <si>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</si>
  <si>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</si>
  <si>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</si>
  <si>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</si>
  <si>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</si>
  <si>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</si>
  <si>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</si>
  <si>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</si>
  <si>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</si>
  <si>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</si>
  <si>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</si>
  <si>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</si>
  <si>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</si>
  <si>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</si>
  <si>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</si>
  <si>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</si>
  <si>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</si>
  <si>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</si>
  <si>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</si>
  <si>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</si>
  <si>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</si>
  <si>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</si>
  <si>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</si>
  <si>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</si>
  <si>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</si>
  <si>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</si>
  <si>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</si>
  <si>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</si>
  <si>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</si>
  <si>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</si>
  <si>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</si>
  <si>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</si>
  <si>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</si>
  <si>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</si>
  <si>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</si>
  <si>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</si>
  <si>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</si>
  <si>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</si>
  <si>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</si>
  <si>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</si>
  <si>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</si>
  <si>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</si>
  <si>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</si>
  <si>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</si>
  <si>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</si>
  <si>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</si>
  <si>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</si>
  <si>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</si>
  <si>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</si>
  <si>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</si>
  <si>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</si>
  <si>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</si>
  <si>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</si>
  <si>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</si>
  <si>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</si>
  <si>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</si>
  <si>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</si>
  <si>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</si>
  <si>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</si>
  <si>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</si>
  <si>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</si>
  <si>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</si>
  <si>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</si>
  <si>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</si>
  <si>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</si>
  <si>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</si>
  <si>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</si>
  <si>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</si>
  <si>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</si>
  <si>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</si>
  <si>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</si>
  <si>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</si>
  <si>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</si>
  <si>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</si>
  <si>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</si>
  <si>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</si>
  <si>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</si>
  <si>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</si>
  <si>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</si>
  <si>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</si>
  <si>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</si>
  <si>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</si>
  <si>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</si>
  <si>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</si>
  <si>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</si>
  <si>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</si>
  <si>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</si>
  <si>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</si>
  <si>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</si>
  <si>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</si>
  <si>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</si>
  <si>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</si>
  <si>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</si>
  <si>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</si>
  <si>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</si>
  <si>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</si>
  <si>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</si>
  <si>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</si>
  <si>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</si>
  <si>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</si>
  <si>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</si>
  <si>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</si>
  <si>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</si>
  <si>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</si>
  <si>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</si>
  <si>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</si>
  <si>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</si>
  <si>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</si>
  <si>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</si>
  <si>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</si>
  <si>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</si>
  <si>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</si>
  <si>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</si>
  <si>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</si>
  <si>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</si>
  <si>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</si>
  <si>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</si>
  <si>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</si>
  <si>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</si>
  <si>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</si>
  <si>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</si>
  <si>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</si>
  <si>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</si>
  <si>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</si>
  <si>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</si>
  <si>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</si>
  <si>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</si>
  <si>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</si>
  <si>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</si>
  <si>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</si>
  <si>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</si>
  <si>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</si>
  <si>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</si>
  <si>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</si>
  <si>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</si>
  <si>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</si>
  <si>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</si>
  <si>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</si>
  <si>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</si>
  <si>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</si>
  <si>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</si>
  <si>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</si>
  <si>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</si>
  <si>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</si>
  <si>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</si>
  <si>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</si>
  <si>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</si>
  <si>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</si>
  <si>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</si>
  <si>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</si>
  <si>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</si>
  <si>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</si>
  <si>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</si>
  <si>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</si>
  <si>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</si>
  <si>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</si>
  <si>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</si>
  <si>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</si>
  <si>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</si>
  <si>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</si>
  <si>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</si>
  <si>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</si>
  <si>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</si>
  <si>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</si>
  <si>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</si>
  <si>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</si>
  <si>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</si>
  <si>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</si>
  <si>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</si>
  <si>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</si>
  <si>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</si>
  <si>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</si>
  <si>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</si>
  <si>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</si>
  <si>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</si>
  <si>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</si>
  <si>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</si>
  <si>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</si>
  <si>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</si>
  <si>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</si>
  <si>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</si>
  <si>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</si>
  <si>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</si>
  <si>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</si>
  <si>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</si>
  <si>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</si>
  <si>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</si>
  <si>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</si>
  <si>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</si>
  <si>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</si>
  <si>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</si>
  <si>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</si>
  <si>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</si>
  <si>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</si>
  <si>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</si>
  <si>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</si>
  <si>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</si>
  <si>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</si>
  <si>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</si>
  <si>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</si>
  <si>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</si>
  <si>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</si>
  <si>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</si>
  <si>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</si>
  <si>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</si>
  <si>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</si>
  <si>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</si>
  <si>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</si>
  <si>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</si>
  <si>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</si>
  <si>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</si>
  <si>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</si>
  <si>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</si>
  <si>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</si>
  <si>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</si>
  <si>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</si>
  <si>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</si>
  <si>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</si>
  <si>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</si>
  <si>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</si>
  <si>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</si>
  <si>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</si>
  <si>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</si>
  <si>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</si>
  <si>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</si>
  <si>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</si>
  <si>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</si>
  <si>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</si>
  <si>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</si>
  <si>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</si>
  <si>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</si>
  <si>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</si>
  <si>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</si>
  <si>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</si>
  <si>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</si>
  <si>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</si>
  <si>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</si>
  <si>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</si>
  <si>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</si>
  <si>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</si>
  <si>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</si>
  <si>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</si>
  <si>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</si>
  <si>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</si>
  <si>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</si>
  <si>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</si>
  <si>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</si>
  <si>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</si>
  <si>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</si>
  <si>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</si>
  <si>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</si>
  <si>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</si>
  <si>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</si>
  <si>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</si>
  <si>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</si>
  <si>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</si>
  <si>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</si>
  <si>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</si>
  <si>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</si>
  <si>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</si>
  <si>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</si>
  <si>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</si>
  <si>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</si>
  <si>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</si>
  <si>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</si>
  <si>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</si>
  <si>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</si>
  <si>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</si>
  <si>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</si>
  <si>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</si>
  <si>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</si>
  <si>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</si>
  <si>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</si>
  <si>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</si>
  <si>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</si>
  <si>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</si>
  <si>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</si>
  <si>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</si>
  <si>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</si>
  <si>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</si>
  <si>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</si>
  <si>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</si>
  <si>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</si>
  <si>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</si>
  <si>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</si>
  <si>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</si>
  <si>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</si>
  <si>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</si>
  <si>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</si>
  <si>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</si>
  <si>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</si>
  <si>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</si>
  <si>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</si>
  <si>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</si>
  <si>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</si>
  <si>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</si>
  <si>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</si>
  <si>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</si>
  <si>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</si>
  <si>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</si>
  <si>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</si>
  <si>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</si>
  <si>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</si>
  <si>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</si>
  <si>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</si>
  <si>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</si>
  <si>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</si>
  <si>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</si>
  <si>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</si>
  <si>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</si>
  <si>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</si>
  <si>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</si>
  <si>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</si>
  <si>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</si>
  <si>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</si>
  <si>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</si>
  <si>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</si>
  <si>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</si>
  <si>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</si>
  <si>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</si>
  <si>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</si>
  <si>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</si>
  <si>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</si>
  <si>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</si>
  <si>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</si>
  <si>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</si>
  <si>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</si>
  <si>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</si>
  <si>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</si>
  <si>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</si>
  <si>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</si>
  <si>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</si>
  <si>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</si>
  <si>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</si>
  <si>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</si>
  <si>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</si>
  <si>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</si>
  <si>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</si>
  <si>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</si>
  <si>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</si>
  <si>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</si>
  <si>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</si>
  <si>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</si>
  <si>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</si>
  <si>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</si>
  <si>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</si>
  <si>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</si>
  <si>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</si>
  <si>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</si>
  <si>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</si>
  <si>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</si>
  <si>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</si>
  <si>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</si>
  <si>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</si>
  <si>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</si>
  <si>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</si>
  <si>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</si>
  <si>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</si>
  <si>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</si>
  <si>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</si>
  <si>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</si>
  <si>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</si>
  <si>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</si>
  <si>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</si>
  <si>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</si>
  <si>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</si>
  <si>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</si>
  <si>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</si>
  <si>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</si>
  <si>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</si>
  <si>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</si>
  <si>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</si>
  <si>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</si>
  <si>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</si>
  <si>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</si>
  <si>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</si>
  <si>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</si>
  <si>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</si>
  <si>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</si>
  <si>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</si>
  <si>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</si>
  <si>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</si>
  <si>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</si>
  <si>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</si>
  <si>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</si>
  <si>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</si>
  <si>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</si>
  <si>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</si>
  <si>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</si>
  <si>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</si>
  <si>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</si>
  <si>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</si>
  <si>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</si>
  <si>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</si>
  <si>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</si>
  <si>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</si>
  <si>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</si>
  <si>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</si>
  <si>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</si>
  <si>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</si>
  <si>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</si>
  <si>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</si>
  <si>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</si>
  <si>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</si>
  <si>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</si>
  <si>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</si>
  <si>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</si>
  <si>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</si>
  <si>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</si>
  <si>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</si>
  <si>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</si>
  <si>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</si>
  <si>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</si>
  <si>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</si>
  <si>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</si>
  <si>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</si>
  <si>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</si>
  <si>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</si>
  <si>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</si>
  <si>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</si>
  <si>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</si>
  <si>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</si>
  <si>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</si>
  <si>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</si>
  <si>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</si>
  <si>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</si>
  <si>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</si>
  <si>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</si>
  <si>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</si>
  <si>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</si>
  <si>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</si>
  <si>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</si>
  <si>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</si>
  <si>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</si>
  <si>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</si>
  <si>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</si>
  <si>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</si>
  <si>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</si>
  <si>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</si>
  <si>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</si>
  <si>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</si>
  <si>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</si>
  <si>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</si>
  <si>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</si>
  <si>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</si>
  <si>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</si>
  <si>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</si>
  <si>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</si>
  <si>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</si>
  <si>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</si>
  <si>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</si>
  <si>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</si>
  <si>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</si>
  <si>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</si>
  <si>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</si>
  <si>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</si>
  <si>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</si>
  <si>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</si>
  <si>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</si>
  <si>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</si>
  <si>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</si>
  <si>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</si>
  <si>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</si>
  <si>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</si>
  <si>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</si>
  <si>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</si>
  <si>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</si>
  <si>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</si>
  <si>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</si>
  <si>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</si>
  <si>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</si>
  <si>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</si>
  <si>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</si>
  <si>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</si>
  <si>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</si>
  <si>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</si>
  <si>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</si>
  <si>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</si>
  <si>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</si>
  <si>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</si>
  <si>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</si>
  <si>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</si>
  <si>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</si>
  <si>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</si>
  <si>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</si>
  <si>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</si>
  <si>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</si>
  <si>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</si>
  <si>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</si>
  <si>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</si>
  <si>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</si>
  <si>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</si>
  <si>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</si>
  <si>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</si>
  <si>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</si>
  <si>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</si>
  <si>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</si>
  <si>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</si>
  <si>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</si>
  <si>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</si>
  <si>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</si>
  <si>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</si>
  <si>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</si>
  <si>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</si>
  <si>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</si>
  <si>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</si>
  <si>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</si>
  <si>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</si>
  <si>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</si>
  <si>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</si>
  <si>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</si>
  <si>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</si>
  <si>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</si>
  <si>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</si>
  <si>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</si>
  <si>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</si>
  <si>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</si>
  <si>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</si>
  <si>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</si>
  <si>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</si>
  <si>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</si>
  <si>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</si>
  <si>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</si>
  <si>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</si>
  <si>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</si>
  <si>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</si>
  <si>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</si>
  <si>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</si>
  <si>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</si>
  <si>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</si>
  <si>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</si>
  <si>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</si>
  <si>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</si>
  <si>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</si>
  <si>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</si>
  <si>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</si>
  <si>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</si>
  <si>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</si>
  <si>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</si>
  <si>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</si>
  <si>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</si>
  <si>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</si>
  <si>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</si>
  <si>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</si>
  <si>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</si>
  <si>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</si>
  <si>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</si>
  <si>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</si>
  <si>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</si>
  <si>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</si>
  <si>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</si>
  <si>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</si>
  <si>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</si>
  <si>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</si>
  <si>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</si>
  <si>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</si>
  <si>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</si>
  <si>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</si>
  <si>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</si>
  <si>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</si>
  <si>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</si>
  <si>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</si>
  <si>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</si>
  <si>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</si>
  <si>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</si>
  <si>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</si>
  <si>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</si>
  <si>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</si>
  <si>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</si>
  <si>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</si>
  <si>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</si>
  <si>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</si>
  <si>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</si>
  <si>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</si>
  <si>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</si>
  <si>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</si>
  <si>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</si>
  <si>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</si>
  <si>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</si>
  <si>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</si>
  <si>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</si>
  <si>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</si>
  <si>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</si>
  <si>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</si>
  <si>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</si>
  <si>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</si>
  <si>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</si>
  <si>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</si>
  <si>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</si>
  <si>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</si>
  <si>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</si>
  <si>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</si>
  <si>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</si>
  <si>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</si>
  <si>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</si>
  <si>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</si>
  <si>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</si>
  <si>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</si>
  <si>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</si>
  <si>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</si>
  <si>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</si>
  <si>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</si>
  <si>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</si>
  <si>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</si>
  <si>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</si>
  <si>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</si>
  <si>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</si>
  <si>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</si>
  <si>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</si>
  <si>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</si>
  <si>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</si>
  <si>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</si>
  <si>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</si>
  <si>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</si>
  <si>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</si>
  <si>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</si>
  <si>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</si>
  <si>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</si>
  <si>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</si>
  <si>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</si>
  <si>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</si>
  <si>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</si>
  <si>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</si>
  <si>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</si>
  <si>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</si>
  <si>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</si>
  <si>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</si>
  <si>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</si>
  <si>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</si>
  <si>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</si>
  <si>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</si>
  <si>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</si>
  <si>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</si>
  <si>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</si>
  <si>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</si>
  <si>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</si>
  <si>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</si>
  <si>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</si>
  <si>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</si>
  <si>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</si>
  <si>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</si>
  <si>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</si>
  <si>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</si>
  <si>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</si>
  <si>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</si>
  <si>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</si>
  <si>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</si>
  <si>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</si>
  <si>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</si>
  <si>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</si>
  <si>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</si>
  <si>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</si>
  <si>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</si>
  <si>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</si>
  <si>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</si>
  <si>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</si>
  <si>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</si>
  <si>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</si>
  <si>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</si>
  <si>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</si>
  <si>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</si>
  <si>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</si>
  <si>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</si>
  <si>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</si>
  <si>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</si>
  <si>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</si>
  <si>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</si>
  <si>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</si>
  <si>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</si>
  <si>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</si>
  <si>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</si>
  <si>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</si>
  <si>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</si>
  <si>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</si>
  <si>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</si>
  <si>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</si>
  <si>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</si>
  <si>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</si>
  <si>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</si>
  <si>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</si>
  <si>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</si>
  <si>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</si>
  <si>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</si>
  <si>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</si>
  <si>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</si>
  <si>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</si>
  <si>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</si>
  <si>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</si>
  <si>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</si>
  <si>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</si>
  <si>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</si>
  <si>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</si>
  <si>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</si>
  <si>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</si>
  <si>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</si>
  <si>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</si>
  <si>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</si>
  <si>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</si>
  <si>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</si>
  <si>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</si>
  <si>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</si>
  <si>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</si>
  <si>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</si>
  <si>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</si>
  <si>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</si>
  <si>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</si>
  <si>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</si>
  <si>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</si>
  <si>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</si>
  <si>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</si>
  <si>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</si>
  <si>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</si>
  <si>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</si>
  <si>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</si>
  <si>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</si>
  <si>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</si>
  <si>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</si>
  <si>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</si>
  <si>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</si>
  <si>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</si>
  <si>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</si>
  <si>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</si>
  <si>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</si>
  <si>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</si>
  <si>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</si>
  <si>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</si>
  <si>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</si>
  <si>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</si>
  <si>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</si>
  <si>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</si>
  <si>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</si>
  <si>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</si>
  <si>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</si>
  <si>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</si>
  <si>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</si>
  <si>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</si>
  <si>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</si>
  <si>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</si>
  <si>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</si>
  <si>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</si>
  <si>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</si>
  <si>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</si>
  <si>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</si>
  <si>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</si>
  <si>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</si>
  <si>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</si>
  <si>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</si>
  <si>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</si>
  <si>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</si>
  <si>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</si>
  <si>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</si>
  <si>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</si>
  <si>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</si>
  <si>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</si>
  <si>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</si>
  <si>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</si>
  <si>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</si>
  <si>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</si>
  <si>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</si>
  <si>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</si>
  <si>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</si>
  <si>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</si>
  <si>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</si>
  <si>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</si>
  <si>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</si>
  <si>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</si>
  <si>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</si>
  <si>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</si>
  <si>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</si>
  <si>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</si>
  <si>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</si>
  <si>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</si>
  <si>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</si>
  <si>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</si>
  <si>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</si>
  <si>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</si>
  <si>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</si>
  <si>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</si>
  <si>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</si>
  <si>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</si>
  <si>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</si>
  <si>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</si>
  <si>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</si>
  <si>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</si>
  <si>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</si>
  <si>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</si>
  <si>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</si>
  <si>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</si>
  <si>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</si>
  <si>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</si>
  <si>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</si>
  <si>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</si>
  <si>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</si>
  <si>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</si>
  <si>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</si>
  <si>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</si>
  <si>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</si>
  <si>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</si>
  <si>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</si>
  <si>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</si>
  <si>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</si>
  <si>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</si>
  <si>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</si>
  <si>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</si>
  <si>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</si>
  <si>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</si>
  <si>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</si>
  <si>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</si>
  <si>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</si>
  <si>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</si>
  <si>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</si>
  <si>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</si>
  <si>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</si>
  <si>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</si>
  <si>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</si>
  <si>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</si>
  <si>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</si>
  <si>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</si>
  <si>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</si>
  <si>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</si>
  <si>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</si>
  <si>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</si>
  <si>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</si>
  <si>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</si>
  <si>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</si>
  <si>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</si>
  <si>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</si>
  <si>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</si>
  <si>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</si>
  <si>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</si>
  <si>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</si>
  <si>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</si>
  <si>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</si>
  <si>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</si>
  <si>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</si>
  <si>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</si>
  <si>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</si>
  <si>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</si>
  <si>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</si>
  <si>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</si>
  <si>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</si>
  <si>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</si>
  <si>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</si>
  <si>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</si>
  <si>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</si>
  <si>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</si>
  <si>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</si>
  <si>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</si>
  <si>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</si>
  <si>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</si>
  <si>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</si>
  <si>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</si>
  <si>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</si>
  <si>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</si>
  <si>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</si>
  <si>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</si>
  <si>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</si>
  <si>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</si>
  <si>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</si>
  <si>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</si>
  <si>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</si>
  <si>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</si>
  <si>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</si>
  <si>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</si>
  <si>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</si>
  <si>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</si>
  <si>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</si>
  <si>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</si>
  <si>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</si>
  <si>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</si>
  <si>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</si>
  <si>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</si>
  <si>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</si>
  <si>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</si>
  <si>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</si>
  <si>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</si>
  <si>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</si>
  <si>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</si>
  <si>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</si>
  <si>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</si>
  <si>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</si>
  <si>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</si>
  <si>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</si>
  <si>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</si>
  <si>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</si>
  <si>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</si>
  <si>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</si>
  <si>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</si>
  <si>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</si>
  <si>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</si>
  <si>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</si>
  <si>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</si>
  <si>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</si>
  <si>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</si>
  <si>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</si>
  <si>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</si>
  <si>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</si>
  <si>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</si>
  <si>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</si>
  <si>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</si>
  <si>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</si>
  <si>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</si>
  <si>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</si>
  <si>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</si>
  <si>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</si>
  <si>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</si>
  <si>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</si>
  <si>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</si>
  <si>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</si>
  <si>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</si>
  <si>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</si>
  <si>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</si>
  <si>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</si>
  <si>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</si>
  <si>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</si>
  <si>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</si>
  <si>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</si>
  <si>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</si>
  <si>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</si>
  <si>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</si>
  <si>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</si>
  <si>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</si>
  <si>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</si>
  <si>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</si>
  <si>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</si>
  <si>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</si>
  <si>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</si>
  <si>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</si>
  <si>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</si>
  <si>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</si>
  <si>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</si>
  <si>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</si>
  <si>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</si>
  <si>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</si>
  <si>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</si>
  <si>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</si>
  <si>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</si>
  <si>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</si>
  <si>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</si>
  <si>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</si>
  <si>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</si>
  <si>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</si>
  <si>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</si>
  <si>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</si>
  <si>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</si>
  <si>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</si>
  <si>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</si>
  <si>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</si>
  <si>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</si>
  <si>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</si>
  <si>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</si>
  <si>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</si>
  <si>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</si>
  <si>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</si>
  <si>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</si>
  <si>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</si>
  <si>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</si>
  <si>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</si>
  <si>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</si>
  <si>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</si>
  <si>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</si>
  <si>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</si>
  <si>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</si>
  <si>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</si>
  <si>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</si>
  <si>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</si>
  <si>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</si>
  <si>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</si>
  <si>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</si>
  <si>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</si>
  <si>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</si>
  <si>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</si>
  <si>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</si>
  <si>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</si>
  <si>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</si>
  <si>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</si>
  <si>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</si>
  <si>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</si>
  <si>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</si>
  <si>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</si>
  <si>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</si>
  <si>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</si>
  <si>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</si>
  <si>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</si>
  <si>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</si>
  <si>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</si>
  <si>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</si>
  <si>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</si>
  <si>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</si>
  <si>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</si>
  <si>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</si>
  <si>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</si>
  <si>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</si>
  <si>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</si>
  <si>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</si>
  <si>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</si>
  <si>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</si>
  <si>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</si>
  <si>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</si>
  <si>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</si>
  <si>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</si>
  <si>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</si>
  <si>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</si>
  <si>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</si>
  <si>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</si>
  <si>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</si>
  <si>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</si>
  <si>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</si>
  <si>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</si>
  <si>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</si>
  <si>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</si>
  <si>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</si>
  <si>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</si>
  <si>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</si>
  <si>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</si>
  <si>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</si>
  <si>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</si>
  <si>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</si>
  <si>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</si>
  <si>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</si>
  <si>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</si>
  <si>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</si>
  <si>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</si>
  <si>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</si>
  <si>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</si>
  <si>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</si>
  <si>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</si>
  <si>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</si>
  <si>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</si>
  <si>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</si>
  <si>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</si>
  <si>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</si>
  <si>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</si>
  <si>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</si>
  <si>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</si>
  <si>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</si>
  <si>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</si>
  <si>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</si>
  <si>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</si>
  <si>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</si>
  <si>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</si>
  <si>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</si>
  <si>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</si>
  <si>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</si>
  <si>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</si>
  <si>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</si>
  <si>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</si>
  <si>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</si>
  <si>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</si>
  <si>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</si>
  <si>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</si>
  <si>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</si>
  <si>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</si>
  <si>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</si>
  <si>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</si>
  <si>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</si>
  <si>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</si>
  <si>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</si>
  <si>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</si>
  <si>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</si>
  <si>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</si>
  <si>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</si>
  <si>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</si>
  <si>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</si>
  <si>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</si>
  <si>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</si>
  <si>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</si>
  <si>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</si>
  <si>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</si>
  <si>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</si>
  <si>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</si>
  <si>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</si>
  <si>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</si>
  <si>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</si>
  <si>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</si>
  <si>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</si>
  <si>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</si>
  <si>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</si>
  <si>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</si>
  <si>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</si>
  <si>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</si>
  <si>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</si>
  <si>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</si>
  <si>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</si>
  <si>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</si>
  <si>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</si>
  <si>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</si>
  <si>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</si>
  <si>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</si>
  <si>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</si>
  <si>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</si>
  <si>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</si>
  <si>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</si>
  <si>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</si>
  <si>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</si>
  <si>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</si>
  <si>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</si>
  <si>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</si>
  <si>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</si>
  <si>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</si>
  <si>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</si>
  <si>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</si>
  <si>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</si>
  <si>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</si>
  <si>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</si>
  <si>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</si>
  <si>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</si>
  <si>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</si>
  <si>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</si>
  <si>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</si>
  <si>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</si>
  <si>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</si>
  <si>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</si>
  <si>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</si>
  <si>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</si>
  <si>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</si>
  <si>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</si>
  <si>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</si>
  <si>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</si>
  <si>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</si>
  <si>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</si>
  <si>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</si>
  <si>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</si>
  <si>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</si>
  <si>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</si>
  <si>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</si>
  <si>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</si>
  <si>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</si>
  <si>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</si>
  <si>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</si>
  <si>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</si>
  <si>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</si>
  <si>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</si>
  <si>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</si>
  <si>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</si>
  <si>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</si>
  <si>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</si>
  <si>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</si>
  <si>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</si>
  <si>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</si>
  <si>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</si>
  <si>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</si>
  <si>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</si>
  <si>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</si>
  <si>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</si>
  <si>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</si>
  <si>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</si>
  <si>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</si>
  <si>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</si>
  <si>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</si>
  <si>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</si>
  <si>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</si>
  <si>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</si>
  <si>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</si>
  <si>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</si>
  <si>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</si>
  <si>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</si>
  <si>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</si>
  <si>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</si>
  <si>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</si>
  <si>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</si>
  <si>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</si>
  <si>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</si>
  <si>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</si>
  <si>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</si>
  <si>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</si>
  <si>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</si>
  <si>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</si>
  <si>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</si>
  <si>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</si>
  <si>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</si>
  <si>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</si>
  <si>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</si>
  <si>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</si>
  <si>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</si>
  <si>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</si>
  <si>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</si>
  <si>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</si>
  <si>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</si>
  <si>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</si>
  <si>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</si>
  <si>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</si>
  <si>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</si>
  <si>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</si>
  <si>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</si>
  <si>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</si>
  <si>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</si>
  <si>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</si>
  <si>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</si>
  <si>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</si>
  <si>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</si>
  <si>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</si>
  <si>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</si>
  <si>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</si>
  <si>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</si>
  <si>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</si>
  <si>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</si>
  <si>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</si>
  <si>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</si>
  <si>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</si>
  <si>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</si>
  <si>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</si>
  <si>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</si>
  <si>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</si>
  <si>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</si>
  <si>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</si>
  <si>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</si>
  <si>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</si>
  <si>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</si>
  <si>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</si>
  <si>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</si>
  <si>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</si>
  <si>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</si>
  <si>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</si>
  <si>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</si>
  <si>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</si>
  <si>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</si>
  <si>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</si>
  <si>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</si>
  <si>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</si>
  <si>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</si>
  <si>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</si>
  <si>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</si>
  <si>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</si>
  <si>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</si>
  <si>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</si>
  <si>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</si>
  <si>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</si>
  <si>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</si>
  <si>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</si>
  <si>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</si>
  <si>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</si>
  <si>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</si>
  <si>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</si>
  <si>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</si>
  <si>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</si>
  <si>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</si>
  <si>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</si>
  <si>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</si>
  <si>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</si>
  <si>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</si>
  <si>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</si>
  <si>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</si>
  <si>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</si>
  <si>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</si>
  <si>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</si>
  <si>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</si>
  <si>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</si>
  <si>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</si>
  <si>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</si>
  <si>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</si>
  <si>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</si>
  <si>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</si>
  <si>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</si>
  <si>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</si>
  <si>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</si>
  <si>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</si>
  <si>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</si>
  <si>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</si>
  <si>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</si>
  <si>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</si>
  <si>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</si>
  <si>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</si>
  <si>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</si>
  <si>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</si>
  <si>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</si>
  <si>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</si>
  <si>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</si>
  <si>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</si>
  <si>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</si>
  <si>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</si>
  <si>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</si>
  <si>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</si>
  <si>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</si>
  <si>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</si>
  <si>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</si>
  <si>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</si>
  <si>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</si>
  <si>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</si>
  <si>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</si>
  <si>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</si>
  <si>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</si>
  <si>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</si>
  <si>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</si>
  <si>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</si>
  <si>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</si>
  <si>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</si>
  <si>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</si>
  <si>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</si>
  <si>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</si>
  <si>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</si>
  <si>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</si>
  <si>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</si>
  <si>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</si>
  <si>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</si>
  <si>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</si>
  <si>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</si>
  <si>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</si>
  <si>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</si>
  <si>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</si>
  <si>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</si>
  <si>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</si>
  <si>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</si>
  <si>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</si>
  <si>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</si>
  <si>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</si>
  <si>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</si>
  <si>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</si>
  <si>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</si>
  <si>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</si>
  <si>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</si>
  <si>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</si>
  <si>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</si>
  <si>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</si>
  <si>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</si>
  <si>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</si>
  <si>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</si>
  <si>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</si>
  <si>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</si>
  <si>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</si>
  <si>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</si>
  <si>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</si>
  <si>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</si>
  <si>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</si>
  <si>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</si>
  <si>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</si>
  <si>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</si>
  <si>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</si>
  <si>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</si>
  <si>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</si>
  <si>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</si>
  <si>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</si>
  <si>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</si>
  <si>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</si>
  <si>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</si>
  <si>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</si>
  <si>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</si>
  <si>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</si>
  <si>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</si>
  <si>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</si>
  <si>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</si>
  <si>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</si>
  <si>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</si>
  <si>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</si>
  <si>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</si>
  <si>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</si>
  <si>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</si>
  <si>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</si>
  <si>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</si>
  <si>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</si>
  <si>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</si>
  <si>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</si>
  <si>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</si>
  <si>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</si>
  <si>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</si>
  <si>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</si>
  <si>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</si>
  <si>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</si>
  <si>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</si>
  <si>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</si>
  <si>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</si>
  <si>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</si>
  <si>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</si>
  <si>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</si>
  <si>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</si>
  <si>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</si>
  <si>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</si>
  <si>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</si>
  <si>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</si>
  <si>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</si>
  <si>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</si>
  <si>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</si>
  <si>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</si>
  <si>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</si>
  <si>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</si>
  <si>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</si>
  <si>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</si>
  <si>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</si>
  <si>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</si>
  <si>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</si>
  <si>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</si>
  <si>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</si>
  <si>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</si>
  <si>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</si>
  <si>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</si>
  <si>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</si>
  <si>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</si>
  <si>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</si>
  <si>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</si>
  <si>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</si>
  <si>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</si>
  <si>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</si>
  <si>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</si>
  <si>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</si>
  <si>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</si>
  <si>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</si>
  <si>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</si>
  <si>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</si>
  <si>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</si>
  <si>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</si>
  <si>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</si>
  <si>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</si>
  <si>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</si>
  <si>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</si>
  <si>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</si>
  <si>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</si>
  <si>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</si>
  <si>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</si>
  <si>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</si>
  <si>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</si>
  <si>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</si>
  <si>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</si>
  <si>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</si>
  <si>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</si>
  <si>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</si>
  <si>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</si>
  <si>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</si>
  <si>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</si>
  <si>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</si>
  <si>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</si>
  <si>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</si>
  <si>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</si>
  <si>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</si>
  <si>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</si>
  <si>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</si>
  <si>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</si>
  <si>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</si>
  <si>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</si>
  <si>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</si>
  <si>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</si>
  <si>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</si>
  <si>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</si>
  <si>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</si>
  <si>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</si>
  <si>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</si>
  <si>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</si>
  <si>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</si>
  <si>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</si>
  <si>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</si>
  <si>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</si>
  <si>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</si>
  <si>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</si>
  <si>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</si>
  <si>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</si>
  <si>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</si>
  <si>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</si>
  <si>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</si>
  <si>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</si>
  <si>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</si>
  <si>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</si>
  <si>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</si>
  <si>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</si>
  <si>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</si>
  <si>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</si>
  <si>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</si>
  <si>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</si>
  <si>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</si>
  <si>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</si>
  <si>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</si>
  <si>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</si>
  <si>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</si>
  <si>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</si>
  <si>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</si>
  <si>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</si>
  <si>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</si>
  <si>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</si>
  <si>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</si>
  <si>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</si>
  <si>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</si>
  <si>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</si>
  <si>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</si>
  <si>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</si>
  <si>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</si>
  <si>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</si>
  <si>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</si>
  <si>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</si>
  <si>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</si>
  <si>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</si>
  <si>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</si>
  <si>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</si>
  <si>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</si>
  <si>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</si>
  <si>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</si>
  <si>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</si>
  <si>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</si>
  <si>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</si>
  <si>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</si>
  <si>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</si>
  <si>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</si>
  <si>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</si>
  <si>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</si>
  <si>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</si>
  <si>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</si>
  <si>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</si>
  <si>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</si>
  <si>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</si>
  <si>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</si>
  <si>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</si>
  <si>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</si>
  <si>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</si>
  <si>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</si>
  <si>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</si>
  <si>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</si>
  <si>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</si>
  <si>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</si>
  <si>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</si>
  <si>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</si>
  <si>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</si>
  <si>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</si>
  <si>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</si>
  <si>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</si>
  <si>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</si>
  <si>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</si>
  <si>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</si>
  <si>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</si>
  <si>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</si>
  <si>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</si>
  <si>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</si>
  <si>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</si>
  <si>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</si>
  <si>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</si>
  <si>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</si>
  <si>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</si>
  <si>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</si>
  <si>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</si>
  <si>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</si>
  <si>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</si>
  <si>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</si>
  <si>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</si>
  <si>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</si>
  <si>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</si>
  <si>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</si>
  <si>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</si>
  <si>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</si>
  <si>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</si>
  <si>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</si>
  <si>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</si>
  <si>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</si>
  <si>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</si>
  <si>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</si>
  <si>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</si>
  <si>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</si>
  <si>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</si>
  <si>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</si>
  <si>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</si>
  <si>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</si>
  <si>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</si>
  <si>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</si>
  <si>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</si>
  <si>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</si>
  <si>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</si>
  <si>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</si>
  <si>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</si>
  <si>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</si>
  <si>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</si>
  <si>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</si>
  <si>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</si>
  <si>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</si>
  <si>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</si>
  <si>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</si>
  <si>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</si>
  <si>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</si>
  <si>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</si>
  <si>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</si>
  <si>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</si>
  <si>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</si>
  <si>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</si>
  <si>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</si>
  <si>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</si>
  <si>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</si>
  <si>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</si>
  <si>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</si>
  <si>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</si>
  <si>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</si>
  <si>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</si>
  <si>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</si>
  <si>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</si>
  <si>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</si>
  <si>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</si>
  <si>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</si>
  <si>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</si>
  <si>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</si>
  <si>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</si>
  <si>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</si>
  <si>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</si>
  <si>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</si>
  <si>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</si>
  <si>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</si>
  <si>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</si>
  <si>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</si>
  <si>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</si>
  <si>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</si>
  <si>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</si>
  <si>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</si>
  <si>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</si>
  <si>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</si>
  <si>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</si>
  <si>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</si>
  <si>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</si>
  <si>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</si>
  <si>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</si>
  <si>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</si>
  <si>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</si>
  <si>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</si>
  <si>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</si>
  <si>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</si>
  <si>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</si>
  <si>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</si>
  <si>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</si>
  <si>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</si>
  <si>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</si>
  <si>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</si>
  <si>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</si>
  <si>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</si>
  <si>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</si>
  <si>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</si>
  <si>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</si>
  <si>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</si>
  <si>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</si>
  <si>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</si>
  <si>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</si>
  <si>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</si>
  <si>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</si>
  <si>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</si>
  <si>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</si>
  <si>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</si>
  <si>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</si>
  <si>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</si>
  <si>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</si>
  <si>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</si>
  <si>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</si>
  <si>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</si>
  <si>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</si>
  <si>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</si>
  <si>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</si>
  <si>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</si>
  <si>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</si>
  <si>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</si>
  <si>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</si>
  <si>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</si>
  <si>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</si>
  <si>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</si>
  <si>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</si>
  <si>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</si>
  <si>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</si>
  <si>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</si>
  <si>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</si>
  <si>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</si>
  <si>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</si>
  <si>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</si>
  <si>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</si>
  <si>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</si>
  <si>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</si>
  <si>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</si>
  <si>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</si>
  <si>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</si>
  <si>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</si>
  <si>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</si>
  <si>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</si>
  <si>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</si>
  <si>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</si>
  <si>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</si>
  <si>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</si>
  <si>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</si>
  <si>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</si>
  <si>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</si>
  <si>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</si>
  <si>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</si>
  <si>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</si>
  <si>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</si>
  <si>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</si>
  <si>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</si>
  <si>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</si>
  <si>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</si>
  <si>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</si>
  <si>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</si>
  <si>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</si>
  <si>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</si>
  <si>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</si>
  <si>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</si>
  <si>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</si>
  <si>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</si>
  <si>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</si>
  <si>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</si>
  <si>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</si>
  <si>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</si>
  <si>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</si>
  <si>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</si>
  <si>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</si>
  <si>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</si>
  <si>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</si>
  <si>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</si>
  <si>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</si>
  <si>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</si>
  <si>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</si>
  <si>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</si>
  <si>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</si>
  <si>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</si>
  <si>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</si>
  <si>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</si>
  <si>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</si>
  <si>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</si>
  <si>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</si>
  <si>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</si>
  <si>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</si>
  <si>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</si>
  <si>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</si>
  <si>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</si>
  <si>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</si>
  <si>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</si>
  <si>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</si>
  <si>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</si>
  <si>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</si>
  <si>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</si>
  <si>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</si>
  <si>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</si>
  <si>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</si>
  <si>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</si>
  <si>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</si>
  <si>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</si>
  <si>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</si>
  <si>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</si>
  <si>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</si>
  <si>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</si>
  <si>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</si>
  <si>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</si>
  <si>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</si>
  <si>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</si>
  <si>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</si>
  <si>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</si>
  <si>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</si>
  <si>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</si>
  <si>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</si>
  <si>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</si>
  <si>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</si>
  <si>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</si>
  <si>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</si>
  <si>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</si>
  <si>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</si>
  <si>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</si>
  <si>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</si>
  <si>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</si>
  <si>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</si>
  <si>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</si>
  <si>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</si>
  <si>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</si>
  <si>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</si>
  <si>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</si>
  <si>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</si>
  <si>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</si>
  <si>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</si>
  <si>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</si>
  <si>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</si>
  <si>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</si>
  <si>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</si>
  <si>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</si>
  <si>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</si>
  <si>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</si>
  <si>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</si>
  <si>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</si>
  <si>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</si>
  <si>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</si>
  <si>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</si>
  <si>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</si>
  <si>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</si>
  <si>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</si>
  <si>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</si>
  <si>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</si>
  <si>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</si>
  <si>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</si>
  <si>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</si>
  <si>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</si>
  <si>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</si>
  <si>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</si>
  <si>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</si>
  <si>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</si>
  <si>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</si>
  <si>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</si>
  <si>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</si>
  <si>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</si>
  <si>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</si>
  <si>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</si>
  <si>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</si>
  <si>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</si>
  <si>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</si>
  <si>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</si>
  <si>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</si>
  <si>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</si>
  <si>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</si>
  <si>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</si>
  <si>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</si>
  <si>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</si>
  <si>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</si>
  <si>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</si>
  <si>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</si>
  <si>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</si>
  <si>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</si>
  <si>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</si>
  <si>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</si>
  <si>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</si>
  <si>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</si>
  <si>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</si>
  <si>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</si>
  <si>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</si>
  <si>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</si>
  <si>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</si>
  <si>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</si>
  <si>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</si>
  <si>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</si>
  <si>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</si>
  <si>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</si>
  <si>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</si>
  <si>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</si>
  <si>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</si>
  <si>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</si>
  <si>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</si>
  <si>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</si>
  <si>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</si>
  <si>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</si>
  <si>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</si>
  <si>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</si>
  <si>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</si>
  <si>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</si>
  <si>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</si>
  <si>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</si>
  <si>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</si>
  <si>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</si>
  <si>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</si>
  <si>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</si>
  <si>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</si>
  <si>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</si>
  <si>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</si>
  <si>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</si>
  <si>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</si>
  <si>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</si>
  <si>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</si>
  <si>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</si>
  <si>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</si>
  <si>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</si>
  <si>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</si>
  <si>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</si>
  <si>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</si>
  <si>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</si>
  <si>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</si>
  <si>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</si>
  <si>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生活課程</t>
    <rPh sb="0" eb="4">
      <t>セイカツカテイ</t>
    </rPh>
    <phoneticPr fontId="15"/>
  </si>
  <si>
    <t>国語</t>
    <rPh sb="0" eb="2">
      <t>コクゴ</t>
    </rPh>
    <phoneticPr fontId="15"/>
  </si>
  <si>
    <t>22-3
日本教育研</t>
    <rPh sb="5" eb="10">
      <t>ニホンキョウイクケン</t>
    </rPh>
    <phoneticPr fontId="15"/>
  </si>
  <si>
    <t>数学</t>
    <rPh sb="0" eb="2">
      <t>スウガク</t>
    </rPh>
    <phoneticPr fontId="15"/>
  </si>
  <si>
    <t>20-7
東洋館</t>
    <rPh sb="5" eb="8">
      <t>トウヨウカン</t>
    </rPh>
    <phoneticPr fontId="15"/>
  </si>
  <si>
    <t>社会</t>
    <rPh sb="0" eb="2">
      <t>シャカイ</t>
    </rPh>
    <phoneticPr fontId="15"/>
  </si>
  <si>
    <t>ア</t>
  </si>
  <si>
    <t>c231</t>
    <phoneticPr fontId="15"/>
  </si>
  <si>
    <t>81
山川</t>
    <rPh sb="3" eb="5">
      <t>ヤマカワ</t>
    </rPh>
    <phoneticPr fontId="15"/>
  </si>
  <si>
    <t>理科</t>
    <rPh sb="0" eb="2">
      <t>リカ</t>
    </rPh>
    <phoneticPr fontId="15"/>
  </si>
  <si>
    <t>g176</t>
    <phoneticPr fontId="15"/>
  </si>
  <si>
    <t>音楽</t>
    <rPh sb="0" eb="2">
      <t>オンガク</t>
    </rPh>
    <phoneticPr fontId="15"/>
  </si>
  <si>
    <t>g178</t>
    <phoneticPr fontId="15"/>
  </si>
  <si>
    <t>家庭</t>
    <rPh sb="0" eb="2">
      <t>カテイ</t>
    </rPh>
    <phoneticPr fontId="15"/>
  </si>
  <si>
    <t>職業</t>
    <rPh sb="0" eb="2">
      <t>ショクギョウ</t>
    </rPh>
    <phoneticPr fontId="15"/>
  </si>
  <si>
    <t>キャリア</t>
    <phoneticPr fontId="15"/>
  </si>
  <si>
    <t>BCD</t>
    <phoneticPr fontId="15"/>
  </si>
  <si>
    <t>CD</t>
    <phoneticPr fontId="15"/>
  </si>
  <si>
    <t>１～２～３</t>
    <phoneticPr fontId="15"/>
  </si>
  <si>
    <t>〇</t>
  </si>
  <si>
    <t>基礎的な「読む」「書く」「話す」「聞く」教材がワークシート形式で掲載されていて、日常生活に必要なコミュニケーション能力を系統的に育てていくことができる。イラストや図も多用されていて、生徒が興味をもつことができるように工夫されている。また、すべての漢字にルビがふってあるので生徒の実態に合っている。</t>
    <rPh sb="0" eb="3">
      <t>キソテキ</t>
    </rPh>
    <rPh sb="5" eb="6">
      <t>ヨ</t>
    </rPh>
    <rPh sb="9" eb="10">
      <t>カ</t>
    </rPh>
    <rPh sb="13" eb="14">
      <t>ハナ</t>
    </rPh>
    <rPh sb="17" eb="18">
      <t>キ</t>
    </rPh>
    <rPh sb="20" eb="22">
      <t>キョウザイ</t>
    </rPh>
    <rPh sb="29" eb="31">
      <t>ケイシキ</t>
    </rPh>
    <rPh sb="32" eb="34">
      <t>ケイサイ</t>
    </rPh>
    <rPh sb="40" eb="44">
      <t>ニチジョウセイカツ</t>
    </rPh>
    <rPh sb="45" eb="47">
      <t>ヒツヨウ</t>
    </rPh>
    <rPh sb="57" eb="59">
      <t>ノウリョク</t>
    </rPh>
    <rPh sb="60" eb="63">
      <t>ケイトウテキ</t>
    </rPh>
    <rPh sb="64" eb="65">
      <t>ソダ</t>
    </rPh>
    <rPh sb="81" eb="82">
      <t>ズ</t>
    </rPh>
    <rPh sb="83" eb="85">
      <t>タヨウ</t>
    </rPh>
    <rPh sb="91" eb="93">
      <t>セイト</t>
    </rPh>
    <rPh sb="94" eb="96">
      <t>キョウミ</t>
    </rPh>
    <rPh sb="108" eb="110">
      <t>クフウ</t>
    </rPh>
    <rPh sb="123" eb="125">
      <t>カンジ</t>
    </rPh>
    <rPh sb="136" eb="138">
      <t>セイト</t>
    </rPh>
    <rPh sb="139" eb="141">
      <t>ジッタイ</t>
    </rPh>
    <rPh sb="142" eb="143">
      <t>ア</t>
    </rPh>
    <phoneticPr fontId="6"/>
  </si>
  <si>
    <t>地図の種類や収録地名数が多い地図帳で、生徒が地名を確認する学習に適していて、日本の主要地域・都市の拡大図や写真が豊富に掲載されている。配色、デザイン、文字が見やすく、興味をもちやすい。また、地形がハッキリと読み取れるような工夫がされている。</t>
    <rPh sb="0" eb="2">
      <t>チズ</t>
    </rPh>
    <rPh sb="3" eb="5">
      <t>シュルイ</t>
    </rPh>
    <rPh sb="6" eb="11">
      <t>シュウロクチメイスウ</t>
    </rPh>
    <rPh sb="12" eb="13">
      <t>オオ</t>
    </rPh>
    <rPh sb="14" eb="17">
      <t>チズチョウ</t>
    </rPh>
    <rPh sb="19" eb="21">
      <t>セイト</t>
    </rPh>
    <rPh sb="22" eb="24">
      <t>チメイ</t>
    </rPh>
    <rPh sb="25" eb="27">
      <t>カクニン</t>
    </rPh>
    <rPh sb="29" eb="31">
      <t>ガクシュウ</t>
    </rPh>
    <rPh sb="32" eb="33">
      <t>テキ</t>
    </rPh>
    <rPh sb="38" eb="40">
      <t>ニホン</t>
    </rPh>
    <rPh sb="41" eb="45">
      <t>シュヨウチイキ</t>
    </rPh>
    <rPh sb="46" eb="48">
      <t>トシ</t>
    </rPh>
    <rPh sb="49" eb="52">
      <t>カクダイズ</t>
    </rPh>
    <rPh sb="53" eb="55">
      <t>シャシン</t>
    </rPh>
    <rPh sb="56" eb="58">
      <t>ホウフ</t>
    </rPh>
    <rPh sb="59" eb="61">
      <t>ケイサイ</t>
    </rPh>
    <rPh sb="67" eb="69">
      <t>ハイショク</t>
    </rPh>
    <rPh sb="75" eb="77">
      <t>モジ</t>
    </rPh>
    <rPh sb="78" eb="79">
      <t>ミ</t>
    </rPh>
    <rPh sb="83" eb="85">
      <t>キョウミ</t>
    </rPh>
    <rPh sb="95" eb="97">
      <t>チケイ</t>
    </rPh>
    <rPh sb="103" eb="104">
      <t>ヨ</t>
    </rPh>
    <rPh sb="105" eb="106">
      <t>ト</t>
    </rPh>
    <rPh sb="111" eb="113">
      <t>クフウ</t>
    </rPh>
    <phoneticPr fontId="6"/>
  </si>
  <si>
    <t>数学の各分野において、物を買うときにお金を使ったり、時刻や時間を見て外出したり、調理をするときに量を測ったり、実生活に役立つ内容が取り扱われている。毎日の具体的な生活に係る内容であり、生活自立のために必要な事柄を学習できるので生徒の実態に合っている。</t>
    <rPh sb="0" eb="2">
      <t>スウガク</t>
    </rPh>
    <rPh sb="3" eb="6">
      <t>カクブンヤ</t>
    </rPh>
    <rPh sb="11" eb="12">
      <t>モノ</t>
    </rPh>
    <rPh sb="13" eb="14">
      <t>カ</t>
    </rPh>
    <rPh sb="19" eb="20">
      <t>カネ</t>
    </rPh>
    <rPh sb="21" eb="22">
      <t>ツカ</t>
    </rPh>
    <rPh sb="26" eb="28">
      <t>ジコク</t>
    </rPh>
    <rPh sb="29" eb="34">
      <t>ジカ</t>
    </rPh>
    <rPh sb="34" eb="36">
      <t>ガイシュツ</t>
    </rPh>
    <rPh sb="40" eb="42">
      <t>チョウリ</t>
    </rPh>
    <rPh sb="48" eb="49">
      <t>リョウ</t>
    </rPh>
    <rPh sb="50" eb="51">
      <t>ハカ</t>
    </rPh>
    <rPh sb="55" eb="58">
      <t>ジツセイカツ</t>
    </rPh>
    <rPh sb="59" eb="61">
      <t>ヤクダ</t>
    </rPh>
    <rPh sb="62" eb="64">
      <t>ナイヨウ</t>
    </rPh>
    <rPh sb="65" eb="66">
      <t>ト</t>
    </rPh>
    <rPh sb="67" eb="68">
      <t>アツカ</t>
    </rPh>
    <rPh sb="74" eb="76">
      <t>マイニチ</t>
    </rPh>
    <rPh sb="77" eb="80">
      <t>グタイテキ</t>
    </rPh>
    <rPh sb="81" eb="83">
      <t>セイカツ</t>
    </rPh>
    <rPh sb="84" eb="85">
      <t>カカ</t>
    </rPh>
    <rPh sb="86" eb="88">
      <t>ナイヨウ</t>
    </rPh>
    <rPh sb="92" eb="96">
      <t>セイカツジリツ</t>
    </rPh>
    <rPh sb="100" eb="102">
      <t>ヒツヨウ</t>
    </rPh>
    <rPh sb="103" eb="105">
      <t>コトガラ</t>
    </rPh>
    <rPh sb="106" eb="108">
      <t>ガクシュウ</t>
    </rPh>
    <rPh sb="113" eb="115">
      <t>セイト</t>
    </rPh>
    <rPh sb="116" eb="118">
      <t>ジッタイ</t>
    </rPh>
    <rPh sb="119" eb="120">
      <t>ア</t>
    </rPh>
    <phoneticPr fontId="6"/>
  </si>
  <si>
    <t>理科の各分野を幅広く収録しており、写真や図も見やすいため授業に生かせる内容が豊富である。実験や観察が難しい事柄についても平易な言葉でわかりやすく説明されているため学習がしやすい。生徒が興味・関心をもちやすく実態にも合っている。</t>
    <rPh sb="0" eb="2">
      <t>リカ</t>
    </rPh>
    <rPh sb="3" eb="6">
      <t>カクブンヤ</t>
    </rPh>
    <rPh sb="7" eb="8">
      <t>ハバ</t>
    </rPh>
    <rPh sb="8" eb="9">
      <t>ヒロ</t>
    </rPh>
    <rPh sb="10" eb="12">
      <t>シュウロク</t>
    </rPh>
    <rPh sb="17" eb="19">
      <t>シャシン</t>
    </rPh>
    <rPh sb="20" eb="21">
      <t>ズ</t>
    </rPh>
    <rPh sb="22" eb="23">
      <t>ミ</t>
    </rPh>
    <rPh sb="28" eb="30">
      <t>ジュギョウ</t>
    </rPh>
    <rPh sb="31" eb="32">
      <t>イ</t>
    </rPh>
    <rPh sb="35" eb="37">
      <t>ナイヨウ</t>
    </rPh>
    <rPh sb="38" eb="40">
      <t>ホウフ</t>
    </rPh>
    <rPh sb="44" eb="46">
      <t>ジッケン</t>
    </rPh>
    <rPh sb="47" eb="49">
      <t>カンサツ</t>
    </rPh>
    <rPh sb="50" eb="51">
      <t>ムズカ</t>
    </rPh>
    <rPh sb="53" eb="55">
      <t>コトガラ</t>
    </rPh>
    <rPh sb="60" eb="61">
      <t>ヘイ</t>
    </rPh>
    <rPh sb="61" eb="62">
      <t>エキ</t>
    </rPh>
    <rPh sb="63" eb="65">
      <t>コトバ</t>
    </rPh>
    <rPh sb="72" eb="74">
      <t>セツメイ</t>
    </rPh>
    <rPh sb="81" eb="83">
      <t>ガクシュウ</t>
    </rPh>
    <rPh sb="89" eb="91">
      <t>セイト</t>
    </rPh>
    <rPh sb="92" eb="94">
      <t>キョウミ</t>
    </rPh>
    <rPh sb="95" eb="97">
      <t>カンシン</t>
    </rPh>
    <rPh sb="103" eb="105">
      <t>ジッタイ</t>
    </rPh>
    <rPh sb="107" eb="108">
      <t>ア</t>
    </rPh>
    <phoneticPr fontId="6"/>
  </si>
  <si>
    <t>「歌唱」「器楽」「鑑賞」など幅広く音楽活動ができる内容、生徒が興味・関心をもつことができる楽曲が多く掲載されている。また、歌詞や楽譜だけでなく、絵や図などで情景やリズムがわかりやすく、見やすく工夫されているため生徒の実態に合っている。</t>
    <rPh sb="1" eb="3">
      <t>カショウ</t>
    </rPh>
    <rPh sb="5" eb="7">
      <t>キガク</t>
    </rPh>
    <rPh sb="9" eb="11">
      <t>カンショウ</t>
    </rPh>
    <rPh sb="14" eb="16">
      <t>ハバヒロ</t>
    </rPh>
    <rPh sb="17" eb="21">
      <t>オンガクカツドウ</t>
    </rPh>
    <rPh sb="25" eb="27">
      <t>ナイヨウ</t>
    </rPh>
    <rPh sb="28" eb="30">
      <t>セイト</t>
    </rPh>
    <rPh sb="31" eb="33">
      <t>キョウミ</t>
    </rPh>
    <rPh sb="34" eb="36">
      <t>カンシン</t>
    </rPh>
    <rPh sb="45" eb="47">
      <t>ガッキョク</t>
    </rPh>
    <rPh sb="48" eb="49">
      <t>オオ</t>
    </rPh>
    <rPh sb="50" eb="52">
      <t>ケイサイ</t>
    </rPh>
    <rPh sb="61" eb="63">
      <t>カシ</t>
    </rPh>
    <rPh sb="64" eb="66">
      <t>ガクフ</t>
    </rPh>
    <rPh sb="72" eb="73">
      <t>エ</t>
    </rPh>
    <rPh sb="74" eb="75">
      <t>ズ</t>
    </rPh>
    <rPh sb="78" eb="80">
      <t>ジョウケイ</t>
    </rPh>
    <rPh sb="92" eb="93">
      <t>ミ</t>
    </rPh>
    <rPh sb="96" eb="98">
      <t>クフウ</t>
    </rPh>
    <rPh sb="105" eb="107">
      <t>セイト</t>
    </rPh>
    <rPh sb="108" eb="110">
      <t>ジッタイ</t>
    </rPh>
    <rPh sb="111" eb="112">
      <t>ア</t>
    </rPh>
    <phoneticPr fontId="6"/>
  </si>
  <si>
    <t>家庭生活に最低限必要な知識や技術が分かりやすく説明されている。家庭の授業で学ぶほぼすべての内容を網羅している。衣食住について項目ごとにまとめられていて、すっきりしていて読みやすい。また、オールカラーで見やすく、どこからでも始められる見開き構造になっていて、生徒が楽しく生活の知識を学ぶことができる。</t>
    <rPh sb="0" eb="4">
      <t>カテイセイカツ</t>
    </rPh>
    <rPh sb="5" eb="10">
      <t>サイテイゲンヒツヨウ</t>
    </rPh>
    <rPh sb="11" eb="13">
      <t>チシキ</t>
    </rPh>
    <rPh sb="14" eb="16">
      <t>ギジュツ</t>
    </rPh>
    <rPh sb="17" eb="18">
      <t>ワ</t>
    </rPh>
    <rPh sb="23" eb="25">
      <t>セツメイ</t>
    </rPh>
    <rPh sb="31" eb="33">
      <t>カテイ</t>
    </rPh>
    <rPh sb="34" eb="36">
      <t>ジュギョウ</t>
    </rPh>
    <rPh sb="37" eb="38">
      <t>マナ</t>
    </rPh>
    <rPh sb="45" eb="47">
      <t>ナイヨウ</t>
    </rPh>
    <rPh sb="48" eb="50">
      <t>モウラ</t>
    </rPh>
    <rPh sb="55" eb="58">
      <t>イショクジュウ</t>
    </rPh>
    <rPh sb="62" eb="64">
      <t>コウモク</t>
    </rPh>
    <rPh sb="84" eb="85">
      <t>ヨ</t>
    </rPh>
    <rPh sb="100" eb="101">
      <t>ミ</t>
    </rPh>
    <rPh sb="111" eb="112">
      <t>ハジ</t>
    </rPh>
    <rPh sb="116" eb="118">
      <t>ミヒラ</t>
    </rPh>
    <rPh sb="119" eb="121">
      <t>コウゾウ</t>
    </rPh>
    <rPh sb="128" eb="130">
      <t>セイト</t>
    </rPh>
    <rPh sb="140" eb="141">
      <t>マナ</t>
    </rPh>
    <phoneticPr fontId="6"/>
  </si>
  <si>
    <t>本書は「自分のこと」「働くこと」「進路を考える」「現場実習」等、他の書籍では例を見ない内容で構成されている。高等部において、教科「職業・キャリア」で進路学習を始めるにあたって最適である。また、イラストが各ページに配置され、カラーで分かりやすい。書き込みながら主体的に学習を進めることができる。</t>
    <rPh sb="0" eb="2">
      <t>ホンショ</t>
    </rPh>
    <rPh sb="4" eb="6">
      <t>ジブン</t>
    </rPh>
    <rPh sb="11" eb="12">
      <t>ハタラ</t>
    </rPh>
    <rPh sb="17" eb="19">
      <t>シンロ</t>
    </rPh>
    <rPh sb="20" eb="21">
      <t>カンガ</t>
    </rPh>
    <rPh sb="25" eb="29">
      <t>ゲンバジッシュウ</t>
    </rPh>
    <rPh sb="30" eb="31">
      <t>ナド</t>
    </rPh>
    <rPh sb="32" eb="33">
      <t>ホカ</t>
    </rPh>
    <rPh sb="34" eb="36">
      <t>ショセキ</t>
    </rPh>
    <rPh sb="38" eb="39">
      <t>レイ</t>
    </rPh>
    <rPh sb="40" eb="41">
      <t>ミ</t>
    </rPh>
    <rPh sb="43" eb="45">
      <t>ナイヨウ</t>
    </rPh>
    <rPh sb="46" eb="48">
      <t>コウセイ</t>
    </rPh>
    <rPh sb="54" eb="57">
      <t>コウトウブ</t>
    </rPh>
    <rPh sb="62" eb="64">
      <t>キョウカ</t>
    </rPh>
    <rPh sb="65" eb="67">
      <t>ショクギョウ</t>
    </rPh>
    <rPh sb="74" eb="78">
      <t>シンロガクシュウ</t>
    </rPh>
    <rPh sb="79" eb="80">
      <t>ハジ</t>
    </rPh>
    <rPh sb="87" eb="89">
      <t>サイテキ</t>
    </rPh>
    <rPh sb="101" eb="102">
      <t>カク</t>
    </rPh>
    <rPh sb="106" eb="108">
      <t>ハイチ</t>
    </rPh>
    <rPh sb="115" eb="116">
      <t>ワ</t>
    </rPh>
    <rPh sb="122" eb="123">
      <t>カ</t>
    </rPh>
    <rPh sb="124" eb="125">
      <t>コ</t>
    </rPh>
    <rPh sb="129" eb="132">
      <t>シュタイテキ</t>
    </rPh>
    <rPh sb="133" eb="135">
      <t>ガクシュウ</t>
    </rPh>
    <rPh sb="136" eb="137">
      <t>スス</t>
    </rPh>
    <phoneticPr fontId="6"/>
  </si>
  <si>
    <t>難波支援学校</t>
    <rPh sb="0" eb="6">
      <t>ナンバシエンガッコウ</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</si>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</sst>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16" zoomScale="51" zoomScaleNormal="40" zoomScaleSheetLayoutView="51" workbookViewId="0">
      <selection activeCell="E129" sqref="E129:E130"/>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2" t="s">
        <v>5527</v>
      </c>
      <c r="B1" s="312"/>
      <c r="C1" s="312"/>
      <c r="D1" s="312"/>
      <c r="E1" s="220"/>
      <c r="F1" s="313" t="s">
        <v>7692</v>
      </c>
      <c r="G1" s="313"/>
      <c r="H1" s="313"/>
      <c r="I1" s="313"/>
      <c r="J1" s="313"/>
      <c r="K1" s="313"/>
      <c r="L1" s="313"/>
      <c r="M1" s="314" t="s">
        <v>7896</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3"/>
      <c r="G2" s="313"/>
      <c r="H2" s="313"/>
      <c r="I2" s="313"/>
      <c r="J2" s="313"/>
      <c r="K2" s="313"/>
      <c r="L2" s="313"/>
      <c r="M2" s="314"/>
      <c r="N2" s="281" t="s">
        <v>7711</v>
      </c>
      <c r="O2" s="281"/>
      <c r="P2" s="281"/>
      <c r="Q2" s="281"/>
      <c r="R2" s="281"/>
      <c r="S2" s="281"/>
      <c r="T2" s="281"/>
      <c r="U2" s="281"/>
      <c r="V2" s="267" t="s">
        <v>5528</v>
      </c>
      <c r="W2" s="309" t="s">
        <v>7774</v>
      </c>
      <c r="X2" s="309"/>
      <c r="Y2" s="309"/>
      <c r="Z2" s="309"/>
    </row>
    <row r="3" spans="1:26" ht="13.95" customHeight="1" x14ac:dyDescent="0.45">
      <c r="A3" s="219"/>
      <c r="B3" s="260" t="s">
        <v>7702</v>
      </c>
      <c r="C3" s="220" t="s">
        <v>7701</v>
      </c>
      <c r="D3" s="220"/>
      <c r="E3" s="220"/>
      <c r="F3" s="221"/>
      <c r="G3" s="221"/>
      <c r="H3" s="221"/>
      <c r="I3" s="219"/>
      <c r="J3" s="220"/>
      <c r="K3" s="220"/>
      <c r="L3" s="220"/>
      <c r="M3" s="220"/>
      <c r="N3" s="323" t="s">
        <v>7710</v>
      </c>
      <c r="O3" s="323"/>
      <c r="P3" s="282" t="s">
        <v>7895</v>
      </c>
      <c r="Q3" s="282"/>
      <c r="R3" s="282"/>
      <c r="S3" s="282"/>
      <c r="T3" s="282"/>
      <c r="U3" s="282"/>
      <c r="V3" s="315" t="s">
        <v>531</v>
      </c>
      <c r="W3" s="310" t="s">
        <v>7868</v>
      </c>
      <c r="X3" s="310"/>
      <c r="Y3" s="310"/>
      <c r="Z3" s="310"/>
    </row>
    <row r="4" spans="1:26" ht="13.95" customHeight="1" thickBot="1" x14ac:dyDescent="0.5">
      <c r="A4" s="219"/>
      <c r="B4" s="261" t="s">
        <v>7702</v>
      </c>
      <c r="C4" s="220" t="s">
        <v>7703</v>
      </c>
      <c r="D4" s="220"/>
      <c r="E4" s="220"/>
      <c r="F4" s="222"/>
      <c r="G4" s="222"/>
      <c r="H4" s="222"/>
      <c r="I4" s="219"/>
      <c r="J4" s="223"/>
      <c r="K4" s="223"/>
      <c r="L4" s="223"/>
      <c r="M4" s="220"/>
      <c r="N4" s="324"/>
      <c r="O4" s="324"/>
      <c r="P4" s="283"/>
      <c r="Q4" s="283"/>
      <c r="R4" s="283"/>
      <c r="S4" s="283"/>
      <c r="T4" s="283"/>
      <c r="U4" s="283"/>
      <c r="V4" s="316"/>
      <c r="W4" s="311"/>
      <c r="X4" s="311"/>
      <c r="Y4" s="311"/>
      <c r="Z4" s="311"/>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6" t="s">
        <v>7677</v>
      </c>
      <c r="P7" s="307"/>
      <c r="Q7" s="307"/>
      <c r="R7" s="307"/>
      <c r="S7" s="308"/>
      <c r="T7" s="224"/>
      <c r="U7" s="233" t="s">
        <v>2143</v>
      </c>
      <c r="V7" s="234" t="s">
        <v>1950</v>
      </c>
      <c r="W7" s="235">
        <v>1</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2</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4</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17" t="s">
        <v>537</v>
      </c>
      <c r="F15" s="304" t="s">
        <v>7677</v>
      </c>
      <c r="G15" s="304" t="s">
        <v>7687</v>
      </c>
      <c r="H15" s="304" t="s">
        <v>7688</v>
      </c>
      <c r="I15" s="213" t="s">
        <v>1947</v>
      </c>
      <c r="J15" s="327" t="s">
        <v>535</v>
      </c>
      <c r="K15" s="214" t="s">
        <v>536</v>
      </c>
      <c r="L15" s="302" t="s">
        <v>7780</v>
      </c>
      <c r="M15" s="317" t="s">
        <v>538</v>
      </c>
      <c r="N15" s="304" t="s">
        <v>7677</v>
      </c>
      <c r="O15" s="304" t="s">
        <v>7687</v>
      </c>
      <c r="P15" s="304" t="s">
        <v>7688</v>
      </c>
      <c r="Q15" s="325" t="s">
        <v>7690</v>
      </c>
      <c r="R15" s="213" t="s">
        <v>1947</v>
      </c>
      <c r="S15" s="300" t="s">
        <v>535</v>
      </c>
      <c r="T15" s="214" t="s">
        <v>536</v>
      </c>
      <c r="U15" s="302" t="s">
        <v>7780</v>
      </c>
      <c r="V15" s="319" t="s">
        <v>538</v>
      </c>
      <c r="W15" s="304" t="s">
        <v>7677</v>
      </c>
      <c r="X15" s="304" t="s">
        <v>7687</v>
      </c>
      <c r="Y15" s="304" t="s">
        <v>7688</v>
      </c>
      <c r="Z15" s="321" t="s">
        <v>7690</v>
      </c>
    </row>
    <row r="16" spans="1:26" s="215" customFormat="1" ht="18" customHeight="1" x14ac:dyDescent="0.45">
      <c r="A16" s="216" t="s">
        <v>7781</v>
      </c>
      <c r="B16" s="303"/>
      <c r="C16" s="271" t="s">
        <v>539</v>
      </c>
      <c r="D16" s="303"/>
      <c r="E16" s="318"/>
      <c r="F16" s="305"/>
      <c r="G16" s="305"/>
      <c r="H16" s="305"/>
      <c r="I16" s="217" t="s">
        <v>7781</v>
      </c>
      <c r="J16" s="328"/>
      <c r="K16" s="218" t="s">
        <v>539</v>
      </c>
      <c r="L16" s="303"/>
      <c r="M16" s="318"/>
      <c r="N16" s="305"/>
      <c r="O16" s="305"/>
      <c r="P16" s="305"/>
      <c r="Q16" s="326"/>
      <c r="R16" s="217" t="s">
        <v>7781</v>
      </c>
      <c r="S16" s="301"/>
      <c r="T16" s="218" t="s">
        <v>539</v>
      </c>
      <c r="U16" s="303"/>
      <c r="V16" s="320"/>
      <c r="W16" s="305"/>
      <c r="X16" s="305"/>
      <c r="Y16" s="305"/>
      <c r="Z16" s="322"/>
    </row>
    <row r="17" spans="1:26" s="170" customFormat="1" ht="22.2" customHeight="1" x14ac:dyDescent="0.45">
      <c r="A17" s="272" t="s">
        <v>2020</v>
      </c>
      <c r="B17" s="284" t="s">
        <v>7869</v>
      </c>
      <c r="C17" s="273" t="s">
        <v>7869</v>
      </c>
      <c r="D17" s="290" t="s">
        <v>7870</v>
      </c>
      <c r="E17" s="292" t="str">
        <f xml:space="preserve">
IF(C18="ア",VLOOKUP(A18,ア!$A:$C,3,FALSE),
IF(C18="イ",VLOOKUP(A18,イ!$A:$C,3,FALSE),
IF(C18="ウ",HLOOKUP(A18,ウ!$1:$6,5,FALSE)&amp;HLOOKUP(A18,ウ!$1:$6,6,FALSE),
IF(C18="エ",VLOOKUP(A18,エ!$A:$E,5,FALSE),""))))</f>
        <v>ひとりだちするための国語</v>
      </c>
      <c r="F17" s="294" t="s">
        <v>7680</v>
      </c>
      <c r="G17" s="296" t="s">
        <v>7884</v>
      </c>
      <c r="H17" s="286" t="s">
        <v>7886</v>
      </c>
      <c r="I17" s="274" t="s">
        <v>2021</v>
      </c>
      <c r="J17" s="284" t="s">
        <v>7869</v>
      </c>
      <c r="K17" s="273" t="s">
        <v>7869</v>
      </c>
      <c r="L17" s="290" t="str">
        <f xml:space="preserve">
IF(K18="ア",VLOOKUP(I18,ア!$A:$C,2,FALSE),
IF(K18="イ",VLOOKUP(I18,イ!$A:$C,2,FALSE),
IF(K18="ウ",HLOOKUP(I18,ウ!$1:$6,4,FALSE),
IF(K18="エ",VLOOKUP(I18,エ!$A:$E,4,FALSE),""))))</f>
        <v>日本教育研</v>
      </c>
      <c r="M17" s="292" t="str">
        <f xml:space="preserve">
IF(K18="ア",VLOOKUP(I18,ア!$A:$C,3,FALSE),
IF(K18="イ",VLOOKUP(I18,イ!$A:$C,3,FALSE),
IF(K18="ウ",HLOOKUP(I18,ウ!$1:$6,5,FALSE)&amp;HLOOKUP(I18,ウ!$1:$6,6,FALSE),
IF(K18="エ",VLOOKUP(I18,エ!$A:$E,5,FALSE),""))))</f>
        <v>ひとりだちするための国語</v>
      </c>
      <c r="N17" s="294" t="s">
        <v>7680</v>
      </c>
      <c r="O17" s="296" t="s">
        <v>7884</v>
      </c>
      <c r="P17" s="286" t="s">
        <v>7886</v>
      </c>
      <c r="Q17" s="288" t="s">
        <v>7887</v>
      </c>
      <c r="R17" s="274" t="s">
        <v>2022</v>
      </c>
      <c r="S17" s="284" t="s">
        <v>7869</v>
      </c>
      <c r="T17" s="273" t="s">
        <v>7869</v>
      </c>
      <c r="U17" s="290" t="str">
        <f xml:space="preserve">
IF(T18="ア",VLOOKUP(R18,ア!$A:$C,2,FALSE),
IF(T18="イ",VLOOKUP(R18,イ!$A:$C,2,FALSE),
IF(T18="ウ",HLOOKUP(R18,ウ!$1:$6,4,FALSE),
IF(T18="エ",VLOOKUP(R18,エ!$A:$E,4,FALSE),""))))</f>
        <v>日本教育研</v>
      </c>
      <c r="V17" s="292" t="str">
        <f xml:space="preserve">
IF(T18="ア",VLOOKUP(R18,ア!$A:$C,3,FALSE),
IF(T18="イ",VLOOKUP(R18,イ!$A:$C,3,FALSE),
IF(T18="ウ",HLOOKUP(R18,ウ!$1:$6,5,FALSE)&amp;HLOOKUP(R18,ウ!$1:$6,6,FALSE),
IF(T18="エ",VLOOKUP(R18,エ!$A:$E,5,FALSE),""))))</f>
        <v>ひとりだちするための国語</v>
      </c>
      <c r="W17" s="294" t="s">
        <v>7680</v>
      </c>
      <c r="X17" s="296" t="s">
        <v>7884</v>
      </c>
      <c r="Y17" s="286" t="s">
        <v>7886</v>
      </c>
      <c r="Z17" s="288" t="s">
        <v>7887</v>
      </c>
    </row>
    <row r="18" spans="1:26" s="170" customFormat="1" ht="22.2" customHeight="1" x14ac:dyDescent="0.45">
      <c r="A18" s="205">
        <v>410</v>
      </c>
      <c r="B18" s="285"/>
      <c r="C18" s="275" t="s">
        <v>7717</v>
      </c>
      <c r="D18" s="291"/>
      <c r="E18" s="293"/>
      <c r="F18" s="295"/>
      <c r="G18" s="297"/>
      <c r="H18" s="287"/>
      <c r="I18" s="207">
        <v>410</v>
      </c>
      <c r="J18" s="285"/>
      <c r="K18" s="275" t="s">
        <v>7717</v>
      </c>
      <c r="L18" s="291"/>
      <c r="M18" s="293"/>
      <c r="N18" s="295"/>
      <c r="O18" s="297"/>
      <c r="P18" s="287"/>
      <c r="Q18" s="289"/>
      <c r="R18" s="205">
        <v>410</v>
      </c>
      <c r="S18" s="285"/>
      <c r="T18" s="275" t="s">
        <v>7717</v>
      </c>
      <c r="U18" s="291"/>
      <c r="V18" s="293"/>
      <c r="W18" s="295"/>
      <c r="X18" s="297"/>
      <c r="Y18" s="287"/>
      <c r="Z18" s="289"/>
    </row>
    <row r="19" spans="1:26" s="170" customFormat="1" ht="22.2" customHeight="1" x14ac:dyDescent="0.45">
      <c r="A19" s="272" t="s">
        <v>7782</v>
      </c>
      <c r="B19" s="284" t="s">
        <v>7873</v>
      </c>
      <c r="C19" s="273" t="s">
        <v>7873</v>
      </c>
      <c r="D19" s="290" t="s">
        <v>7876</v>
      </c>
      <c r="E19" s="292" t="str">
        <f xml:space="preserve">
IF(C20="ア",VLOOKUP(A20,ア!$A:$C,3,FALSE),
IF(C20="イ",VLOOKUP(A20,イ!$A:$C,3,FALSE),
IF(C20="ウ",HLOOKUP(A20,ウ!$1:$6,5,FALSE)&amp;HLOOKUP(A20,ウ!$1:$6,6,FALSE),
IF(C20="エ",VLOOKUP(A20,エ!$A:$E,5,FALSE),""))))</f>
        <v>基本地図帳 改訂版</v>
      </c>
      <c r="F19" s="294" t="s">
        <v>7680</v>
      </c>
      <c r="G19" s="296" t="s">
        <v>7884</v>
      </c>
      <c r="H19" s="286" t="s">
        <v>7886</v>
      </c>
      <c r="I19" s="276" t="s">
        <v>7783</v>
      </c>
      <c r="J19" s="284" t="s">
        <v>7873</v>
      </c>
      <c r="K19" s="273" t="s">
        <v>7873</v>
      </c>
      <c r="L19" s="290" t="str">
        <f xml:space="preserve">
IF(K20="ア",VLOOKUP(I20,ア!$A:$C,2,FALSE),
IF(K20="イ",VLOOKUP(I20,イ!$A:$C,2,FALSE),
IF(K20="ウ",HLOOKUP(I20,ウ!$1:$6,4,FALSE),
IF(K20="エ",VLOOKUP(I20,エ!$A:$E,4,FALSE),""))))</f>
        <v>山川</v>
      </c>
      <c r="M19" s="292" t="str">
        <f xml:space="preserve">
IF(K20="ア",VLOOKUP(I20,ア!$A:$C,3,FALSE),
IF(K20="イ",VLOOKUP(I20,イ!$A:$C,3,FALSE),
IF(K20="ウ",HLOOKUP(I20,ウ!$1:$6,5,FALSE)&amp;HLOOKUP(I20,ウ!$1:$6,6,FALSE),
IF(K20="エ",VLOOKUP(I20,エ!$A:$E,5,FALSE),""))))</f>
        <v>基本地図帳 改訂版</v>
      </c>
      <c r="N19" s="294" t="s">
        <v>7680</v>
      </c>
      <c r="O19" s="296" t="s">
        <v>7884</v>
      </c>
      <c r="P19" s="286" t="s">
        <v>7886</v>
      </c>
      <c r="Q19" s="288" t="s">
        <v>7887</v>
      </c>
      <c r="R19" s="272" t="s">
        <v>7784</v>
      </c>
      <c r="S19" s="284" t="s">
        <v>7873</v>
      </c>
      <c r="T19" s="273" t="s">
        <v>7873</v>
      </c>
      <c r="U19" s="290" t="str">
        <f xml:space="preserve">
IF(T20="ア",VLOOKUP(R20,ア!$A:$C,2,FALSE),
IF(T20="イ",VLOOKUP(R20,イ!$A:$C,2,FALSE),
IF(T20="ウ",HLOOKUP(R20,ウ!$1:$6,4,FALSE),
IF(T20="エ",VLOOKUP(R20,エ!$A:$E,4,FALSE),""))))</f>
        <v>山川</v>
      </c>
      <c r="V19" s="292" t="str">
        <f xml:space="preserve">
IF(T20="ア",VLOOKUP(R20,ア!$A:$C,3,FALSE),
IF(T20="イ",VLOOKUP(R20,イ!$A:$C,3,FALSE),
IF(T20="ウ",HLOOKUP(R20,ウ!$1:$6,5,FALSE)&amp;HLOOKUP(R20,ウ!$1:$6,6,FALSE),
IF(T20="エ",VLOOKUP(R20,エ!$A:$E,5,FALSE),""))))</f>
        <v>基本地図帳 改訂版</v>
      </c>
      <c r="W19" s="294" t="s">
        <v>7680</v>
      </c>
      <c r="X19" s="296" t="s">
        <v>7884</v>
      </c>
      <c r="Y19" s="286" t="s">
        <v>7886</v>
      </c>
      <c r="Z19" s="288" t="s">
        <v>7887</v>
      </c>
    </row>
    <row r="20" spans="1:26" s="170" customFormat="1" ht="22.2" customHeight="1" x14ac:dyDescent="0.45">
      <c r="A20" s="205" t="s">
        <v>7875</v>
      </c>
      <c r="B20" s="285"/>
      <c r="C20" s="275" t="s">
        <v>7874</v>
      </c>
      <c r="D20" s="291"/>
      <c r="E20" s="293"/>
      <c r="F20" s="295"/>
      <c r="G20" s="297"/>
      <c r="H20" s="287"/>
      <c r="I20" s="207" t="s">
        <v>7875</v>
      </c>
      <c r="J20" s="285"/>
      <c r="K20" s="275" t="s">
        <v>7874</v>
      </c>
      <c r="L20" s="291"/>
      <c r="M20" s="293"/>
      <c r="N20" s="295"/>
      <c r="O20" s="297"/>
      <c r="P20" s="287"/>
      <c r="Q20" s="289"/>
      <c r="R20" s="205" t="s">
        <v>7875</v>
      </c>
      <c r="S20" s="285"/>
      <c r="T20" s="275" t="s">
        <v>7874</v>
      </c>
      <c r="U20" s="291"/>
      <c r="V20" s="293"/>
      <c r="W20" s="295"/>
      <c r="X20" s="297"/>
      <c r="Y20" s="287"/>
      <c r="Z20" s="289"/>
    </row>
    <row r="21" spans="1:26" s="170" customFormat="1" ht="22.2" customHeight="1" x14ac:dyDescent="0.45">
      <c r="A21" s="272" t="s">
        <v>7785</v>
      </c>
      <c r="B21" s="284" t="s">
        <v>7871</v>
      </c>
      <c r="C21" s="273" t="s">
        <v>7871</v>
      </c>
      <c r="D21" s="290" t="s">
        <v>7872</v>
      </c>
      <c r="E21" s="292" t="str">
        <f xml:space="preserve">
IF(C22="ア",VLOOKUP(A22,ア!$A:$C,3,FALSE),
IF(C22="イ",VLOOKUP(A22,イ!$A:$C,3,FALSE),
IF(C22="ウ",HLOOKUP(A22,ウ!$1:$6,5,FALSE)&amp;HLOOKUP(A22,ウ!$1:$6,6,FALSE),
IF(C22="エ",VLOOKUP(A22,エ!$A:$E,5,FALSE),""))))</f>
        <v>くらしに役立つ数学</v>
      </c>
      <c r="F21" s="294" t="s">
        <v>7680</v>
      </c>
      <c r="G21" s="296" t="s">
        <v>7885</v>
      </c>
      <c r="H21" s="286" t="s">
        <v>7886</v>
      </c>
      <c r="I21" s="276" t="s">
        <v>7786</v>
      </c>
      <c r="J21" s="284" t="s">
        <v>7871</v>
      </c>
      <c r="K21" s="273" t="s">
        <v>7871</v>
      </c>
      <c r="L21" s="290" t="str">
        <f xml:space="preserve">
IF(K22="ア",VLOOKUP(I22,ア!$A:$C,2,FALSE),
IF(K22="イ",VLOOKUP(I22,イ!$A:$C,2,FALSE),
IF(K22="ウ",HLOOKUP(I22,ウ!$1:$6,4,FALSE),
IF(K22="エ",VLOOKUP(I22,エ!$A:$E,4,FALSE),""))))</f>
        <v>東洋館</v>
      </c>
      <c r="M21" s="292" t="str">
        <f xml:space="preserve">
IF(K22="ア",VLOOKUP(I22,ア!$A:$C,3,FALSE),
IF(K22="イ",VLOOKUP(I22,イ!$A:$C,3,FALSE),
IF(K22="ウ",HLOOKUP(I22,ウ!$1:$6,5,FALSE)&amp;HLOOKUP(I22,ウ!$1:$6,6,FALSE),
IF(K22="エ",VLOOKUP(I22,エ!$A:$E,5,FALSE),""))))</f>
        <v>くらしに役立つ数学</v>
      </c>
      <c r="N21" s="294" t="s">
        <v>7680</v>
      </c>
      <c r="O21" s="296" t="s">
        <v>7885</v>
      </c>
      <c r="P21" s="286" t="s">
        <v>7886</v>
      </c>
      <c r="Q21" s="288" t="s">
        <v>7887</v>
      </c>
      <c r="R21" s="272" t="s">
        <v>7787</v>
      </c>
      <c r="S21" s="284" t="s">
        <v>7871</v>
      </c>
      <c r="T21" s="273" t="s">
        <v>7871</v>
      </c>
      <c r="U21" s="290" t="str">
        <f xml:space="preserve">
IF(T22="ア",VLOOKUP(R22,ア!$A:$C,2,FALSE),
IF(T22="イ",VLOOKUP(R22,イ!$A:$C,2,FALSE),
IF(T22="ウ",HLOOKUP(R22,ウ!$1:$6,4,FALSE),
IF(T22="エ",VLOOKUP(R22,エ!$A:$E,4,FALSE),""))))</f>
        <v>東洋館</v>
      </c>
      <c r="V21" s="292" t="str">
        <f xml:space="preserve">
IF(T22="ア",VLOOKUP(R22,ア!$A:$C,3,FALSE),
IF(T22="イ",VLOOKUP(R22,イ!$A:$C,3,FALSE),
IF(T22="ウ",HLOOKUP(R22,ウ!$1:$6,5,FALSE)&amp;HLOOKUP(R22,ウ!$1:$6,6,FALSE),
IF(T22="エ",VLOOKUP(R22,エ!$A:$E,5,FALSE),""))))</f>
        <v>くらしに役立つ数学</v>
      </c>
      <c r="W21" s="294" t="s">
        <v>7680</v>
      </c>
      <c r="X21" s="296" t="s">
        <v>7885</v>
      </c>
      <c r="Y21" s="286" t="s">
        <v>7886</v>
      </c>
      <c r="Z21" s="288" t="s">
        <v>7887</v>
      </c>
    </row>
    <row r="22" spans="1:26" s="170" customFormat="1" ht="22.2" customHeight="1" x14ac:dyDescent="0.45">
      <c r="A22" s="205">
        <v>364</v>
      </c>
      <c r="B22" s="285"/>
      <c r="C22" s="275" t="s">
        <v>7717</v>
      </c>
      <c r="D22" s="291"/>
      <c r="E22" s="293"/>
      <c r="F22" s="295"/>
      <c r="G22" s="297"/>
      <c r="H22" s="287"/>
      <c r="I22" s="207">
        <v>364</v>
      </c>
      <c r="J22" s="285"/>
      <c r="K22" s="275" t="s">
        <v>7717</v>
      </c>
      <c r="L22" s="291"/>
      <c r="M22" s="293"/>
      <c r="N22" s="295"/>
      <c r="O22" s="297"/>
      <c r="P22" s="287"/>
      <c r="Q22" s="289"/>
      <c r="R22" s="205">
        <v>364</v>
      </c>
      <c r="S22" s="285"/>
      <c r="T22" s="275" t="s">
        <v>7717</v>
      </c>
      <c r="U22" s="291"/>
      <c r="V22" s="293"/>
      <c r="W22" s="295"/>
      <c r="X22" s="297"/>
      <c r="Y22" s="287"/>
      <c r="Z22" s="289"/>
    </row>
    <row r="23" spans="1:26" s="170" customFormat="1" ht="22.2" customHeight="1" x14ac:dyDescent="0.45">
      <c r="A23" s="272" t="s">
        <v>1943</v>
      </c>
      <c r="B23" s="284" t="s">
        <v>7877</v>
      </c>
      <c r="C23" s="273" t="s">
        <v>7877</v>
      </c>
      <c r="D23" s="290" t="str">
        <f xml:space="preserve">
IF(C24="ア",VLOOKUP(A24,ア!$A:$C,2,FALSE),
IF(C24="イ",VLOOKUP(A24,イ!$A:$C,2,FALSE),
IF(C24="ウ",HLOOKUP(A24,ウ!$1:$6,4,FALSE),
IF(C24="エ",VLOOKUP(A24,エ!$A:$E,4,FALSE),""))))</f>
        <v>東書</v>
      </c>
      <c r="E23" s="292" t="str">
        <f xml:space="preserve">
IF(C24="ア",VLOOKUP(A24,ア!$A:$C,3,FALSE),
IF(C24="イ",VLOOKUP(A24,イ!$A:$C,3,FALSE),
IF(C24="ウ",HLOOKUP(A24,ウ!$1:$6,5,FALSE)&amp;HLOOKUP(A24,ウ!$1:$6,6,FALSE),
IF(C24="エ",VLOOKUP(A24,エ!$A:$E,5,FALSE),""))))</f>
        <v>理科　☆☆☆☆☆</v>
      </c>
      <c r="F23" s="294" t="s">
        <v>7680</v>
      </c>
      <c r="G23" s="296" t="s">
        <v>7884</v>
      </c>
      <c r="H23" s="286" t="s">
        <v>7886</v>
      </c>
      <c r="I23" s="276" t="s">
        <v>1945</v>
      </c>
      <c r="J23" s="284" t="s">
        <v>7877</v>
      </c>
      <c r="K23" s="273" t="s">
        <v>7877</v>
      </c>
      <c r="L23" s="290" t="str">
        <f xml:space="preserve">
IF(K24="ア",VLOOKUP(I24,ア!$A:$C,2,FALSE),
IF(K24="イ",VLOOKUP(I24,イ!$A:$C,2,FALSE),
IF(K24="ウ",HLOOKUP(I24,ウ!$1:$6,4,FALSE),
IF(K24="エ",VLOOKUP(I24,エ!$A:$E,4,FALSE),""))))</f>
        <v>東書</v>
      </c>
      <c r="M23" s="292" t="str">
        <f xml:space="preserve">
IF(K24="ア",VLOOKUP(I24,ア!$A:$C,3,FALSE),
IF(K24="イ",VLOOKUP(I24,イ!$A:$C,3,FALSE),
IF(K24="ウ",HLOOKUP(I24,ウ!$1:$6,5,FALSE)&amp;HLOOKUP(I24,ウ!$1:$6,6,FALSE),
IF(K24="エ",VLOOKUP(I24,エ!$A:$E,5,FALSE),""))))</f>
        <v>理科　☆☆☆☆☆</v>
      </c>
      <c r="N23" s="294" t="s">
        <v>7680</v>
      </c>
      <c r="O23" s="296" t="s">
        <v>7884</v>
      </c>
      <c r="P23" s="286" t="s">
        <v>7886</v>
      </c>
      <c r="Q23" s="288" t="s">
        <v>7887</v>
      </c>
      <c r="R23" s="272" t="s">
        <v>1948</v>
      </c>
      <c r="S23" s="284" t="s">
        <v>7879</v>
      </c>
      <c r="T23" s="273" t="s">
        <v>7879</v>
      </c>
      <c r="U23" s="290" t="str">
        <f xml:space="preserve">
IF(T24="ア",VLOOKUP(R24,ア!$A:$C,2,FALSE),
IF(T24="イ",VLOOKUP(R24,イ!$A:$C,2,FALSE),
IF(T24="ウ",HLOOKUP(R24,ウ!$1:$6,4,FALSE),
IF(T24="エ",VLOOKUP(R24,エ!$A:$E,4,FALSE),""))))</f>
        <v>東書</v>
      </c>
      <c r="V23" s="292" t="str">
        <f xml:space="preserve">
IF(T24="ア",VLOOKUP(R24,ア!$A:$C,3,FALSE),
IF(T24="イ",VLOOKUP(R24,イ!$A:$C,3,FALSE),
IF(T24="ウ",HLOOKUP(R24,ウ!$1:$6,5,FALSE)&amp;HLOOKUP(R24,ウ!$1:$6,6,FALSE),
IF(T24="エ",VLOOKUP(R24,エ!$A:$E,5,FALSE),""))))</f>
        <v>音楽　☆☆☆☆☆</v>
      </c>
      <c r="W23" s="294" t="s">
        <v>7680</v>
      </c>
      <c r="X23" s="296" t="s">
        <v>7884</v>
      </c>
      <c r="Y23" s="286" t="s">
        <v>7886</v>
      </c>
      <c r="Z23" s="288" t="s">
        <v>7887</v>
      </c>
    </row>
    <row r="24" spans="1:26" s="170" customFormat="1" ht="22.2" customHeight="1" x14ac:dyDescent="0.45">
      <c r="A24" s="205" t="s">
        <v>7878</v>
      </c>
      <c r="B24" s="285"/>
      <c r="C24" s="275" t="s">
        <v>7715</v>
      </c>
      <c r="D24" s="291"/>
      <c r="E24" s="293"/>
      <c r="F24" s="295"/>
      <c r="G24" s="297"/>
      <c r="H24" s="287"/>
      <c r="I24" s="207" t="s">
        <v>7878</v>
      </c>
      <c r="J24" s="285"/>
      <c r="K24" s="275" t="s">
        <v>7715</v>
      </c>
      <c r="L24" s="291"/>
      <c r="M24" s="293"/>
      <c r="N24" s="295"/>
      <c r="O24" s="297"/>
      <c r="P24" s="287"/>
      <c r="Q24" s="289"/>
      <c r="R24" s="205" t="s">
        <v>7880</v>
      </c>
      <c r="S24" s="285"/>
      <c r="T24" s="275" t="s">
        <v>7715</v>
      </c>
      <c r="U24" s="291"/>
      <c r="V24" s="293"/>
      <c r="W24" s="295"/>
      <c r="X24" s="297"/>
      <c r="Y24" s="287"/>
      <c r="Z24" s="289"/>
    </row>
    <row r="25" spans="1:26" s="170" customFormat="1" ht="22.2" customHeight="1" x14ac:dyDescent="0.45">
      <c r="A25" s="272" t="s">
        <v>1944</v>
      </c>
      <c r="B25" s="284" t="s">
        <v>7879</v>
      </c>
      <c r="C25" s="273" t="s">
        <v>7879</v>
      </c>
      <c r="D25" s="290" t="str">
        <f xml:space="preserve">
IF(C26="ア",VLOOKUP(A26,ア!$A:$C,2,FALSE),
IF(C26="イ",VLOOKUP(A26,イ!$A:$C,2,FALSE),
IF(C26="ウ",HLOOKUP(A26,ウ!$1:$6,4,FALSE),
IF(C26="エ",VLOOKUP(A26,エ!$A:$E,4,FALSE),""))))</f>
        <v>東書</v>
      </c>
      <c r="E25" s="292" t="str">
        <f xml:space="preserve">
IF(C26="ア",VLOOKUP(A26,ア!$A:$C,3,FALSE),
IF(C26="イ",VLOOKUP(A26,イ!$A:$C,3,FALSE),
IF(C26="ウ",HLOOKUP(A26,ウ!$1:$6,5,FALSE)&amp;HLOOKUP(A26,ウ!$1:$6,6,FALSE),
IF(C26="エ",VLOOKUP(A26,エ!$A:$E,5,FALSE),""))))</f>
        <v>音楽　☆☆☆☆☆</v>
      </c>
      <c r="F25" s="294" t="s">
        <v>7680</v>
      </c>
      <c r="G25" s="296" t="s">
        <v>7884</v>
      </c>
      <c r="H25" s="286" t="s">
        <v>7886</v>
      </c>
      <c r="I25" s="276" t="s">
        <v>1946</v>
      </c>
      <c r="J25" s="284" t="s">
        <v>7879</v>
      </c>
      <c r="K25" s="273" t="s">
        <v>7879</v>
      </c>
      <c r="L25" s="290" t="str">
        <f xml:space="preserve">
IF(K26="ア",VLOOKUP(I26,ア!$A:$C,2,FALSE),
IF(K26="イ",VLOOKUP(I26,イ!$A:$C,2,FALSE),
IF(K26="ウ",HLOOKUP(I26,ウ!$1:$6,4,FALSE),
IF(K26="エ",VLOOKUP(I26,エ!$A:$E,4,FALSE),""))))</f>
        <v>東書</v>
      </c>
      <c r="M25" s="292" t="str">
        <f xml:space="preserve">
IF(K26="ア",VLOOKUP(I26,ア!$A:$C,3,FALSE),
IF(K26="イ",VLOOKUP(I26,イ!$A:$C,3,FALSE),
IF(K26="ウ",HLOOKUP(I26,ウ!$1:$6,5,FALSE)&amp;HLOOKUP(I26,ウ!$1:$6,6,FALSE),
IF(K26="エ",VLOOKUP(I26,エ!$A:$E,5,FALSE),""))))</f>
        <v>音楽　☆☆☆☆☆</v>
      </c>
      <c r="N25" s="294" t="s">
        <v>7680</v>
      </c>
      <c r="O25" s="296" t="s">
        <v>7884</v>
      </c>
      <c r="P25" s="286" t="s">
        <v>7886</v>
      </c>
      <c r="Q25" s="288" t="s">
        <v>7887</v>
      </c>
      <c r="R25" s="272" t="s">
        <v>1949</v>
      </c>
      <c r="S25" s="284" t="s">
        <v>7881</v>
      </c>
      <c r="T25" s="273" t="s">
        <v>7881</v>
      </c>
      <c r="U25" s="290" t="str">
        <f xml:space="preserve">
IF(T26="ア",VLOOKUP(R26,ア!$A:$C,2,FALSE),
IF(T26="イ",VLOOKUP(R26,イ!$A:$C,2,FALSE),
IF(T26="ウ",HLOOKUP(R26,ウ!$1:$6,4,FALSE),
IF(T26="エ",VLOOKUP(R26,エ!$A:$E,4,FALSE),""))))</f>
        <v>開隆堂出版</v>
      </c>
      <c r="V25" s="292" t="str">
        <f xml:space="preserve">
IF(T26="ア",VLOOKUP(R26,ア!$A:$C,3,FALSE),
IF(T26="イ",VLOOKUP(R26,イ!$A:$C,3,FALSE),
IF(T26="ウ",HLOOKUP(R26,ウ!$1:$6,5,FALSE)&amp;HLOOKUP(R26,ウ!$1:$6,6,FALSE),
IF(T26="エ",VLOOKUP(R26,エ!$A:$E,5,FALSE),""))))</f>
        <v>たのしい家庭科　職業・家庭　わたしのくらしに生かす</v>
      </c>
      <c r="W25" s="294" t="s">
        <v>7680</v>
      </c>
      <c r="X25" s="296" t="s">
        <v>7884</v>
      </c>
      <c r="Y25" s="286" t="s">
        <v>7886</v>
      </c>
      <c r="Z25" s="288" t="s">
        <v>7887</v>
      </c>
    </row>
    <row r="26" spans="1:26" s="170" customFormat="1" ht="22.2" customHeight="1" x14ac:dyDescent="0.45">
      <c r="A26" s="205" t="s">
        <v>7880</v>
      </c>
      <c r="B26" s="285"/>
      <c r="C26" s="275" t="s">
        <v>7715</v>
      </c>
      <c r="D26" s="291"/>
      <c r="E26" s="293"/>
      <c r="F26" s="295"/>
      <c r="G26" s="297"/>
      <c r="H26" s="287"/>
      <c r="I26" s="207" t="s">
        <v>7880</v>
      </c>
      <c r="J26" s="285"/>
      <c r="K26" s="275" t="s">
        <v>7715</v>
      </c>
      <c r="L26" s="291"/>
      <c r="M26" s="293"/>
      <c r="N26" s="295"/>
      <c r="O26" s="297"/>
      <c r="P26" s="287"/>
      <c r="Q26" s="289"/>
      <c r="R26" s="205">
        <v>131</v>
      </c>
      <c r="S26" s="285"/>
      <c r="T26" s="275" t="s">
        <v>7717</v>
      </c>
      <c r="U26" s="291"/>
      <c r="V26" s="293"/>
      <c r="W26" s="295"/>
      <c r="X26" s="297"/>
      <c r="Y26" s="287"/>
      <c r="Z26" s="289"/>
    </row>
    <row r="27" spans="1:26" s="170" customFormat="1" ht="22.2" customHeight="1" x14ac:dyDescent="0.45">
      <c r="A27" s="272" t="s">
        <v>7788</v>
      </c>
      <c r="B27" s="284" t="s">
        <v>7881</v>
      </c>
      <c r="C27" s="273" t="s">
        <v>7881</v>
      </c>
      <c r="D27" s="290" t="str">
        <f xml:space="preserve">
IF(C28="ア",VLOOKUP(A28,ア!$A:$C,2,FALSE),
IF(C28="イ",VLOOKUP(A28,イ!$A:$C,2,FALSE),
IF(C28="ウ",HLOOKUP(A28,ウ!$1:$6,4,FALSE),
IF(C28="エ",VLOOKUP(A28,エ!$A:$E,4,FALSE),""))))</f>
        <v>開隆堂出版</v>
      </c>
      <c r="E27" s="292" t="str">
        <f xml:space="preserve">
IF(C28="ア",VLOOKUP(A28,ア!$A:$C,3,FALSE),
IF(C28="イ",VLOOKUP(A28,イ!$A:$C,3,FALSE),
IF(C28="ウ",HLOOKUP(A28,ウ!$1:$6,5,FALSE)&amp;HLOOKUP(A28,ウ!$1:$6,6,FALSE),
IF(C28="エ",VLOOKUP(A28,エ!$A:$E,5,FALSE),""))))</f>
        <v>たのしい家庭科　職業・家庭　わたしのくらしに生かす</v>
      </c>
      <c r="F27" s="294" t="s">
        <v>7680</v>
      </c>
      <c r="G27" s="296" t="s">
        <v>7885</v>
      </c>
      <c r="H27" s="286" t="s">
        <v>7886</v>
      </c>
      <c r="I27" s="276" t="s">
        <v>7789</v>
      </c>
      <c r="J27" s="284" t="s">
        <v>7881</v>
      </c>
      <c r="K27" s="273" t="s">
        <v>7881</v>
      </c>
      <c r="L27" s="290" t="str">
        <f xml:space="preserve">
IF(K28="ア",VLOOKUP(I28,ア!$A:$C,2,FALSE),
IF(K28="イ",VLOOKUP(I28,イ!$A:$C,2,FALSE),
IF(K28="ウ",HLOOKUP(I28,ウ!$1:$6,4,FALSE),
IF(K28="エ",VLOOKUP(I28,エ!$A:$E,4,FALSE),""))))</f>
        <v>開隆堂出版</v>
      </c>
      <c r="M27" s="292" t="str">
        <f xml:space="preserve">
IF(K28="ア",VLOOKUP(I28,ア!$A:$C,3,FALSE),
IF(K28="イ",VLOOKUP(I28,イ!$A:$C,3,FALSE),
IF(K28="ウ",HLOOKUP(I28,ウ!$1:$6,5,FALSE)&amp;HLOOKUP(I28,ウ!$1:$6,6,FALSE),
IF(K28="エ",VLOOKUP(I28,エ!$A:$E,5,FALSE),""))))</f>
        <v>たのしい家庭科　職業・家庭　わたしのくらしに生かす</v>
      </c>
      <c r="N27" s="294" t="s">
        <v>7680</v>
      </c>
      <c r="O27" s="296" t="s">
        <v>7885</v>
      </c>
      <c r="P27" s="286" t="s">
        <v>7886</v>
      </c>
      <c r="Q27" s="288" t="s">
        <v>7887</v>
      </c>
      <c r="R27" s="272" t="s">
        <v>7790</v>
      </c>
      <c r="S27" s="284" t="s">
        <v>7882</v>
      </c>
      <c r="T27" s="273" t="s">
        <v>7883</v>
      </c>
      <c r="U27" s="290" t="str">
        <f xml:space="preserve">
IF(T28="ア",VLOOKUP(R28,ア!$A:$C,2,FALSE),
IF(T28="イ",VLOOKUP(R28,イ!$A:$C,2,FALSE),
IF(T28="ウ",HLOOKUP(R28,ウ!$1:$6,4,FALSE),
IF(T28="エ",VLOOKUP(R28,エ!$A:$E,4,FALSE),""))))</f>
        <v>日本教育研</v>
      </c>
      <c r="V27" s="292" t="str">
        <f xml:space="preserve">
IF(T28="ア",VLOOKUP(R28,ア!$A:$C,3,FALSE),
IF(T28="イ",VLOOKUP(R28,イ!$A:$C,3,FALSE),
IF(T28="ウ",HLOOKUP(R28,ウ!$1:$6,5,FALSE)&amp;HLOOKUP(R28,ウ!$1:$6,6,FALSE),
IF(T28="エ",VLOOKUP(R28,エ!$A:$E,5,FALSE),""))))</f>
        <v>ひとりだちするための進路学習－あしたへのステップー</v>
      </c>
      <c r="W27" s="294" t="s">
        <v>7680</v>
      </c>
      <c r="X27" s="296" t="s">
        <v>7885</v>
      </c>
      <c r="Y27" s="286" t="s">
        <v>7886</v>
      </c>
      <c r="Z27" s="288" t="s">
        <v>7887</v>
      </c>
    </row>
    <row r="28" spans="1:26" s="170" customFormat="1" ht="22.2" customHeight="1" x14ac:dyDescent="0.45">
      <c r="A28" s="205">
        <v>131</v>
      </c>
      <c r="B28" s="285"/>
      <c r="C28" s="275" t="s">
        <v>7717</v>
      </c>
      <c r="D28" s="291"/>
      <c r="E28" s="293"/>
      <c r="F28" s="295"/>
      <c r="G28" s="297"/>
      <c r="H28" s="287"/>
      <c r="I28" s="207">
        <v>131</v>
      </c>
      <c r="J28" s="285"/>
      <c r="K28" s="275" t="s">
        <v>7717</v>
      </c>
      <c r="L28" s="291"/>
      <c r="M28" s="293"/>
      <c r="N28" s="295"/>
      <c r="O28" s="297"/>
      <c r="P28" s="287"/>
      <c r="Q28" s="289"/>
      <c r="R28" s="205">
        <v>413</v>
      </c>
      <c r="S28" s="285"/>
      <c r="T28" s="275" t="s">
        <v>7717</v>
      </c>
      <c r="U28" s="291"/>
      <c r="V28" s="293"/>
      <c r="W28" s="295"/>
      <c r="X28" s="297"/>
      <c r="Y28" s="287"/>
      <c r="Z28" s="289"/>
    </row>
    <row r="29" spans="1:26" s="170" customFormat="1" ht="22.2" customHeight="1" x14ac:dyDescent="0.45">
      <c r="A29" s="272" t="s">
        <v>7791</v>
      </c>
      <c r="B29" s="284" t="s">
        <v>7882</v>
      </c>
      <c r="C29" s="273" t="s">
        <v>7883</v>
      </c>
      <c r="D29" s="290" t="str">
        <f xml:space="preserve">
IF(C30="ア",VLOOKUP(A30,ア!$A:$C,2,FALSE),
IF(C30="イ",VLOOKUP(A30,イ!$A:$C,2,FALSE),
IF(C30="ウ",HLOOKUP(A30,ウ!$1:$6,4,FALSE),
IF(C30="エ",VLOOKUP(A30,エ!$A:$E,4,FALSE),""))))</f>
        <v>日本教育研</v>
      </c>
      <c r="E29" s="292" t="str">
        <f xml:space="preserve">
IF(C30="ア",VLOOKUP(A30,ア!$A:$C,3,FALSE),
IF(C30="イ",VLOOKUP(A30,イ!$A:$C,3,FALSE),
IF(C30="ウ",HLOOKUP(A30,ウ!$1:$6,5,FALSE)&amp;HLOOKUP(A30,ウ!$1:$6,6,FALSE),
IF(C30="エ",VLOOKUP(A30,エ!$A:$E,5,FALSE),""))))</f>
        <v>ひとりだちするための進路学習－あしたへのステップー</v>
      </c>
      <c r="F29" s="294" t="s">
        <v>7680</v>
      </c>
      <c r="G29" s="296" t="s">
        <v>7885</v>
      </c>
      <c r="H29" s="286" t="s">
        <v>7886</v>
      </c>
      <c r="I29" s="276" t="s">
        <v>7792</v>
      </c>
      <c r="J29" s="284" t="s">
        <v>7882</v>
      </c>
      <c r="K29" s="273" t="s">
        <v>7883</v>
      </c>
      <c r="L29" s="290" t="str">
        <f xml:space="preserve">
IF(K30="ア",VLOOKUP(I30,ア!$A:$C,2,FALSE),
IF(K30="イ",VLOOKUP(I30,イ!$A:$C,2,FALSE),
IF(K30="ウ",HLOOKUP(I30,ウ!$1:$6,4,FALSE),
IF(K30="エ",VLOOKUP(I30,エ!$A:$E,4,FALSE),""))))</f>
        <v>日本教育研</v>
      </c>
      <c r="M29" s="292" t="str">
        <f xml:space="preserve">
IF(K30="ア",VLOOKUP(I30,ア!$A:$C,3,FALSE),
IF(K30="イ",VLOOKUP(I30,イ!$A:$C,3,FALSE),
IF(K30="ウ",HLOOKUP(I30,ウ!$1:$6,5,FALSE)&amp;HLOOKUP(I30,ウ!$1:$6,6,FALSE),
IF(K30="エ",VLOOKUP(I30,エ!$A:$E,5,FALSE),""))))</f>
        <v>ひとりだちするための進路学習－あしたへのステップー</v>
      </c>
      <c r="N29" s="294" t="s">
        <v>7680</v>
      </c>
      <c r="O29" s="296" t="s">
        <v>7884</v>
      </c>
      <c r="P29" s="286" t="s">
        <v>7886</v>
      </c>
      <c r="Q29" s="288" t="s">
        <v>7887</v>
      </c>
      <c r="R29" s="272" t="s">
        <v>7793</v>
      </c>
      <c r="S29" s="284"/>
      <c r="T29" s="273"/>
      <c r="U29" s="290" t="str">
        <f xml:space="preserve">
IF(T30="ア",VLOOKUP(R30,ア!$A:$C,2,FALSE),
IF(T30="イ",VLOOKUP(R30,イ!$A:$C,2,FALSE),
IF(T30="ウ",HLOOKUP(R30,ウ!$1:$6,4,FALSE),
IF(T30="エ",VLOOKUP(R30,エ!$A:$E,4,FALSE),""))))</f>
        <v/>
      </c>
      <c r="V29" s="292" t="str">
        <f xml:space="preserve">
IF(T30="ア",VLOOKUP(R30,ア!$A:$C,3,FALSE),
IF(T30="イ",VLOOKUP(R30,イ!$A:$C,3,FALSE),
IF(T30="ウ",HLOOKUP(R30,ウ!$1:$6,5,FALSE)&amp;HLOOKUP(R30,ウ!$1:$6,6,FALSE),
IF(T30="エ",VLOOKUP(R30,エ!$A:$E,5,FALSE),""))))</f>
        <v/>
      </c>
      <c r="W29" s="294"/>
      <c r="X29" s="296"/>
      <c r="Y29" s="286"/>
      <c r="Z29" s="288"/>
    </row>
    <row r="30" spans="1:26" s="170" customFormat="1" ht="22.2" customHeight="1" x14ac:dyDescent="0.45">
      <c r="A30" s="205">
        <v>413</v>
      </c>
      <c r="B30" s="285"/>
      <c r="C30" s="275" t="s">
        <v>7717</v>
      </c>
      <c r="D30" s="291"/>
      <c r="E30" s="293"/>
      <c r="F30" s="295"/>
      <c r="G30" s="297"/>
      <c r="H30" s="287"/>
      <c r="I30" s="207">
        <v>413</v>
      </c>
      <c r="J30" s="285"/>
      <c r="K30" s="275" t="s">
        <v>7717</v>
      </c>
      <c r="L30" s="291"/>
      <c r="M30" s="293"/>
      <c r="N30" s="295"/>
      <c r="O30" s="297"/>
      <c r="P30" s="287"/>
      <c r="Q30" s="289"/>
      <c r="R30" s="205"/>
      <c r="S30" s="285"/>
      <c r="T30" s="275"/>
      <c r="U30" s="291"/>
      <c r="V30" s="293"/>
      <c r="W30" s="295"/>
      <c r="X30" s="297"/>
      <c r="Y30" s="287"/>
      <c r="Z30" s="289"/>
    </row>
    <row r="31" spans="1:26" s="170" customFormat="1" ht="22.2" customHeight="1" x14ac:dyDescent="0.45">
      <c r="A31" s="272" t="s">
        <v>7794</v>
      </c>
      <c r="B31" s="284"/>
      <c r="C31" s="273"/>
      <c r="D31" s="290" t="str">
        <f xml:space="preserve">
IF(C32="ア",VLOOKUP(A32,ア!$A:$C,2,FALSE),
IF(C32="イ",VLOOKUP(A32,イ!$A:$C,2,FALSE),
IF(C32="ウ",HLOOKUP(A32,ウ!$1:$6,4,FALSE),
IF(C32="エ",VLOOKUP(A32,エ!$A:$E,4,FALSE),""))))</f>
        <v/>
      </c>
      <c r="E31" s="292" t="str">
        <f xml:space="preserve">
IF(C32="ア",VLOOKUP(A32,ア!$A:$C,3,FALSE),
IF(C32="イ",VLOOKUP(A32,イ!$A:$C,3,FALSE),
IF(C32="ウ",HLOOKUP(A32,ウ!$1:$6,5,FALSE)&amp;HLOOKUP(A32,ウ!$1:$6,6,FALSE),
IF(C32="エ",VLOOKUP(A32,エ!$A:$E,5,FALSE),""))))</f>
        <v/>
      </c>
      <c r="F31" s="294"/>
      <c r="G31" s="296"/>
      <c r="H31" s="286"/>
      <c r="I31" s="276" t="s">
        <v>7795</v>
      </c>
      <c r="J31" s="284"/>
      <c r="K31" s="273"/>
      <c r="L31" s="290" t="str">
        <f xml:space="preserve">
IF(K32="ア",VLOOKUP(I32,ア!$A:$C,2,FALSE),
IF(K32="イ",VLOOKUP(I32,イ!$A:$C,2,FALSE),
IF(K32="ウ",HLOOKUP(I32,ウ!$1:$6,4,FALSE),
IF(K32="エ",VLOOKUP(I32,エ!$A:$E,4,FALSE),""))))</f>
        <v/>
      </c>
      <c r="M31" s="292" t="str">
        <f xml:space="preserve">
IF(K32="ア",VLOOKUP(I32,ア!$A:$C,3,FALSE),
IF(K32="イ",VLOOKUP(I32,イ!$A:$C,3,FALSE),
IF(K32="ウ",HLOOKUP(I32,ウ!$1:$6,5,FALSE)&amp;HLOOKUP(I32,ウ!$1:$6,6,FALSE),
IF(K32="エ",VLOOKUP(I32,エ!$A:$E,5,FALSE),""))))</f>
        <v/>
      </c>
      <c r="N31" s="294"/>
      <c r="O31" s="296"/>
      <c r="P31" s="286"/>
      <c r="Q31" s="288"/>
      <c r="R31" s="272" t="s">
        <v>7796</v>
      </c>
      <c r="S31" s="284"/>
      <c r="T31" s="273"/>
      <c r="U31" s="290" t="str">
        <f xml:space="preserve">
IF(T32="ア",VLOOKUP(R32,ア!$A:$C,2,FALSE),
IF(T32="イ",VLOOKUP(R32,イ!$A:$C,2,FALSE),
IF(T32="ウ",HLOOKUP(R32,ウ!$1:$6,4,FALSE),
IF(T32="エ",VLOOKUP(R32,エ!$A:$E,4,FALSE),""))))</f>
        <v/>
      </c>
      <c r="V31" s="292" t="str">
        <f xml:space="preserve">
IF(T32="ア",VLOOKUP(R32,ア!$A:$C,3,FALSE),
IF(T32="イ",VLOOKUP(R32,イ!$A:$C,3,FALSE),
IF(T32="ウ",HLOOKUP(R32,ウ!$1:$6,5,FALSE)&amp;HLOOKUP(R32,ウ!$1:$6,6,FALSE),
IF(T32="エ",VLOOKUP(R32,エ!$A:$E,5,FALSE),""))))</f>
        <v/>
      </c>
      <c r="W31" s="294"/>
      <c r="X31" s="296"/>
      <c r="Y31" s="298"/>
      <c r="Z31" s="329"/>
    </row>
    <row r="32" spans="1:26" s="170" customFormat="1" ht="22.2" customHeight="1" x14ac:dyDescent="0.45">
      <c r="A32" s="205"/>
      <c r="B32" s="285"/>
      <c r="C32" s="275"/>
      <c r="D32" s="291"/>
      <c r="E32" s="293"/>
      <c r="F32" s="295"/>
      <c r="G32" s="297"/>
      <c r="H32" s="287"/>
      <c r="I32" s="207"/>
      <c r="J32" s="285"/>
      <c r="K32" s="275"/>
      <c r="L32" s="291"/>
      <c r="M32" s="293"/>
      <c r="N32" s="295"/>
      <c r="O32" s="297"/>
      <c r="P32" s="287"/>
      <c r="Q32" s="289"/>
      <c r="R32" s="205"/>
      <c r="S32" s="285"/>
      <c r="T32" s="275"/>
      <c r="U32" s="291"/>
      <c r="V32" s="293"/>
      <c r="W32" s="295"/>
      <c r="X32" s="297"/>
      <c r="Y32" s="299"/>
      <c r="Z32" s="330"/>
    </row>
    <row r="33" spans="1:26" s="170" customFormat="1" ht="22.2" customHeight="1" x14ac:dyDescent="0.45">
      <c r="A33" s="272" t="s">
        <v>7797</v>
      </c>
      <c r="B33" s="284"/>
      <c r="C33" s="273"/>
      <c r="D33" s="290" t="str">
        <f xml:space="preserve">
IF(C34="ア",VLOOKUP(A34,ア!$A:$C,2,FALSE),
IF(C34="イ",VLOOKUP(A34,イ!$A:$C,2,FALSE),
IF(C34="ウ",HLOOKUP(A34,ウ!$1:$6,4,FALSE),
IF(C34="エ",VLOOKUP(A34,エ!$A:$E,4,FALSE),""))))</f>
        <v/>
      </c>
      <c r="E33" s="292" t="str">
        <f xml:space="preserve">
IF(C34="ア",VLOOKUP(A34,ア!$A:$C,3,FALSE),
IF(C34="イ",VLOOKUP(A34,イ!$A:$C,3,FALSE),
IF(C34="ウ",HLOOKUP(A34,ウ!$1:$6,5,FALSE)&amp;HLOOKUP(A34,ウ!$1:$6,6,FALSE),
IF(C34="エ",VLOOKUP(A34,エ!$A:$E,5,FALSE),""))))</f>
        <v/>
      </c>
      <c r="F33" s="294"/>
      <c r="G33" s="296"/>
      <c r="H33" s="286"/>
      <c r="I33" s="276" t="s">
        <v>7798</v>
      </c>
      <c r="J33" s="284"/>
      <c r="K33" s="273"/>
      <c r="L33" s="290" t="str">
        <f xml:space="preserve">
IF(K34="ア",VLOOKUP(I34,ア!$A:$C,2,FALSE),
IF(K34="イ",VLOOKUP(I34,イ!$A:$C,2,FALSE),
IF(K34="ウ",HLOOKUP(I34,ウ!$1:$6,4,FALSE),
IF(K34="エ",VLOOKUP(I34,エ!$A:$E,4,FALSE),""))))</f>
        <v/>
      </c>
      <c r="M33" s="292" t="str">
        <f xml:space="preserve">
IF(K34="ア",VLOOKUP(I34,ア!$A:$C,3,FALSE),
IF(K34="イ",VLOOKUP(I34,イ!$A:$C,3,FALSE),
IF(K34="ウ",HLOOKUP(I34,ウ!$1:$6,5,FALSE)&amp;HLOOKUP(I34,ウ!$1:$6,6,FALSE),
IF(K34="エ",VLOOKUP(I34,エ!$A:$E,5,FALSE),""))))</f>
        <v/>
      </c>
      <c r="N33" s="294"/>
      <c r="O33" s="296"/>
      <c r="P33" s="286"/>
      <c r="Q33" s="288"/>
      <c r="R33" s="272" t="s">
        <v>7799</v>
      </c>
      <c r="S33" s="284"/>
      <c r="T33" s="273"/>
      <c r="U33" s="290" t="str">
        <f xml:space="preserve">
IF(T34="ア",VLOOKUP(R34,ア!$A:$C,2,FALSE),
IF(T34="イ",VLOOKUP(R34,イ!$A:$C,2,FALSE),
IF(T34="ウ",HLOOKUP(R34,ウ!$1:$6,4,FALSE),
IF(T34="エ",VLOOKUP(R34,エ!$A:$E,4,FALSE),""))))</f>
        <v/>
      </c>
      <c r="V33" s="292" t="str">
        <f xml:space="preserve">
IF(T34="ア",VLOOKUP(R34,ア!$A:$C,3,FALSE),
IF(T34="イ",VLOOKUP(R34,イ!$A:$C,3,FALSE),
IF(T34="ウ",HLOOKUP(R34,ウ!$1:$6,5,FALSE)&amp;HLOOKUP(R34,ウ!$1:$6,6,FALSE),
IF(T34="エ",VLOOKUP(R34,エ!$A:$E,5,FALSE),""))))</f>
        <v/>
      </c>
      <c r="W33" s="294"/>
      <c r="X33" s="296"/>
      <c r="Y33" s="298"/>
      <c r="Z33" s="329"/>
    </row>
    <row r="34" spans="1:26" s="170" customFormat="1" ht="22.2" customHeight="1" x14ac:dyDescent="0.45">
      <c r="A34" s="205"/>
      <c r="B34" s="285"/>
      <c r="C34" s="275"/>
      <c r="D34" s="291"/>
      <c r="E34" s="293"/>
      <c r="F34" s="295"/>
      <c r="G34" s="297"/>
      <c r="H34" s="287"/>
      <c r="I34" s="207"/>
      <c r="J34" s="285"/>
      <c r="K34" s="275"/>
      <c r="L34" s="291"/>
      <c r="M34" s="293"/>
      <c r="N34" s="295"/>
      <c r="O34" s="297"/>
      <c r="P34" s="287"/>
      <c r="Q34" s="289"/>
      <c r="R34" s="205"/>
      <c r="S34" s="285"/>
      <c r="T34" s="275"/>
      <c r="U34" s="291"/>
      <c r="V34" s="293"/>
      <c r="W34" s="295"/>
      <c r="X34" s="297"/>
      <c r="Y34" s="299"/>
      <c r="Z34" s="330"/>
    </row>
    <row r="35" spans="1:26" s="170" customFormat="1" ht="22.2" customHeight="1" x14ac:dyDescent="0.45">
      <c r="A35" s="272" t="s">
        <v>7800</v>
      </c>
      <c r="B35" s="284"/>
      <c r="C35" s="273"/>
      <c r="D35" s="290" t="str">
        <f xml:space="preserve">
IF(C36="ア",VLOOKUP(A36,ア!$A:$C,2,FALSE),
IF(C36="イ",VLOOKUP(A36,イ!$A:$C,2,FALSE),
IF(C36="ウ",HLOOKUP(A36,ウ!$1:$6,4,FALSE),
IF(C36="エ",VLOOKUP(A36,エ!$A:$E,4,FALSE),""))))</f>
        <v/>
      </c>
      <c r="E35" s="292" t="str">
        <f xml:space="preserve">
IF(C36="ア",VLOOKUP(A36,ア!$A:$C,3,FALSE),
IF(C36="イ",VLOOKUP(A36,イ!$A:$C,3,FALSE),
IF(C36="ウ",HLOOKUP(A36,ウ!$1:$6,5,FALSE)&amp;HLOOKUP(A36,ウ!$1:$6,6,FALSE),
IF(C36="エ",VLOOKUP(A36,エ!$A:$E,5,FALSE),""))))</f>
        <v/>
      </c>
      <c r="F35" s="294"/>
      <c r="G35" s="296"/>
      <c r="H35" s="286"/>
      <c r="I35" s="276" t="s">
        <v>7801</v>
      </c>
      <c r="J35" s="284"/>
      <c r="K35" s="273"/>
      <c r="L35" s="290" t="str">
        <f xml:space="preserve">
IF(K36="ア",VLOOKUP(I36,ア!$A:$C,2,FALSE),
IF(K36="イ",VLOOKUP(I36,イ!$A:$C,2,FALSE),
IF(K36="ウ",HLOOKUP(I36,ウ!$1:$6,4,FALSE),
IF(K36="エ",VLOOKUP(I36,エ!$A:$E,4,FALSE),""))))</f>
        <v/>
      </c>
      <c r="M35" s="292" t="str">
        <f xml:space="preserve">
IF(K36="ア",VLOOKUP(I36,ア!$A:$C,3,FALSE),
IF(K36="イ",VLOOKUP(I36,イ!$A:$C,3,FALSE),
IF(K36="ウ",HLOOKUP(I36,ウ!$1:$6,5,FALSE)&amp;HLOOKUP(I36,ウ!$1:$6,6,FALSE),
IF(K36="エ",VLOOKUP(I36,エ!$A:$E,5,FALSE),""))))</f>
        <v/>
      </c>
      <c r="N35" s="294"/>
      <c r="O35" s="296"/>
      <c r="P35" s="286"/>
      <c r="Q35" s="288"/>
      <c r="R35" s="272" t="s">
        <v>7802</v>
      </c>
      <c r="S35" s="284"/>
      <c r="T35" s="273"/>
      <c r="U35" s="290" t="str">
        <f xml:space="preserve">
IF(T36="ア",VLOOKUP(R36,ア!$A:$C,2,FALSE),
IF(T36="イ",VLOOKUP(R36,イ!$A:$C,2,FALSE),
IF(T36="ウ",HLOOKUP(R36,ウ!$1:$6,4,FALSE),
IF(T36="エ",VLOOKUP(R36,エ!$A:$E,4,FALSE),""))))</f>
        <v/>
      </c>
      <c r="V35" s="292" t="str">
        <f xml:space="preserve">
IF(T36="ア",VLOOKUP(R36,ア!$A:$C,3,FALSE),
IF(T36="イ",VLOOKUP(R36,イ!$A:$C,3,FALSE),
IF(T36="ウ",HLOOKUP(R36,ウ!$1:$6,5,FALSE)&amp;HLOOKUP(R36,ウ!$1:$6,6,FALSE),
IF(T36="エ",VLOOKUP(R36,エ!$A:$E,5,FALSE),""))))</f>
        <v/>
      </c>
      <c r="W35" s="294"/>
      <c r="X35" s="296"/>
      <c r="Y35" s="298"/>
      <c r="Z35" s="329"/>
    </row>
    <row r="36" spans="1:26" s="170" customFormat="1" ht="22.2" customHeight="1" x14ac:dyDescent="0.45">
      <c r="A36" s="205"/>
      <c r="B36" s="285"/>
      <c r="C36" s="275"/>
      <c r="D36" s="291"/>
      <c r="E36" s="293"/>
      <c r="F36" s="295"/>
      <c r="G36" s="297"/>
      <c r="H36" s="287"/>
      <c r="I36" s="207"/>
      <c r="J36" s="285"/>
      <c r="K36" s="275"/>
      <c r="L36" s="291"/>
      <c r="M36" s="293"/>
      <c r="N36" s="295"/>
      <c r="O36" s="297"/>
      <c r="P36" s="287"/>
      <c r="Q36" s="289"/>
      <c r="R36" s="205"/>
      <c r="S36" s="285"/>
      <c r="T36" s="275"/>
      <c r="U36" s="291"/>
      <c r="V36" s="293"/>
      <c r="W36" s="295"/>
      <c r="X36" s="297"/>
      <c r="Y36" s="299"/>
      <c r="Z36" s="330"/>
    </row>
    <row r="37" spans="1:26" s="170" customFormat="1" ht="22.2" customHeight="1" x14ac:dyDescent="0.45">
      <c r="A37" s="272" t="s">
        <v>7803</v>
      </c>
      <c r="B37" s="284"/>
      <c r="C37" s="273"/>
      <c r="D37" s="290" t="str">
        <f xml:space="preserve">
IF(C38="ア",VLOOKUP(A38,ア!$A:$C,2,FALSE),
IF(C38="イ",VLOOKUP(A38,イ!$A:$C,2,FALSE),
IF(C38="ウ",HLOOKUP(A38,ウ!$1:$6,4,FALSE),
IF(C38="エ",VLOOKUP(A38,エ!$A:$E,4,FALSE),""))))</f>
        <v/>
      </c>
      <c r="E37" s="292" t="str">
        <f xml:space="preserve">
IF(C38="ア",VLOOKUP(A38,ア!$A:$C,3,FALSE),
IF(C38="イ",VLOOKUP(A38,イ!$A:$C,3,FALSE),
IF(C38="ウ",HLOOKUP(A38,ウ!$1:$6,5,FALSE)&amp;HLOOKUP(A38,ウ!$1:$6,6,FALSE),
IF(C38="エ",VLOOKUP(A38,エ!$A:$E,5,FALSE),""))))</f>
        <v/>
      </c>
      <c r="F37" s="294"/>
      <c r="G37" s="296"/>
      <c r="H37" s="286"/>
      <c r="I37" s="276" t="s">
        <v>7804</v>
      </c>
      <c r="J37" s="284"/>
      <c r="K37" s="273"/>
      <c r="L37" s="290" t="str">
        <f xml:space="preserve">
IF(K38="ア",VLOOKUP(I38,ア!$A:$C,2,FALSE),
IF(K38="イ",VLOOKUP(I38,イ!$A:$C,2,FALSE),
IF(K38="ウ",HLOOKUP(I38,ウ!$1:$6,4,FALSE),
IF(K38="エ",VLOOKUP(I38,エ!$A:$E,4,FALSE),""))))</f>
        <v/>
      </c>
      <c r="M37" s="292" t="str">
        <f xml:space="preserve">
IF(K38="ア",VLOOKUP(I38,ア!$A:$C,3,FALSE),
IF(K38="イ",VLOOKUP(I38,イ!$A:$C,3,FALSE),
IF(K38="ウ",HLOOKUP(I38,ウ!$1:$6,5,FALSE)&amp;HLOOKUP(I38,ウ!$1:$6,6,FALSE),
IF(K38="エ",VLOOKUP(I38,エ!$A:$E,5,FALSE),""))))</f>
        <v/>
      </c>
      <c r="N37" s="294"/>
      <c r="O37" s="296"/>
      <c r="P37" s="286"/>
      <c r="Q37" s="288"/>
      <c r="R37" s="272" t="s">
        <v>7805</v>
      </c>
      <c r="S37" s="284"/>
      <c r="T37" s="273"/>
      <c r="U37" s="290" t="str">
        <f xml:space="preserve">
IF(T38="ア",VLOOKUP(R38,ア!$A:$C,2,FALSE),
IF(T38="イ",VLOOKUP(R38,イ!$A:$C,2,FALSE),
IF(T38="ウ",HLOOKUP(R38,ウ!$1:$6,4,FALSE),
IF(T38="エ",VLOOKUP(R38,エ!$A:$E,4,FALSE),""))))</f>
        <v/>
      </c>
      <c r="V37" s="292" t="str">
        <f xml:space="preserve">
IF(T38="ア",VLOOKUP(R38,ア!$A:$C,3,FALSE),
IF(T38="イ",VLOOKUP(R38,イ!$A:$C,3,FALSE),
IF(T38="ウ",HLOOKUP(R38,ウ!$1:$6,5,FALSE)&amp;HLOOKUP(R38,ウ!$1:$6,6,FALSE),
IF(T38="エ",VLOOKUP(R38,エ!$A:$E,5,FALSE),""))))</f>
        <v/>
      </c>
      <c r="W37" s="294"/>
      <c r="X37" s="296"/>
      <c r="Y37" s="298"/>
      <c r="Z37" s="329"/>
    </row>
    <row r="38" spans="1:26" s="170" customFormat="1" ht="22.2" customHeight="1" x14ac:dyDescent="0.45">
      <c r="A38" s="205"/>
      <c r="B38" s="285"/>
      <c r="C38" s="275"/>
      <c r="D38" s="291"/>
      <c r="E38" s="293"/>
      <c r="F38" s="295"/>
      <c r="G38" s="297"/>
      <c r="H38" s="287"/>
      <c r="I38" s="207"/>
      <c r="J38" s="285"/>
      <c r="K38" s="275"/>
      <c r="L38" s="291"/>
      <c r="M38" s="293"/>
      <c r="N38" s="295"/>
      <c r="O38" s="297"/>
      <c r="P38" s="287"/>
      <c r="Q38" s="289"/>
      <c r="R38" s="205"/>
      <c r="S38" s="285"/>
      <c r="T38" s="275"/>
      <c r="U38" s="291"/>
      <c r="V38" s="293"/>
      <c r="W38" s="295"/>
      <c r="X38" s="297"/>
      <c r="Y38" s="299"/>
      <c r="Z38" s="330"/>
    </row>
    <row r="39" spans="1:26" s="170" customFormat="1" ht="22.2" customHeight="1" x14ac:dyDescent="0.45">
      <c r="A39" s="272" t="s">
        <v>7806</v>
      </c>
      <c r="B39" s="284"/>
      <c r="C39" s="273"/>
      <c r="D39" s="290" t="str">
        <f xml:space="preserve">
IF(C40="ア",VLOOKUP(A40,ア!$A:$C,2,FALSE),
IF(C40="イ",VLOOKUP(A40,イ!$A:$C,2,FALSE),
IF(C40="ウ",HLOOKUP(A40,ウ!$1:$6,4,FALSE),
IF(C40="エ",VLOOKUP(A40,エ!$A:$E,4,FALSE),""))))</f>
        <v/>
      </c>
      <c r="E39" s="292" t="str">
        <f xml:space="preserve">
IF(C40="ア",VLOOKUP(A40,ア!$A:$C,3,FALSE),
IF(C40="イ",VLOOKUP(A40,イ!$A:$C,3,FALSE),
IF(C40="ウ",HLOOKUP(A40,ウ!$1:$6,5,FALSE)&amp;HLOOKUP(A40,ウ!$1:$6,6,FALSE),
IF(C40="エ",VLOOKUP(A40,エ!$A:$E,5,FALSE),""))))</f>
        <v/>
      </c>
      <c r="F39" s="294"/>
      <c r="G39" s="296"/>
      <c r="H39" s="286"/>
      <c r="I39" s="276" t="s">
        <v>7807</v>
      </c>
      <c r="J39" s="284"/>
      <c r="K39" s="273"/>
      <c r="L39" s="290" t="str">
        <f xml:space="preserve">
IF(K40="ア",VLOOKUP(I40,ア!$A:$C,2,FALSE),
IF(K40="イ",VLOOKUP(I40,イ!$A:$C,2,FALSE),
IF(K40="ウ",HLOOKUP(I40,ウ!$1:$6,4,FALSE),
IF(K40="エ",VLOOKUP(I40,エ!$A:$E,4,FALSE),""))))</f>
        <v/>
      </c>
      <c r="M39" s="292" t="str">
        <f xml:space="preserve">
IF(K40="ア",VLOOKUP(I40,ア!$A:$C,3,FALSE),
IF(K40="イ",VLOOKUP(I40,イ!$A:$C,3,FALSE),
IF(K40="ウ",HLOOKUP(I40,ウ!$1:$6,5,FALSE)&amp;HLOOKUP(I40,ウ!$1:$6,6,FALSE),
IF(K40="エ",VLOOKUP(I40,エ!$A:$E,5,FALSE),""))))</f>
        <v/>
      </c>
      <c r="N39" s="294"/>
      <c r="O39" s="296"/>
      <c r="P39" s="286"/>
      <c r="Q39" s="288"/>
      <c r="R39" s="272" t="s">
        <v>7808</v>
      </c>
      <c r="S39" s="284"/>
      <c r="T39" s="273"/>
      <c r="U39" s="290" t="str">
        <f xml:space="preserve">
IF(T40="ア",VLOOKUP(R40,ア!$A:$C,2,FALSE),
IF(T40="イ",VLOOKUP(R40,イ!$A:$C,2,FALSE),
IF(T40="ウ",HLOOKUP(R40,ウ!$1:$6,4,FALSE),
IF(T40="エ",VLOOKUP(R40,エ!$A:$E,4,FALSE),""))))</f>
        <v/>
      </c>
      <c r="V39" s="292" t="str">
        <f xml:space="preserve">
IF(T40="ア",VLOOKUP(R40,ア!$A:$C,3,FALSE),
IF(T40="イ",VLOOKUP(R40,イ!$A:$C,3,FALSE),
IF(T40="ウ",HLOOKUP(R40,ウ!$1:$6,5,FALSE)&amp;HLOOKUP(R40,ウ!$1:$6,6,FALSE),
IF(T40="エ",VLOOKUP(R40,エ!$A:$E,5,FALSE),""))))</f>
        <v/>
      </c>
      <c r="W39" s="294"/>
      <c r="X39" s="296"/>
      <c r="Y39" s="298"/>
      <c r="Z39" s="329"/>
    </row>
    <row r="40" spans="1:26" s="170" customFormat="1" ht="22.2" customHeight="1" x14ac:dyDescent="0.45">
      <c r="A40" s="205"/>
      <c r="B40" s="285"/>
      <c r="C40" s="275"/>
      <c r="D40" s="291"/>
      <c r="E40" s="293"/>
      <c r="F40" s="295"/>
      <c r="G40" s="297"/>
      <c r="H40" s="287"/>
      <c r="I40" s="207"/>
      <c r="J40" s="285"/>
      <c r="K40" s="275"/>
      <c r="L40" s="291"/>
      <c r="M40" s="293"/>
      <c r="N40" s="295"/>
      <c r="O40" s="297"/>
      <c r="P40" s="287"/>
      <c r="Q40" s="289"/>
      <c r="R40" s="205"/>
      <c r="S40" s="285"/>
      <c r="T40" s="275"/>
      <c r="U40" s="291"/>
      <c r="V40" s="293"/>
      <c r="W40" s="295"/>
      <c r="X40" s="297"/>
      <c r="Y40" s="299"/>
      <c r="Z40" s="330"/>
    </row>
    <row r="41" spans="1:26" s="170" customFormat="1" ht="22.2" customHeight="1" x14ac:dyDescent="0.45">
      <c r="A41" s="272" t="s">
        <v>7809</v>
      </c>
      <c r="B41" s="284"/>
      <c r="C41" s="273"/>
      <c r="D41" s="290" t="str">
        <f xml:space="preserve">
IF(C42="ア",VLOOKUP(A42,ア!$A:$C,2,FALSE),
IF(C42="イ",VLOOKUP(A42,イ!$A:$C,2,FALSE),
IF(C42="ウ",HLOOKUP(A42,ウ!$1:$6,4,FALSE),
IF(C42="エ",VLOOKUP(A42,エ!$A:$E,4,FALSE),""))))</f>
        <v/>
      </c>
      <c r="E41" s="292" t="str">
        <f xml:space="preserve">
IF(C42="ア",VLOOKUP(A42,ア!$A:$C,3,FALSE),
IF(C42="イ",VLOOKUP(A42,イ!$A:$C,3,FALSE),
IF(C42="ウ",HLOOKUP(A42,ウ!$1:$6,5,FALSE)&amp;HLOOKUP(A42,ウ!$1:$6,6,FALSE),
IF(C42="エ",VLOOKUP(A42,エ!$A:$E,5,FALSE),""))))</f>
        <v/>
      </c>
      <c r="F41" s="294"/>
      <c r="G41" s="296"/>
      <c r="H41" s="286"/>
      <c r="I41" s="276" t="s">
        <v>7810</v>
      </c>
      <c r="J41" s="284"/>
      <c r="K41" s="273"/>
      <c r="L41" s="290" t="str">
        <f xml:space="preserve">
IF(K42="ア",VLOOKUP(I42,ア!$A:$C,2,FALSE),
IF(K42="イ",VLOOKUP(I42,イ!$A:$C,2,FALSE),
IF(K42="ウ",HLOOKUP(I42,ウ!$1:$6,4,FALSE),
IF(K42="エ",VLOOKUP(I42,エ!$A:$E,4,FALSE),""))))</f>
        <v/>
      </c>
      <c r="M41" s="292" t="str">
        <f xml:space="preserve">
IF(K42="ア",VLOOKUP(I42,ア!$A:$C,3,FALSE),
IF(K42="イ",VLOOKUP(I42,イ!$A:$C,3,FALSE),
IF(K42="ウ",HLOOKUP(I42,ウ!$1:$6,5,FALSE)&amp;HLOOKUP(I42,ウ!$1:$6,6,FALSE),
IF(K42="エ",VLOOKUP(I42,エ!$A:$E,5,FALSE),""))))</f>
        <v/>
      </c>
      <c r="N41" s="294"/>
      <c r="O41" s="296"/>
      <c r="P41" s="286"/>
      <c r="Q41" s="288"/>
      <c r="R41" s="272" t="s">
        <v>7811</v>
      </c>
      <c r="S41" s="284"/>
      <c r="T41" s="273"/>
      <c r="U41" s="290" t="str">
        <f xml:space="preserve">
IF(T42="ア",VLOOKUP(R42,ア!$A:$C,2,FALSE),
IF(T42="イ",VLOOKUP(R42,イ!$A:$C,2,FALSE),
IF(T42="ウ",HLOOKUP(R42,ウ!$1:$6,4,FALSE),
IF(T42="エ",VLOOKUP(R42,エ!$A:$E,4,FALSE),""))))</f>
        <v/>
      </c>
      <c r="V41" s="292" t="str">
        <f xml:space="preserve">
IF(T42="ア",VLOOKUP(R42,ア!$A:$C,3,FALSE),
IF(T42="イ",VLOOKUP(R42,イ!$A:$C,3,FALSE),
IF(T42="ウ",HLOOKUP(R42,ウ!$1:$6,5,FALSE)&amp;HLOOKUP(R42,ウ!$1:$6,6,FALSE),
IF(T42="エ",VLOOKUP(R42,エ!$A:$E,5,FALSE),""))))</f>
        <v/>
      </c>
      <c r="W41" s="294"/>
      <c r="X41" s="296"/>
      <c r="Y41" s="298"/>
      <c r="Z41" s="329"/>
    </row>
    <row r="42" spans="1:26" s="170" customFormat="1" ht="22.2" customHeight="1" x14ac:dyDescent="0.45">
      <c r="A42" s="205"/>
      <c r="B42" s="285"/>
      <c r="C42" s="275"/>
      <c r="D42" s="291"/>
      <c r="E42" s="293"/>
      <c r="F42" s="295"/>
      <c r="G42" s="297"/>
      <c r="H42" s="287"/>
      <c r="I42" s="207"/>
      <c r="J42" s="285"/>
      <c r="K42" s="275"/>
      <c r="L42" s="291"/>
      <c r="M42" s="293"/>
      <c r="N42" s="295"/>
      <c r="O42" s="297"/>
      <c r="P42" s="287"/>
      <c r="Q42" s="289"/>
      <c r="R42" s="205"/>
      <c r="S42" s="285"/>
      <c r="T42" s="275"/>
      <c r="U42" s="291"/>
      <c r="V42" s="293"/>
      <c r="W42" s="295"/>
      <c r="X42" s="297"/>
      <c r="Y42" s="299"/>
      <c r="Z42" s="330"/>
    </row>
    <row r="43" spans="1:26" s="170" customFormat="1" ht="22.2" customHeight="1" x14ac:dyDescent="0.45">
      <c r="A43" s="272" t="s">
        <v>7812</v>
      </c>
      <c r="B43" s="284"/>
      <c r="C43" s="273"/>
      <c r="D43" s="290" t="str">
        <f xml:space="preserve">
IF(C44="ア",VLOOKUP(A44,ア!$A:$C,2,FALSE),
IF(C44="イ",VLOOKUP(A44,イ!$A:$C,2,FALSE),
IF(C44="ウ",HLOOKUP(A44,ウ!$1:$6,4,FALSE),
IF(C44="エ",VLOOKUP(A44,エ!$A:$E,4,FALSE),""))))</f>
        <v/>
      </c>
      <c r="E43" s="292" t="str">
        <f xml:space="preserve">
IF(C44="ア",VLOOKUP(A44,ア!$A:$C,3,FALSE),
IF(C44="イ",VLOOKUP(A44,イ!$A:$C,3,FALSE),
IF(C44="ウ",HLOOKUP(A44,ウ!$1:$6,5,FALSE)&amp;HLOOKUP(A44,ウ!$1:$6,6,FALSE),
IF(C44="エ",VLOOKUP(A44,エ!$A:$E,5,FALSE),""))))</f>
        <v/>
      </c>
      <c r="F43" s="294"/>
      <c r="G43" s="296"/>
      <c r="H43" s="286"/>
      <c r="I43" s="276" t="s">
        <v>7813</v>
      </c>
      <c r="J43" s="284"/>
      <c r="K43" s="273"/>
      <c r="L43" s="290" t="str">
        <f xml:space="preserve">
IF(K44="ア",VLOOKUP(I44,ア!$A:$C,2,FALSE),
IF(K44="イ",VLOOKUP(I44,イ!$A:$C,2,FALSE),
IF(K44="ウ",HLOOKUP(I44,ウ!$1:$6,4,FALSE),
IF(K44="エ",VLOOKUP(I44,エ!$A:$E,4,FALSE),""))))</f>
        <v/>
      </c>
      <c r="M43" s="292" t="str">
        <f xml:space="preserve">
IF(K44="ア",VLOOKUP(I44,ア!$A:$C,3,FALSE),
IF(K44="イ",VLOOKUP(I44,イ!$A:$C,3,FALSE),
IF(K44="ウ",HLOOKUP(I44,ウ!$1:$6,5,FALSE)&amp;HLOOKUP(I44,ウ!$1:$6,6,FALSE),
IF(K44="エ",VLOOKUP(I44,エ!$A:$E,5,FALSE),""))))</f>
        <v/>
      </c>
      <c r="N43" s="294"/>
      <c r="O43" s="296"/>
      <c r="P43" s="286"/>
      <c r="Q43" s="288"/>
      <c r="R43" s="272" t="s">
        <v>7814</v>
      </c>
      <c r="S43" s="284"/>
      <c r="T43" s="273"/>
      <c r="U43" s="290" t="str">
        <f xml:space="preserve">
IF(T44="ア",VLOOKUP(R44,ア!$A:$C,2,FALSE),
IF(T44="イ",VLOOKUP(R44,イ!$A:$C,2,FALSE),
IF(T44="ウ",HLOOKUP(R44,ウ!$1:$6,4,FALSE),
IF(T44="エ",VLOOKUP(R44,エ!$A:$E,4,FALSE),""))))</f>
        <v/>
      </c>
      <c r="V43" s="292" t="str">
        <f xml:space="preserve">
IF(T44="ア",VLOOKUP(R44,ア!$A:$C,3,FALSE),
IF(T44="イ",VLOOKUP(R44,イ!$A:$C,3,FALSE),
IF(T44="ウ",HLOOKUP(R44,ウ!$1:$6,5,FALSE)&amp;HLOOKUP(R44,ウ!$1:$6,6,FALSE),
IF(T44="エ",VLOOKUP(R44,エ!$A:$E,5,FALSE),""))))</f>
        <v/>
      </c>
      <c r="W43" s="294"/>
      <c r="X43" s="296"/>
      <c r="Y43" s="298"/>
      <c r="Z43" s="329"/>
    </row>
    <row r="44" spans="1:26" s="170" customFormat="1" ht="22.2" customHeight="1" x14ac:dyDescent="0.45">
      <c r="A44" s="205"/>
      <c r="B44" s="285"/>
      <c r="C44" s="275"/>
      <c r="D44" s="291"/>
      <c r="E44" s="293"/>
      <c r="F44" s="295"/>
      <c r="G44" s="297"/>
      <c r="H44" s="287"/>
      <c r="I44" s="207"/>
      <c r="J44" s="285"/>
      <c r="K44" s="275"/>
      <c r="L44" s="291"/>
      <c r="M44" s="293"/>
      <c r="N44" s="295"/>
      <c r="O44" s="297"/>
      <c r="P44" s="287"/>
      <c r="Q44" s="289"/>
      <c r="R44" s="205"/>
      <c r="S44" s="285"/>
      <c r="T44" s="275"/>
      <c r="U44" s="291"/>
      <c r="V44" s="293"/>
      <c r="W44" s="295"/>
      <c r="X44" s="297"/>
      <c r="Y44" s="299"/>
      <c r="Z44" s="330"/>
    </row>
    <row r="45" spans="1:26" s="170" customFormat="1" ht="22.2" customHeight="1" x14ac:dyDescent="0.45">
      <c r="A45" s="272" t="s">
        <v>7815</v>
      </c>
      <c r="B45" s="284"/>
      <c r="C45" s="273"/>
      <c r="D45" s="290" t="str">
        <f xml:space="preserve">
IF(C46="ア",VLOOKUP(A46,ア!$A:$C,2,FALSE),
IF(C46="イ",VLOOKUP(A46,イ!$A:$C,2,FALSE),
IF(C46="ウ",HLOOKUP(A46,ウ!$1:$6,4,FALSE),
IF(C46="エ",VLOOKUP(A46,エ!$A:$E,4,FALSE),""))))</f>
        <v/>
      </c>
      <c r="E45" s="292" t="str">
        <f xml:space="preserve">
IF(C46="ア",VLOOKUP(A46,ア!$A:$C,3,FALSE),
IF(C46="イ",VLOOKUP(A46,イ!$A:$C,3,FALSE),
IF(C46="ウ",HLOOKUP(A46,ウ!$1:$6,5,FALSE)&amp;HLOOKUP(A46,ウ!$1:$6,6,FALSE),
IF(C46="エ",VLOOKUP(A46,エ!$A:$E,5,FALSE),""))))</f>
        <v/>
      </c>
      <c r="F45" s="294"/>
      <c r="G45" s="296"/>
      <c r="H45" s="286"/>
      <c r="I45" s="276" t="s">
        <v>7816</v>
      </c>
      <c r="J45" s="284"/>
      <c r="K45" s="273"/>
      <c r="L45" s="290" t="str">
        <f xml:space="preserve">
IF(K46="ア",VLOOKUP(I46,ア!$A:$C,2,FALSE),
IF(K46="イ",VLOOKUP(I46,イ!$A:$C,2,FALSE),
IF(K46="ウ",HLOOKUP(I46,ウ!$1:$6,4,FALSE),
IF(K46="エ",VLOOKUP(I46,エ!$A:$E,4,FALSE),""))))</f>
        <v/>
      </c>
      <c r="M45" s="292" t="str">
        <f xml:space="preserve">
IF(K46="ア",VLOOKUP(I46,ア!$A:$C,3,FALSE),
IF(K46="イ",VLOOKUP(I46,イ!$A:$C,3,FALSE),
IF(K46="ウ",HLOOKUP(I46,ウ!$1:$6,5,FALSE)&amp;HLOOKUP(I46,ウ!$1:$6,6,FALSE),
IF(K46="エ",VLOOKUP(I46,エ!$A:$E,5,FALSE),""))))</f>
        <v/>
      </c>
      <c r="N45" s="294"/>
      <c r="O45" s="296"/>
      <c r="P45" s="286"/>
      <c r="Q45" s="288"/>
      <c r="R45" s="272" t="s">
        <v>7817</v>
      </c>
      <c r="S45" s="284"/>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96"/>
      <c r="Y45" s="298"/>
      <c r="Z45" s="329"/>
    </row>
    <row r="46" spans="1:26" s="167" customFormat="1" ht="22.2" customHeight="1" thickBot="1" x14ac:dyDescent="0.2">
      <c r="A46" s="206"/>
      <c r="B46" s="331"/>
      <c r="C46" s="277"/>
      <c r="D46" s="336"/>
      <c r="E46" s="338"/>
      <c r="F46" s="334"/>
      <c r="G46" s="335"/>
      <c r="H46" s="343"/>
      <c r="I46" s="208"/>
      <c r="J46" s="331"/>
      <c r="K46" s="277"/>
      <c r="L46" s="336"/>
      <c r="M46" s="338"/>
      <c r="N46" s="334"/>
      <c r="O46" s="335"/>
      <c r="P46" s="343"/>
      <c r="Q46" s="344"/>
      <c r="R46" s="206"/>
      <c r="S46" s="331"/>
      <c r="T46" s="277"/>
      <c r="U46" s="336"/>
      <c r="V46" s="338"/>
      <c r="W46" s="334"/>
      <c r="X46" s="335"/>
      <c r="Y46" s="342"/>
      <c r="Z46" s="339"/>
    </row>
    <row r="47" spans="1:26" s="170" customFormat="1" ht="22.2" customHeight="1" x14ac:dyDescent="0.45">
      <c r="A47" s="278" t="s">
        <v>7818</v>
      </c>
      <c r="B47" s="348"/>
      <c r="C47" s="279"/>
      <c r="D47" s="350" t="str">
        <f xml:space="preserve">
IF(C48="ア",VLOOKUP(A48,ア!$A:$C,2,FALSE),
IF(C48="イ",VLOOKUP(A48,イ!$A:$C,2,FALSE),
IF(C48="ウ",HLOOKUP(A48,ウ!$1:$6,4,FALSE),
IF(C48="エ",VLOOKUP(A48,エ!$A:$E,4,FALSE),""))))</f>
        <v/>
      </c>
      <c r="E47" s="333" t="str">
        <f xml:space="preserve">
IF(C48="ア",VLOOKUP(A48,ア!$A:$C,3,FALSE),
IF(C48="イ",VLOOKUP(A48,イ!$A:$C,3,FALSE),
IF(C48="ウ",HLOOKUP(A48,ウ!$1:$6,5,FALSE)&amp;HLOOKUP(A48,ウ!$1:$6,6,FALSE),
IF(C48="エ",VLOOKUP(A48,エ!$A:$E,5,FALSE),""))))</f>
        <v/>
      </c>
      <c r="F47" s="337"/>
      <c r="G47" s="340"/>
      <c r="H47" s="346"/>
      <c r="I47" s="280" t="s">
        <v>1955</v>
      </c>
      <c r="J47" s="348"/>
      <c r="K47" s="279"/>
      <c r="L47" s="350" t="str">
        <f xml:space="preserve">
IF(K48="ア",VLOOKUP(I48,ア!$A:$C,2,FALSE),
IF(K48="イ",VLOOKUP(I48,イ!$A:$C,2,FALSE),
IF(K48="ウ",HLOOKUP(I48,ウ!$1:$6,4,FALSE),
IF(K48="エ",VLOOKUP(I48,エ!$A:$E,4,FALSE),""))))</f>
        <v/>
      </c>
      <c r="M47" s="333" t="str">
        <f xml:space="preserve">
IF(K48="ア",VLOOKUP(I48,ア!$A:$C,3,FALSE),
IF(K48="イ",VLOOKUP(I48,イ!$A:$C,3,FALSE),
IF(K48="ウ",HLOOKUP(I48,ウ!$1:$6,5,FALSE)&amp;HLOOKUP(I48,ウ!$1:$6,6,FALSE),
IF(K48="エ",VLOOKUP(I48,エ!$A:$E,5,FALSE),""))))</f>
        <v/>
      </c>
      <c r="N47" s="337"/>
      <c r="O47" s="340"/>
      <c r="P47" s="346"/>
      <c r="Q47" s="347"/>
      <c r="R47" s="278" t="s">
        <v>1970</v>
      </c>
      <c r="S47" s="348"/>
      <c r="T47" s="279"/>
      <c r="U47" s="349" t="str">
        <f xml:space="preserve">
IF(T48="ア",VLOOKUP(R48,ア!$A:$C,2,FALSE),
IF(T48="イ",VLOOKUP(R48,イ!$A:$C,2,FALSE),
IF(T48="ウ",HLOOKUP(R48,ウ!$1:$6,4,FALSE),
IF(T48="エ",VLOOKUP(R48,エ!$A:$E,4,FALSE),""))))</f>
        <v/>
      </c>
      <c r="V47" s="345" t="str">
        <f xml:space="preserve">
IF(T48="ア",VLOOKUP(R48,ア!$A:$C,3,FALSE),
IF(T48="イ",VLOOKUP(R48,イ!$A:$C,3,FALSE),
IF(T48="ウ",HLOOKUP(R48,ウ!$1:$6,5,FALSE)&amp;HLOOKUP(R48,ウ!$1:$6,6,FALSE),
IF(T48="エ",VLOOKUP(R48,エ!$A:$E,5,FALSE),""))))</f>
        <v/>
      </c>
      <c r="W47" s="337"/>
      <c r="X47" s="340"/>
      <c r="Y47" s="341"/>
      <c r="Z47" s="332"/>
    </row>
    <row r="48" spans="1:26" s="170" customFormat="1" ht="22.2" customHeight="1" x14ac:dyDescent="0.45">
      <c r="A48" s="205"/>
      <c r="B48" s="285"/>
      <c r="C48" s="275"/>
      <c r="D48" s="291"/>
      <c r="E48" s="293"/>
      <c r="F48" s="295"/>
      <c r="G48" s="297"/>
      <c r="H48" s="287"/>
      <c r="I48" s="207"/>
      <c r="J48" s="285"/>
      <c r="K48" s="275"/>
      <c r="L48" s="291"/>
      <c r="M48" s="293"/>
      <c r="N48" s="295"/>
      <c r="O48" s="297"/>
      <c r="P48" s="287"/>
      <c r="Q48" s="289"/>
      <c r="R48" s="205"/>
      <c r="S48" s="285"/>
      <c r="T48" s="275"/>
      <c r="U48" s="291"/>
      <c r="V48" s="293"/>
      <c r="W48" s="295"/>
      <c r="X48" s="297"/>
      <c r="Y48" s="299"/>
      <c r="Z48" s="330"/>
    </row>
    <row r="49" spans="1:26" s="170" customFormat="1" ht="22.2" customHeight="1" x14ac:dyDescent="0.45">
      <c r="A49" s="272" t="s">
        <v>7819</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1956</v>
      </c>
      <c r="J49" s="284"/>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96"/>
      <c r="P49" s="286"/>
      <c r="Q49" s="288"/>
      <c r="R49" s="272" t="s">
        <v>1971</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298"/>
      <c r="Z49" s="329"/>
    </row>
    <row r="50" spans="1:26" s="170" customFormat="1" ht="22.2" customHeight="1" x14ac:dyDescent="0.45">
      <c r="A50" s="205"/>
      <c r="B50" s="285"/>
      <c r="C50" s="275"/>
      <c r="D50" s="291"/>
      <c r="E50" s="293"/>
      <c r="F50" s="295"/>
      <c r="G50" s="297"/>
      <c r="H50" s="287"/>
      <c r="I50" s="207"/>
      <c r="J50" s="285"/>
      <c r="K50" s="275"/>
      <c r="L50" s="291"/>
      <c r="M50" s="293"/>
      <c r="N50" s="295"/>
      <c r="O50" s="297"/>
      <c r="P50" s="287"/>
      <c r="Q50" s="289"/>
      <c r="R50" s="205"/>
      <c r="S50" s="285"/>
      <c r="T50" s="275"/>
      <c r="U50" s="291"/>
      <c r="V50" s="293"/>
      <c r="W50" s="295"/>
      <c r="X50" s="297"/>
      <c r="Y50" s="299"/>
      <c r="Z50" s="330"/>
    </row>
    <row r="51" spans="1:26" s="170" customFormat="1" ht="22.2" customHeight="1" x14ac:dyDescent="0.45">
      <c r="A51" s="272" t="s">
        <v>7820</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1957</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1972</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298"/>
      <c r="Z51" s="329"/>
    </row>
    <row r="52" spans="1:26" s="170" customFormat="1" ht="22.2"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299"/>
      <c r="Z52" s="330"/>
    </row>
    <row r="53" spans="1:26" s="170" customFormat="1" ht="22.2" customHeight="1" x14ac:dyDescent="0.45">
      <c r="A53" s="272" t="s">
        <v>1953</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1958</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1973</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298"/>
      <c r="Z53" s="329"/>
    </row>
    <row r="54" spans="1:26" s="170" customFormat="1" ht="22.2"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299"/>
      <c r="Z54" s="330"/>
    </row>
    <row r="55" spans="1:26" s="170" customFormat="1" ht="22.2" customHeight="1" x14ac:dyDescent="0.45">
      <c r="A55" s="272" t="s">
        <v>1954</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1959</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1974</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298"/>
      <c r="Z55" s="329"/>
    </row>
    <row r="56" spans="1:26" s="170" customFormat="1" ht="22.2"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299"/>
      <c r="Z56" s="330"/>
    </row>
    <row r="57" spans="1:26" s="170" customFormat="1" ht="22.2" customHeight="1" x14ac:dyDescent="0.45">
      <c r="A57" s="272" t="s">
        <v>7821</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1960</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1975</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298"/>
      <c r="Z57" s="329"/>
    </row>
    <row r="58" spans="1:26" s="170" customFormat="1" ht="22.2"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299"/>
      <c r="Z58" s="330"/>
    </row>
    <row r="59" spans="1:26" s="170" customFormat="1" ht="22.2" customHeight="1" x14ac:dyDescent="0.45">
      <c r="A59" s="272" t="s">
        <v>7822</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1961</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1976</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298"/>
      <c r="Z59" s="329"/>
    </row>
    <row r="60" spans="1:26" s="170" customFormat="1" ht="22.2"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299"/>
      <c r="Z60" s="330"/>
    </row>
    <row r="61" spans="1:26" s="170" customFormat="1" ht="22.2" customHeight="1" x14ac:dyDescent="0.45">
      <c r="A61" s="272" t="s">
        <v>7823</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1962</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1977</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298"/>
      <c r="Z61" s="329"/>
    </row>
    <row r="62" spans="1:26" s="170" customFormat="1" ht="22.2"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299"/>
      <c r="Z62" s="330"/>
    </row>
    <row r="63" spans="1:26" s="170" customFormat="1" ht="22.2"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1978</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298"/>
      <c r="Z63" s="329"/>
    </row>
    <row r="64" spans="1:26" s="170" customFormat="1" ht="22.2"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299"/>
      <c r="Z64" s="330"/>
    </row>
    <row r="65" spans="1:26" s="170" customFormat="1" ht="22.2"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29"/>
    </row>
    <row r="66" spans="1:26" s="170" customFormat="1" ht="22.2"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0"/>
    </row>
    <row r="67" spans="1:26" s="170" customFormat="1" ht="22.2"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29"/>
    </row>
    <row r="68" spans="1:26" s="170" customFormat="1" ht="22.2"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0"/>
    </row>
    <row r="69" spans="1:26" s="170" customFormat="1" ht="22.2"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29"/>
    </row>
    <row r="70" spans="1:26" s="170" customFormat="1" ht="22.2"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0"/>
    </row>
    <row r="71" spans="1:26" s="170" customFormat="1" ht="22.2"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29"/>
    </row>
    <row r="72" spans="1:26" s="170" customFormat="1" ht="22.2"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0"/>
    </row>
    <row r="73" spans="1:26" s="170" customFormat="1" ht="22.2"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29"/>
    </row>
    <row r="74" spans="1:26" s="170" customFormat="1" ht="22.2"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0"/>
    </row>
    <row r="75" spans="1:26" s="170" customFormat="1" ht="22.2"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29"/>
    </row>
    <row r="76" spans="1:26" s="167" customFormat="1" ht="22.2" customHeight="1" thickBot="1" x14ac:dyDescent="0.2">
      <c r="A76" s="206"/>
      <c r="B76" s="331"/>
      <c r="C76" s="277"/>
      <c r="D76" s="336"/>
      <c r="E76" s="338"/>
      <c r="F76" s="334"/>
      <c r="G76" s="335"/>
      <c r="H76" s="343"/>
      <c r="I76" s="208"/>
      <c r="J76" s="331"/>
      <c r="K76" s="277"/>
      <c r="L76" s="336"/>
      <c r="M76" s="338"/>
      <c r="N76" s="334"/>
      <c r="O76" s="335"/>
      <c r="P76" s="343"/>
      <c r="Q76" s="344"/>
      <c r="R76" s="206"/>
      <c r="S76" s="331"/>
      <c r="T76" s="277"/>
      <c r="U76" s="336"/>
      <c r="V76" s="338"/>
      <c r="W76" s="334"/>
      <c r="X76" s="335"/>
      <c r="Y76" s="342"/>
      <c r="Z76" s="339"/>
    </row>
    <row r="77" spans="1:26" s="170" customFormat="1" ht="22.2" customHeight="1" x14ac:dyDescent="0.45">
      <c r="A77" s="278" t="s">
        <v>7831</v>
      </c>
      <c r="B77" s="348"/>
      <c r="C77" s="279"/>
      <c r="D77" s="350"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IF(C78="エ",VLOOKUP(A78,エ!$A:$E,5,FALSE),""))))</f>
        <v/>
      </c>
      <c r="F77" s="337"/>
      <c r="G77" s="340"/>
      <c r="H77" s="346"/>
      <c r="I77" s="280" t="s">
        <v>1987</v>
      </c>
      <c r="J77" s="348"/>
      <c r="K77" s="279"/>
      <c r="L77" s="350"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IF(K78="エ",VLOOKUP(I78,エ!$A:$E,5,FALSE),""))))</f>
        <v/>
      </c>
      <c r="N77" s="337"/>
      <c r="O77" s="340"/>
      <c r="P77" s="346"/>
      <c r="Q77" s="347"/>
      <c r="R77" s="278" t="s">
        <v>2002</v>
      </c>
      <c r="S77" s="348"/>
      <c r="T77" s="279"/>
      <c r="U77" s="350"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IF(T78="エ",VLOOKUP(R78,エ!$A:$E,5,FALSE),""))))</f>
        <v/>
      </c>
      <c r="W77" s="337"/>
      <c r="X77" s="340"/>
      <c r="Y77" s="341"/>
      <c r="Z77" s="332"/>
    </row>
    <row r="78" spans="1:26" s="170" customFormat="1" ht="22.2"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0"/>
    </row>
    <row r="79" spans="1:26" s="170" customFormat="1" ht="22.2"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29"/>
    </row>
    <row r="80" spans="1:26" s="170" customFormat="1" ht="22.2"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0"/>
    </row>
    <row r="81" spans="1:26" s="170" customFormat="1" ht="22.2"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29"/>
    </row>
    <row r="82" spans="1:26" s="170" customFormat="1" ht="22.2"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0"/>
    </row>
    <row r="83" spans="1:26" s="170" customFormat="1" ht="22.2"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29"/>
    </row>
    <row r="84" spans="1:26" s="170" customFormat="1" ht="22.2"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0"/>
    </row>
    <row r="85" spans="1:26" s="170" customFormat="1" ht="22.2"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29"/>
    </row>
    <row r="86" spans="1:26" s="170" customFormat="1" ht="22.2"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0"/>
    </row>
    <row r="87" spans="1:26" s="170" customFormat="1" ht="22.2"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29"/>
    </row>
    <row r="88" spans="1:26" s="170" customFormat="1" ht="22.2"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0"/>
    </row>
    <row r="89" spans="1:26" s="170" customFormat="1" ht="22.2"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29"/>
    </row>
    <row r="90" spans="1:26" s="170" customFormat="1" ht="22.2"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0"/>
    </row>
    <row r="91" spans="1:26" s="170" customFormat="1" ht="22.2"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29"/>
    </row>
    <row r="92" spans="1:26" s="170" customFormat="1" ht="22.2"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0"/>
    </row>
    <row r="93" spans="1:26" s="170" customFormat="1" ht="22.2"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29"/>
    </row>
    <row r="94" spans="1:26" s="170" customFormat="1" ht="22.2"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0"/>
    </row>
    <row r="95" spans="1:26" s="170" customFormat="1" ht="22.2"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29"/>
    </row>
    <row r="96" spans="1:26" s="170" customFormat="1" ht="22.2"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0"/>
    </row>
    <row r="97" spans="1:26" s="170" customFormat="1" ht="22.2"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29"/>
    </row>
    <row r="98" spans="1:26" s="170" customFormat="1" ht="22.2"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0"/>
    </row>
    <row r="99" spans="1:26" s="170" customFormat="1" ht="22.2"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29"/>
    </row>
    <row r="100" spans="1:26" s="170" customFormat="1" ht="22.2"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0"/>
    </row>
    <row r="101" spans="1:26" s="170" customFormat="1" ht="22.2"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29"/>
    </row>
    <row r="102" spans="1:26" s="170" customFormat="1" ht="22.2"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0"/>
    </row>
    <row r="103" spans="1:26" s="170" customFormat="1" ht="22.2"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29"/>
    </row>
    <row r="104" spans="1:26" s="170" customFormat="1" ht="22.2"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0"/>
    </row>
    <row r="105" spans="1:26" s="170" customFormat="1" ht="22.2"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29"/>
    </row>
    <row r="106" spans="1:26" s="167" customFormat="1" ht="22.2" customHeight="1" thickBot="1" x14ac:dyDescent="0.2">
      <c r="A106" s="206"/>
      <c r="B106" s="331"/>
      <c r="C106" s="277"/>
      <c r="D106" s="336"/>
      <c r="E106" s="338"/>
      <c r="F106" s="334"/>
      <c r="G106" s="335"/>
      <c r="H106" s="343"/>
      <c r="I106" s="208"/>
      <c r="J106" s="331"/>
      <c r="K106" s="277"/>
      <c r="L106" s="336"/>
      <c r="M106" s="338"/>
      <c r="N106" s="334"/>
      <c r="O106" s="335"/>
      <c r="P106" s="343"/>
      <c r="Q106" s="344"/>
      <c r="R106" s="206"/>
      <c r="S106" s="331"/>
      <c r="T106" s="277"/>
      <c r="U106" s="336"/>
      <c r="V106" s="338"/>
      <c r="W106" s="334"/>
      <c r="X106" s="335"/>
      <c r="Y106" s="342"/>
      <c r="Z106" s="339"/>
    </row>
    <row r="107" spans="1:26" s="170" customFormat="1" ht="22.2" customHeight="1" x14ac:dyDescent="0.45">
      <c r="A107" s="278" t="s">
        <v>7844</v>
      </c>
      <c r="B107" s="348"/>
      <c r="C107" s="279"/>
      <c r="D107" s="350"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IF(C108="エ",VLOOKUP(A108,エ!$A:$E,5,FALSE),""))))</f>
        <v/>
      </c>
      <c r="F107" s="337"/>
      <c r="G107" s="340"/>
      <c r="H107" s="346"/>
      <c r="I107" s="280" t="s">
        <v>2112</v>
      </c>
      <c r="J107" s="348"/>
      <c r="K107" s="279"/>
      <c r="L107" s="350"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IF(K108="エ",VLOOKUP(I108,エ!$A:$E,5,FALSE),""))))</f>
        <v/>
      </c>
      <c r="N107" s="337"/>
      <c r="O107" s="340"/>
      <c r="P107" s="346"/>
      <c r="Q107" s="347"/>
      <c r="R107" s="278" t="s">
        <v>2127</v>
      </c>
      <c r="S107" s="348"/>
      <c r="T107" s="279"/>
      <c r="U107" s="349" t="str">
        <f xml:space="preserve">
IF(T108="ア",VLOOKUP(R108,ア!$A:$C,2,FALSE),
IF(T108="イ",VLOOKUP(R108,イ!$A:$C,2,FALSE),
IF(T108="ウ",HLOOKUP(R108,ウ!$1:$6,4,FALSE),
IF(T108="エ",VLOOKUP(R108,エ!$A:$E,4,FALSE),""))))</f>
        <v/>
      </c>
      <c r="V107" s="345" t="str">
        <f xml:space="preserve">
IF(T108="ア",VLOOKUP(R108,ア!$A:$C,3,FALSE),
IF(T108="イ",VLOOKUP(R108,イ!$A:$C,3,FALSE),
IF(T108="ウ",HLOOKUP(R108,ウ!$1:$6,5,FALSE)&amp;HLOOKUP(R108,ウ!$1:$6,6,FALSE),
IF(T108="エ",VLOOKUP(R108,エ!$A:$E,5,FALSE),""))))</f>
        <v/>
      </c>
      <c r="W107" s="337"/>
      <c r="X107" s="340"/>
      <c r="Y107" s="341"/>
      <c r="Z107" s="332"/>
    </row>
    <row r="108" spans="1:26" s="170" customFormat="1" ht="22.2"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0"/>
    </row>
    <row r="109" spans="1:26" s="170" customFormat="1" ht="22.2"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29"/>
    </row>
    <row r="110" spans="1:26" s="170" customFormat="1" ht="22.2"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0"/>
    </row>
    <row r="111" spans="1:26" s="170" customFormat="1" ht="22.2"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29"/>
    </row>
    <row r="112" spans="1:26" s="170" customFormat="1" ht="22.2"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0"/>
    </row>
    <row r="113" spans="1:26" s="170" customFormat="1" ht="22.2"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29"/>
    </row>
    <row r="114" spans="1:26" s="170" customFormat="1" ht="22.2"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0"/>
    </row>
    <row r="115" spans="1:26" s="170" customFormat="1" ht="22.2"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29"/>
    </row>
    <row r="116" spans="1:26" s="170" customFormat="1" ht="22.2"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0"/>
    </row>
    <row r="117" spans="1:26" s="170" customFormat="1" ht="22.2"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29"/>
    </row>
    <row r="118" spans="1:26" s="170" customFormat="1" ht="22.2"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0"/>
    </row>
    <row r="119" spans="1:26" s="170" customFormat="1" ht="22.2"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29"/>
    </row>
    <row r="120" spans="1:26" s="170" customFormat="1" ht="22.2"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0"/>
    </row>
    <row r="121" spans="1:26" s="170" customFormat="1" ht="22.2"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29"/>
    </row>
    <row r="122" spans="1:26" s="170" customFormat="1" ht="22.2"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0"/>
    </row>
    <row r="123" spans="1:26" s="170" customFormat="1" ht="22.2"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29"/>
    </row>
    <row r="124" spans="1:26" s="170" customFormat="1" ht="22.2"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0"/>
    </row>
    <row r="125" spans="1:26" s="170" customFormat="1" ht="22.2"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29"/>
    </row>
    <row r="126" spans="1:26" s="170" customFormat="1" ht="22.2"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0"/>
    </row>
    <row r="127" spans="1:26" s="170" customFormat="1" ht="22.2"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29"/>
    </row>
    <row r="128" spans="1:26" s="170" customFormat="1" ht="22.2"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0"/>
    </row>
    <row r="129" spans="1:26" s="170" customFormat="1" ht="22.2"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29"/>
    </row>
    <row r="130" spans="1:26" s="170" customFormat="1" ht="22.2"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0"/>
    </row>
    <row r="131" spans="1:26" s="170" customFormat="1" ht="22.2"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29"/>
    </row>
    <row r="132" spans="1:26" s="170" customFormat="1" ht="22.2"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0"/>
    </row>
    <row r="133" spans="1:26" s="170" customFormat="1" ht="22.2"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29"/>
    </row>
    <row r="134" spans="1:26" s="170" customFormat="1" ht="22.2"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0"/>
    </row>
    <row r="135" spans="1:26" s="170" customFormat="1" ht="22.2"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29"/>
    </row>
    <row r="136" spans="1:26" s="167" customFormat="1" ht="22.2" customHeight="1" thickBot="1" x14ac:dyDescent="0.2">
      <c r="A136" s="206"/>
      <c r="B136" s="331"/>
      <c r="C136" s="277"/>
      <c r="D136" s="336"/>
      <c r="E136" s="338"/>
      <c r="F136" s="334"/>
      <c r="G136" s="335"/>
      <c r="H136" s="343"/>
      <c r="I136" s="208"/>
      <c r="J136" s="331"/>
      <c r="K136" s="277"/>
      <c r="L136" s="336"/>
      <c r="M136" s="338"/>
      <c r="N136" s="334"/>
      <c r="O136" s="335"/>
      <c r="P136" s="343"/>
      <c r="Q136" s="344"/>
      <c r="R136" s="206"/>
      <c r="S136" s="331"/>
      <c r="T136" s="277"/>
      <c r="U136" s="336"/>
      <c r="V136" s="338"/>
      <c r="W136" s="334"/>
      <c r="X136" s="335"/>
      <c r="Y136" s="342"/>
      <c r="Z136" s="339"/>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v>
      </c>
      <c r="G2" s="264">
        <f>IF(COUNTIF($B:$B,G1)=0,0,COUNTA(_xlfn.UNIQUE(G3:G182))-1)</f>
        <v>2</v>
      </c>
      <c r="H2" s="264">
        <f>IF(COUNTIF($B:$B,H1)=0,0,COUNTA(_xlfn.UNIQUE(H3:H182))-1)</f>
        <v>0</v>
      </c>
      <c r="I2" s="264">
        <f>IF(COUNTIF($B:$B,I1)=0,0,COUNTA(_xlfn.UNIQUE(I3:I182))-1)</f>
        <v>4</v>
      </c>
      <c r="J2" s="264">
        <f>IF(COUNTIF($B:$B,J1)=0,0,COUNTA(_xlfn.UNIQUE(J3:J182))-1)</f>
        <v>0</v>
      </c>
    </row>
    <row r="3" spans="1:10" x14ac:dyDescent="0.45">
      <c r="A3" s="264" t="s">
        <v>7722</v>
      </c>
      <c r="B3" s="264" t="str">
        <f>様式4・高等部!C18</f>
        <v>エ</v>
      </c>
      <c r="C3" s="264" t="str">
        <f>様式4・高等部!E17</f>
        <v>ひとりだちするための国語</v>
      </c>
      <c r="E3" s="264" t="s">
        <v>7645</v>
      </c>
      <c r="F3" s="264" t="str" cm="1">
        <f t="array" ref="F3">IFERROR(_xlfn._xlws.FILTER($C$3:$C$182,($B$3:$B$182=F1)*($D$3:$D$182&lt;&gt;"〇")),"")</f>
        <v>基本地図帳 改訂版</v>
      </c>
      <c r="G3" s="264" t="str" cm="1">
        <f t="array" ref="G3:G4">IFERROR(_xlfn._xlws.FILTER($C$3:$C$182,($B$3:$B$182=G1)*($D$3:$D$182&lt;&gt;"〇")),"")</f>
        <v>理科　☆☆☆☆☆</v>
      </c>
      <c r="H3" s="264" t="str" cm="1">
        <f t="array" ref="H3">IFERROR(_xlfn._xlws.FILTER($C$3:$C$182,($B$3:$B$182=H1)*($D$3:$D$182&lt;&gt;"〇")),"")</f>
        <v/>
      </c>
      <c r="I3" s="264" t="str" cm="1">
        <f t="array" ref="I3:I6">IFERROR(_xlfn._xlws.FILTER($C$3:$C$182,($B$3:$B$182=I1)*($D$3:$D$182&lt;&gt;"〇")),"")</f>
        <v>ひとりだちするための国語</v>
      </c>
      <c r="J3" s="264" t="str" cm="1">
        <f t="array" ref="J3">IFERROR(_xlfn._xlws.FILTER($C$3:$C$182,($B$3:$B$182=J1)*($D$3:$D$182&lt;&gt;"〇")),"")</f>
        <v/>
      </c>
    </row>
    <row r="4" spans="1:10" x14ac:dyDescent="0.45">
      <c r="A4" s="264" t="s">
        <v>2023</v>
      </c>
      <c r="B4" s="264" t="str">
        <f>様式4・高等部!C20</f>
        <v>ア</v>
      </c>
      <c r="C4" s="264" t="str">
        <f>様式4・高等部!E19</f>
        <v>基本地図帳 改訂版</v>
      </c>
      <c r="E4" s="264" t="s">
        <v>7645</v>
      </c>
      <c r="G4" s="264" t="str">
        <v>音楽　☆☆☆☆☆</v>
      </c>
      <c r="I4" s="264" t="str">
        <v>くらしに役立つ数学</v>
      </c>
    </row>
    <row r="5" spans="1:10" x14ac:dyDescent="0.45">
      <c r="A5" s="264" t="s">
        <v>2026</v>
      </c>
      <c r="B5" s="264" t="str">
        <f>様式4・高等部!C22</f>
        <v>エ</v>
      </c>
      <c r="C5" s="264" t="str">
        <f>様式4・高等部!E21</f>
        <v>くらしに役立つ数学</v>
      </c>
      <c r="E5" s="264" t="s">
        <v>7645</v>
      </c>
      <c r="I5" s="264" t="str">
        <v>たのしい家庭科　職業・家庭　わたしのくらしに生かす</v>
      </c>
    </row>
    <row r="6" spans="1:10" x14ac:dyDescent="0.45">
      <c r="A6" s="264" t="s">
        <v>2029</v>
      </c>
      <c r="B6" s="264" t="str">
        <f>様式4・高等部!C24</f>
        <v>イ</v>
      </c>
      <c r="C6" s="264" t="str">
        <f>様式4・高等部!E23</f>
        <v>理科　☆☆☆☆☆</v>
      </c>
      <c r="E6" s="264" t="s">
        <v>7645</v>
      </c>
      <c r="I6" s="264" t="str">
        <v>ひとりだちするための進路学習－あしたへのステップー</v>
      </c>
    </row>
    <row r="7" spans="1:10" x14ac:dyDescent="0.45">
      <c r="A7" s="264" t="s">
        <v>2032</v>
      </c>
      <c r="B7" s="264" t="str">
        <f>様式4・高等部!C26</f>
        <v>イ</v>
      </c>
      <c r="C7" s="264" t="str">
        <f>様式4・高等部!E25</f>
        <v>音楽　☆☆☆☆☆</v>
      </c>
      <c r="E7" s="264" t="s">
        <v>7645</v>
      </c>
    </row>
    <row r="8" spans="1:10" x14ac:dyDescent="0.45">
      <c r="A8" s="264" t="s">
        <v>2035</v>
      </c>
      <c r="B8" s="264" t="str">
        <f>様式4・高等部!C28</f>
        <v>エ</v>
      </c>
      <c r="C8" s="264" t="str">
        <f>様式4・高等部!E27</f>
        <v>たのしい家庭科　職業・家庭　わたしのくらしに生かす</v>
      </c>
      <c r="E8" s="264" t="s">
        <v>7645</v>
      </c>
    </row>
    <row r="9" spans="1:10" x14ac:dyDescent="0.45">
      <c r="A9" s="264" t="s">
        <v>2038</v>
      </c>
      <c r="B9" s="264" t="str">
        <f>様式4・高等部!C30</f>
        <v>エ</v>
      </c>
      <c r="C9" s="264" t="str">
        <f>様式4・高等部!E29</f>
        <v>ひとりだちするための進路学習－あしたへのステップー</v>
      </c>
      <c r="E9" s="264" t="s">
        <v>7645</v>
      </c>
    </row>
    <row r="10" spans="1:10" x14ac:dyDescent="0.45">
      <c r="A10" s="264" t="s">
        <v>2041</v>
      </c>
      <c r="B10" s="264">
        <f>様式4・高等部!C32</f>
        <v>0</v>
      </c>
      <c r="C10" s="264" t="str">
        <f>様式4・高等部!E31</f>
        <v/>
      </c>
      <c r="E10" s="264" t="s">
        <v>7645</v>
      </c>
    </row>
    <row r="11" spans="1:10" x14ac:dyDescent="0.45">
      <c r="A11" s="264" t="s">
        <v>2044</v>
      </c>
      <c r="B11" s="264">
        <f>様式4・高等部!C34</f>
        <v>0</v>
      </c>
      <c r="C11" s="264" t="str">
        <f>様式4・高等部!E33</f>
        <v/>
      </c>
      <c r="E11" s="264" t="s">
        <v>7645</v>
      </c>
    </row>
    <row r="12" spans="1:10" x14ac:dyDescent="0.45">
      <c r="A12" s="264" t="s">
        <v>2047</v>
      </c>
      <c r="B12" s="264">
        <f>様式4・高等部!C36</f>
        <v>0</v>
      </c>
      <c r="C12" s="264" t="str">
        <f>様式4・高等部!E35</f>
        <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ひとりだちするための国語</v>
      </c>
      <c r="D63" s="264" t="str">
        <f>様式4・高等部!Q17</f>
        <v>〇</v>
      </c>
      <c r="E63" s="264" t="s">
        <v>7645</v>
      </c>
    </row>
    <row r="64" spans="1:5" x14ac:dyDescent="0.45">
      <c r="A64" s="264" t="s">
        <v>2024</v>
      </c>
      <c r="B64" s="264" t="str">
        <f>様式4・高等部!K20</f>
        <v>ア</v>
      </c>
      <c r="C64" s="264" t="str">
        <f>様式4・高等部!M19</f>
        <v>基本地図帳 改訂版</v>
      </c>
      <c r="D64" s="264" t="str">
        <f>様式4・高等部!Q19</f>
        <v>〇</v>
      </c>
      <c r="E64" s="264" t="s">
        <v>7645</v>
      </c>
    </row>
    <row r="65" spans="1:5" x14ac:dyDescent="0.45">
      <c r="A65" s="264" t="s">
        <v>2027</v>
      </c>
      <c r="B65" s="264" t="str">
        <f>様式4・高等部!K22</f>
        <v>エ</v>
      </c>
      <c r="C65" s="264" t="str">
        <f>様式4・高等部!M21</f>
        <v>くらしに役立つ数学</v>
      </c>
      <c r="D65" s="264" t="str">
        <f>様式4・高等部!Q21</f>
        <v>〇</v>
      </c>
      <c r="E65" s="264" t="s">
        <v>7645</v>
      </c>
    </row>
    <row r="66" spans="1:5" x14ac:dyDescent="0.45">
      <c r="A66" s="264" t="s">
        <v>2030</v>
      </c>
      <c r="B66" s="264" t="str">
        <f>様式4・高等部!K24</f>
        <v>イ</v>
      </c>
      <c r="C66" s="264" t="str">
        <f>様式4・高等部!M23</f>
        <v>理科　☆☆☆☆☆</v>
      </c>
      <c r="D66" s="264" t="str">
        <f>様式4・高等部!Q23</f>
        <v>〇</v>
      </c>
      <c r="E66" s="264" t="s">
        <v>7645</v>
      </c>
    </row>
    <row r="67" spans="1:5" x14ac:dyDescent="0.45">
      <c r="A67" s="264" t="s">
        <v>2033</v>
      </c>
      <c r="B67" s="264" t="str">
        <f>様式4・高等部!K26</f>
        <v>イ</v>
      </c>
      <c r="C67" s="264" t="str">
        <f>様式4・高等部!M25</f>
        <v>音楽　☆☆☆☆☆</v>
      </c>
      <c r="D67" s="264" t="str">
        <f>様式4・高等部!Q25</f>
        <v>〇</v>
      </c>
      <c r="E67" s="264" t="s">
        <v>7645</v>
      </c>
    </row>
    <row r="68" spans="1:5" x14ac:dyDescent="0.45">
      <c r="A68" s="264" t="s">
        <v>2036</v>
      </c>
      <c r="B68" s="264" t="str">
        <f>様式4・高等部!K28</f>
        <v>エ</v>
      </c>
      <c r="C68" s="264" t="str">
        <f>様式4・高等部!M27</f>
        <v>たのしい家庭科　職業・家庭　わたしのくらしに生かす</v>
      </c>
      <c r="D68" s="264" t="str">
        <f>様式4・高等部!Q27</f>
        <v>〇</v>
      </c>
      <c r="E68" s="264" t="s">
        <v>7645</v>
      </c>
    </row>
    <row r="69" spans="1:5" x14ac:dyDescent="0.45">
      <c r="A69" s="264" t="s">
        <v>2039</v>
      </c>
      <c r="B69" s="264" t="str">
        <f>様式4・高等部!K30</f>
        <v>エ</v>
      </c>
      <c r="C69" s="264" t="str">
        <f>様式4・高等部!M29</f>
        <v>ひとりだちするための進路学習－あしたへのステップー</v>
      </c>
      <c r="D69" s="264" t="str">
        <f>様式4・高等部!Q29</f>
        <v>〇</v>
      </c>
      <c r="E69" s="264" t="s">
        <v>7645</v>
      </c>
    </row>
    <row r="70" spans="1:5" x14ac:dyDescent="0.45">
      <c r="A70" s="264" t="s">
        <v>2042</v>
      </c>
      <c r="B70" s="264">
        <f>様式4・高等部!K32</f>
        <v>0</v>
      </c>
      <c r="C70" s="264" t="str">
        <f>様式4・高等部!M31</f>
        <v/>
      </c>
      <c r="D70" s="264">
        <f>様式4・高等部!Q31</f>
        <v>0</v>
      </c>
      <c r="E70" s="264" t="s">
        <v>7645</v>
      </c>
    </row>
    <row r="71" spans="1:5" x14ac:dyDescent="0.45">
      <c r="A71" s="264" t="s">
        <v>2045</v>
      </c>
      <c r="B71" s="264">
        <f>様式4・高等部!K34</f>
        <v>0</v>
      </c>
      <c r="C71" s="264" t="str">
        <f>様式4・高等部!M33</f>
        <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ひとりだちするための国語</v>
      </c>
      <c r="D123" s="264" t="str">
        <f>様式4・高等部!Z17</f>
        <v>〇</v>
      </c>
    </row>
    <row r="124" spans="1:5" x14ac:dyDescent="0.45">
      <c r="A124" s="264" t="s">
        <v>2025</v>
      </c>
      <c r="B124" s="264" t="str">
        <f>様式4・高等部!T20</f>
        <v>ア</v>
      </c>
      <c r="C124" s="264" t="str">
        <f>様式4・高等部!V19</f>
        <v>基本地図帳 改訂版</v>
      </c>
      <c r="D124" s="264" t="str">
        <f>様式4・高等部!Z19</f>
        <v>〇</v>
      </c>
    </row>
    <row r="125" spans="1:5" x14ac:dyDescent="0.45">
      <c r="A125" s="264" t="s">
        <v>2028</v>
      </c>
      <c r="B125" s="264" t="str">
        <f>様式4・高等部!T22</f>
        <v>エ</v>
      </c>
      <c r="C125" s="264" t="str">
        <f>様式4・高等部!V21</f>
        <v>くらしに役立つ数学</v>
      </c>
      <c r="D125" s="264" t="str">
        <f>様式4・高等部!Z21</f>
        <v>〇</v>
      </c>
    </row>
    <row r="126" spans="1:5" x14ac:dyDescent="0.45">
      <c r="A126" s="264" t="s">
        <v>2031</v>
      </c>
      <c r="B126" s="264" t="str">
        <f>様式4・高等部!T24</f>
        <v>イ</v>
      </c>
      <c r="C126" s="264" t="str">
        <f>様式4・高等部!V23</f>
        <v>音楽　☆☆☆☆☆</v>
      </c>
      <c r="D126" s="264" t="str">
        <f>様式4・高等部!Z23</f>
        <v>〇</v>
      </c>
    </row>
    <row r="127" spans="1:5" x14ac:dyDescent="0.45">
      <c r="A127" s="264" t="s">
        <v>2034</v>
      </c>
      <c r="B127" s="264" t="str">
        <f>様式4・高等部!T26</f>
        <v>エ</v>
      </c>
      <c r="C127" s="264" t="str">
        <f>様式4・高等部!V25</f>
        <v>たのしい家庭科　職業・家庭　わたしのくらしに生かす</v>
      </c>
      <c r="D127" s="264" t="str">
        <f>様式4・高等部!Z25</f>
        <v>〇</v>
      </c>
    </row>
    <row r="128" spans="1:5" x14ac:dyDescent="0.45">
      <c r="A128" s="264" t="s">
        <v>2037</v>
      </c>
      <c r="B128" s="264" t="str">
        <f>様式4・高等部!T28</f>
        <v>エ</v>
      </c>
      <c r="C128" s="264" t="str">
        <f>様式4・高等部!V27</f>
        <v>ひとりだちするための進路学習－あしたへのステップー</v>
      </c>
      <c r="D128" s="264" t="str">
        <f>様式4・高等部!Z27</f>
        <v>〇</v>
      </c>
    </row>
    <row r="129" spans="1:4" x14ac:dyDescent="0.45">
      <c r="A129" s="264" t="s">
        <v>2040</v>
      </c>
      <c r="B129" s="264">
        <f>様式4・高等部!T30</f>
        <v>0</v>
      </c>
      <c r="C129" s="264" t="str">
        <f>様式4・高等部!V29</f>
        <v/>
      </c>
      <c r="D129" s="264">
        <f>様式4・高等部!Z29</f>
        <v>0</v>
      </c>
    </row>
    <row r="130" spans="1:4" x14ac:dyDescent="0.45">
      <c r="A130" s="264" t="s">
        <v>2043</v>
      </c>
      <c r="B130" s="264">
        <f>様式4・高等部!T32</f>
        <v>0</v>
      </c>
      <c r="C130" s="264" t="str">
        <f>様式4・高等部!V31</f>
        <v/>
      </c>
      <c r="D130" s="264">
        <f>様式4・高等部!Z31</f>
        <v>0</v>
      </c>
    </row>
    <row r="131" spans="1:4" x14ac:dyDescent="0.45">
      <c r="A131" s="264" t="s">
        <v>2046</v>
      </c>
      <c r="B131" s="264">
        <f>様式4・高等部!T34</f>
        <v>0</v>
      </c>
      <c r="C131" s="264" t="str">
        <f>様式4・高等部!V33</f>
        <v/>
      </c>
      <c r="D131" s="264">
        <f>様式4・高等部!Z33</f>
        <v>0</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88" zoomScaleNormal="100" zoomScaleSheetLayoutView="85" workbookViewId="0">
      <selection activeCell="V31" sqref="V31:V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大阪府立難波支援学校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1" t="s">
        <v>2017</v>
      </c>
      <c r="B5" s="352"/>
      <c r="C5" s="353"/>
      <c r="D5" s="154"/>
      <c r="E5" s="154"/>
    </row>
    <row r="6" spans="1:9" ht="20.399999999999999" customHeight="1" x14ac:dyDescent="0.45">
      <c r="A6" s="354"/>
      <c r="B6" s="355"/>
      <c r="C6" s="35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22-3
日本教育研</v>
      </c>
      <c r="F8" s="162" t="str">
        <f>IF(B8="","",VLOOKUP(B8,様式4・高等部!$A$17:$H$136,5,FALSE))</f>
        <v>ひとりだちするための国語</v>
      </c>
      <c r="G8" s="162" t="str">
        <f>IF(B8="","",VLOOKUP(B8,様式4・高等部!$A$17:$H$136,6,FALSE))</f>
        <v>知</v>
      </c>
      <c r="H8" s="162" t="str">
        <f>IF(B8="","",VLOOKUP(B8,様式4・高等部!$A$17:$H$136,7,FALSE))</f>
        <v>BCD</v>
      </c>
      <c r="I8" s="180" t="s">
        <v>7888</v>
      </c>
    </row>
    <row r="9" spans="1:9" ht="80.099999999999994" customHeight="1" x14ac:dyDescent="0.45">
      <c r="A9" s="159">
        <v>2</v>
      </c>
      <c r="B9" s="160" t="s">
        <v>2023</v>
      </c>
      <c r="C9" s="161" t="str">
        <f>IF(B9="","",VLOOKUP(B9,様式4・高等部!$A$17:$H$136,2,FALSE))</f>
        <v>社会</v>
      </c>
      <c r="D9" s="161" t="str">
        <f>IF(B9="","",VLOOKUP(B9,様式4・高等部!$A$17:$H$136,3,FALSE))</f>
        <v>社会</v>
      </c>
      <c r="E9" s="161" t="str">
        <f>IF(B9="","",VLOOKUP(B9,様式4・高等部!$A$17:$H$136,4,FALSE))</f>
        <v>81
山川</v>
      </c>
      <c r="F9" s="162" t="str">
        <f>IF(B9="","",VLOOKUP(B9,様式4・高等部!$A$17:$H$136,5,FALSE))</f>
        <v>基本地図帳 改訂版</v>
      </c>
      <c r="G9" s="162" t="str">
        <f>IF(B9="","",VLOOKUP(B9,様式4・高等部!$A$17:$H$136,6,FALSE))</f>
        <v>知</v>
      </c>
      <c r="H9" s="162" t="str">
        <f>IF(B9="","",VLOOKUP(B9,様式4・高等部!$A$17:$H$136,7,FALSE))</f>
        <v>BCD</v>
      </c>
      <c r="I9" s="180" t="s">
        <v>7889</v>
      </c>
    </row>
    <row r="10" spans="1:9" ht="80.099999999999994" customHeight="1" x14ac:dyDescent="0.45">
      <c r="A10" s="159">
        <v>3</v>
      </c>
      <c r="B10" s="160" t="s">
        <v>2026</v>
      </c>
      <c r="C10" s="161" t="str">
        <f>IF(B10="","",VLOOKUP(B10,様式4・高等部!$A$17:$H$136,2,FALSE))</f>
        <v>数学</v>
      </c>
      <c r="D10" s="161" t="str">
        <f>IF(B10="","",VLOOKUP(B10,様式4・高等部!$A$17:$H$136,3,FALSE))</f>
        <v>数学</v>
      </c>
      <c r="E10" s="161" t="str">
        <f>IF(B10="","",VLOOKUP(B10,様式4・高等部!$A$17:$H$136,4,FALSE))</f>
        <v>20-7
東洋館</v>
      </c>
      <c r="F10" s="162" t="str">
        <f>IF(B10="","",VLOOKUP(B10,様式4・高等部!$A$17:$H$136,5,FALSE))</f>
        <v>くらしに役立つ数学</v>
      </c>
      <c r="G10" s="162" t="str">
        <f>IF(B10="","",VLOOKUP(B10,様式4・高等部!$A$17:$H$136,6,FALSE))</f>
        <v>知</v>
      </c>
      <c r="H10" s="162" t="str">
        <f>IF(B10="","",VLOOKUP(B10,様式4・高等部!$A$17:$H$136,7,FALSE))</f>
        <v>CD</v>
      </c>
      <c r="I10" s="180" t="s">
        <v>7890</v>
      </c>
    </row>
    <row r="11" spans="1:9" ht="80.099999999999994" customHeight="1" x14ac:dyDescent="0.45">
      <c r="A11" s="159">
        <v>4</v>
      </c>
      <c r="B11" s="160" t="s">
        <v>2029</v>
      </c>
      <c r="C11" s="161" t="str">
        <f>IF(B11="","",VLOOKUP(B11,様式4・高等部!$A$17:$H$136,2,FALSE))</f>
        <v>理科</v>
      </c>
      <c r="D11" s="161" t="str">
        <f>IF(B11="","",VLOOKUP(B11,様式4・高等部!$A$17:$H$136,3,FALSE))</f>
        <v>理科</v>
      </c>
      <c r="E11" s="161" t="str">
        <f>IF(B11="","",VLOOKUP(B11,様式4・高等部!$A$17:$H$136,4,FALSE))</f>
        <v>東書</v>
      </c>
      <c r="F11" s="162" t="str">
        <f>IF(B11="","",VLOOKUP(B11,様式4・高等部!$A$17:$H$136,5,FALSE))</f>
        <v>理科　☆☆☆☆☆</v>
      </c>
      <c r="G11" s="162" t="str">
        <f>IF(B11="","",VLOOKUP(B11,様式4・高等部!$A$17:$H$136,6,FALSE))</f>
        <v>知</v>
      </c>
      <c r="H11" s="162" t="str">
        <f>IF(B11="","",VLOOKUP(B11,様式4・高等部!$A$17:$H$136,7,FALSE))</f>
        <v>BCD</v>
      </c>
      <c r="I11" s="180" t="s">
        <v>7891</v>
      </c>
    </row>
    <row r="12" spans="1:9" ht="80.099999999999994" customHeight="1" x14ac:dyDescent="0.45">
      <c r="A12" s="159">
        <v>5</v>
      </c>
      <c r="B12" s="160" t="s">
        <v>2032</v>
      </c>
      <c r="C12" s="161" t="str">
        <f>IF(B12="","",VLOOKUP(B12,様式4・高等部!$A$17:$H$136,2,FALSE))</f>
        <v>音楽</v>
      </c>
      <c r="D12" s="161" t="str">
        <f>IF(B12="","",VLOOKUP(B12,様式4・高等部!$A$17:$H$136,3,FALSE))</f>
        <v>音楽</v>
      </c>
      <c r="E12" s="161" t="str">
        <f>IF(B12="","",VLOOKUP(B12,様式4・高等部!$A$17:$H$136,4,FALSE))</f>
        <v>東書</v>
      </c>
      <c r="F12" s="162" t="str">
        <f>IF(B12="","",VLOOKUP(B12,様式4・高等部!$A$17:$H$136,5,FALSE))</f>
        <v>音楽　☆☆☆☆☆</v>
      </c>
      <c r="G12" s="162" t="str">
        <f>IF(B12="","",VLOOKUP(B12,様式4・高等部!$A$17:$H$136,6,FALSE))</f>
        <v>知</v>
      </c>
      <c r="H12" s="162" t="str">
        <f>IF(B12="","",VLOOKUP(B12,様式4・高等部!$A$17:$H$136,7,FALSE))</f>
        <v>BCD</v>
      </c>
      <c r="I12" s="180" t="s">
        <v>7892</v>
      </c>
    </row>
    <row r="13" spans="1:9" ht="80.099999999999994" customHeight="1" x14ac:dyDescent="0.45">
      <c r="A13" s="159">
        <v>6</v>
      </c>
      <c r="B13" s="160" t="s">
        <v>2035</v>
      </c>
      <c r="C13" s="161" t="str">
        <f>IF(B13="","",VLOOKUP(B13,様式4・高等部!$A$17:$H$136,2,FALSE))</f>
        <v>家庭</v>
      </c>
      <c r="D13" s="161" t="str">
        <f>IF(B13="","",VLOOKUP(B13,様式4・高等部!$A$17:$H$136,3,FALSE))</f>
        <v>家庭</v>
      </c>
      <c r="E13" s="161" t="str">
        <f>IF(B13="","",VLOOKUP(B13,様式4・高等部!$A$17:$H$136,4,FALSE))</f>
        <v>開隆堂出版</v>
      </c>
      <c r="F13" s="162" t="str">
        <f>IF(B13="","",VLOOKUP(B13,様式4・高等部!$A$17:$H$136,5,FALSE))</f>
        <v>たのしい家庭科　職業・家庭　わたしのくらしに生かす</v>
      </c>
      <c r="G13" s="162" t="str">
        <f>IF(B13="","",VLOOKUP(B13,様式4・高等部!$A$17:$H$136,6,FALSE))</f>
        <v>知</v>
      </c>
      <c r="H13" s="162" t="str">
        <f>IF(B13="","",VLOOKUP(B13,様式4・高等部!$A$17:$H$136,7,FALSE))</f>
        <v>CD</v>
      </c>
      <c r="I13" s="180" t="s">
        <v>7893</v>
      </c>
    </row>
    <row r="14" spans="1:9" ht="80.099999999999994" customHeight="1" x14ac:dyDescent="0.45">
      <c r="A14" s="159">
        <v>7</v>
      </c>
      <c r="B14" s="160" t="s">
        <v>2038</v>
      </c>
      <c r="C14" s="161" t="str">
        <f>IF(B14="","",VLOOKUP(B14,様式4・高等部!$A$17:$H$136,2,FALSE))</f>
        <v>職業</v>
      </c>
      <c r="D14" s="161" t="str">
        <f>IF(B14="","",VLOOKUP(B14,様式4・高等部!$A$17:$H$136,3,FALSE))</f>
        <v>キャリア</v>
      </c>
      <c r="E14" s="161" t="str">
        <f>IF(B14="","",VLOOKUP(B14,様式4・高等部!$A$17:$H$136,4,FALSE))</f>
        <v>日本教育研</v>
      </c>
      <c r="F14" s="162" t="str">
        <f>IF(B14="","",VLOOKUP(B14,様式4・高等部!$A$17:$H$136,5,FALSE))</f>
        <v>ひとりだちするための進路学習－あしたへのステップー</v>
      </c>
      <c r="G14" s="162" t="str">
        <f>IF(B14="","",VLOOKUP(B14,様式4・高等部!$A$17:$H$136,6,FALSE))</f>
        <v>知</v>
      </c>
      <c r="H14" s="162" t="str">
        <f>IF(B14="","",VLOOKUP(B14,様式4・高等部!$A$17:$H$136,7,FALSE))</f>
        <v>CD</v>
      </c>
      <c r="I14" s="180" t="s">
        <v>7894</v>
      </c>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V31" sqref="V31:V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大阪府立難波支援学校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2018</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国語</v>
      </c>
      <c r="E8" s="161" t="str">
        <f>IF(B8="","",VLOOKUP(B8,様式4・高等部!$I$17:$Q$136,4,FALSE))</f>
        <v>日本教育研</v>
      </c>
      <c r="F8" s="162" t="str">
        <f>IF(B8="","",VLOOKUP(B8,様式4・高等部!$I$17:$Q$136,5,FALSE))</f>
        <v>ひとりだちするための国語</v>
      </c>
      <c r="G8" s="162" t="str">
        <f>IF(B8="","",VLOOKUP(B8,様式4・高等部!$I$17:$Q$136,6,FALSE))</f>
        <v>知</v>
      </c>
      <c r="H8" s="162" t="str">
        <f>IF(B8="","",VLOOKUP(B8,様式4・高等部!$I$17:$Q$136,7,FALSE))</f>
        <v>BCD</v>
      </c>
      <c r="I8" s="180"/>
    </row>
    <row r="9" spans="1:9" ht="80.099999999999994" customHeight="1" x14ac:dyDescent="0.45">
      <c r="A9" s="159">
        <v>2</v>
      </c>
      <c r="B9" s="160" t="s">
        <v>2024</v>
      </c>
      <c r="C9" s="161" t="str">
        <f>IF(B9="","",VLOOKUP(B9,様式4・高等部!$I$17:$Q$136,2,FALSE))</f>
        <v>社会</v>
      </c>
      <c r="D9" s="161" t="str">
        <f>IF(B9="","",VLOOKUP(B9,様式4・高等部!$I$17:$Q$136,3,FALSE))</f>
        <v>社会</v>
      </c>
      <c r="E9" s="161" t="str">
        <f>IF(B9="","",VLOOKUP(B9,様式4・高等部!$I$17:$Q$136,4,FALSE))</f>
        <v>山川</v>
      </c>
      <c r="F9" s="162" t="str">
        <f>IF(B9="","",VLOOKUP(B9,様式4・高等部!$I$17:$Q$136,5,FALSE))</f>
        <v>基本地図帳 改訂版</v>
      </c>
      <c r="G9" s="162" t="str">
        <f>IF(B9="","",VLOOKUP(B9,様式4・高等部!$I$17:$Q$136,6,FALSE))</f>
        <v>知</v>
      </c>
      <c r="H9" s="162" t="str">
        <f>IF(B9="","",VLOOKUP(B9,様式4・高等部!$I$17:$Q$136,7,FALSE))</f>
        <v>BCD</v>
      </c>
      <c r="I9" s="180"/>
    </row>
    <row r="10" spans="1:9" ht="80.099999999999994" customHeight="1" x14ac:dyDescent="0.45">
      <c r="A10" s="159">
        <v>3</v>
      </c>
      <c r="B10" s="160" t="s">
        <v>2027</v>
      </c>
      <c r="C10" s="161" t="str">
        <f>IF(B10="","",VLOOKUP(B10,様式4・高等部!$I$17:$Q$136,2,FALSE))</f>
        <v>数学</v>
      </c>
      <c r="D10" s="161" t="str">
        <f>IF(B10="","",VLOOKUP(B10,様式4・高等部!$I$17:$Q$136,3,FALSE))</f>
        <v>数学</v>
      </c>
      <c r="E10" s="161" t="str">
        <f>IF(B10="","",VLOOKUP(B10,様式4・高等部!$I$17:$Q$136,4,FALSE))</f>
        <v>東洋館</v>
      </c>
      <c r="F10" s="162" t="str">
        <f>IF(B10="","",VLOOKUP(B10,様式4・高等部!$I$17:$Q$136,5,FALSE))</f>
        <v>くらしに役立つ数学</v>
      </c>
      <c r="G10" s="162" t="str">
        <f>IF(B10="","",VLOOKUP(B10,様式4・高等部!$I$17:$Q$136,6,FALSE))</f>
        <v>知</v>
      </c>
      <c r="H10" s="162" t="str">
        <f>IF(B10="","",VLOOKUP(B10,様式4・高等部!$I$17:$Q$136,7,FALSE))</f>
        <v>CD</v>
      </c>
      <c r="I10" s="180"/>
    </row>
    <row r="11" spans="1:9" ht="80.099999999999994" customHeight="1" x14ac:dyDescent="0.45">
      <c r="A11" s="159">
        <v>4</v>
      </c>
      <c r="B11" s="160" t="s">
        <v>2030</v>
      </c>
      <c r="C11" s="161" t="str">
        <f>IF(B11="","",VLOOKUP(B11,様式4・高等部!$I$17:$Q$136,2,FALSE))</f>
        <v>理科</v>
      </c>
      <c r="D11" s="161" t="str">
        <f>IF(B11="","",VLOOKUP(B11,様式4・高等部!$I$17:$Q$136,3,FALSE))</f>
        <v>理科</v>
      </c>
      <c r="E11" s="161" t="str">
        <f>IF(B11="","",VLOOKUP(B11,様式4・高等部!$I$17:$Q$136,4,FALSE))</f>
        <v>東書</v>
      </c>
      <c r="F11" s="162" t="str">
        <f>IF(B11="","",VLOOKUP(B11,様式4・高等部!$I$17:$Q$136,5,FALSE))</f>
        <v>理科　☆☆☆☆☆</v>
      </c>
      <c r="G11" s="162" t="str">
        <f>IF(B11="","",VLOOKUP(B11,様式4・高等部!$I$17:$Q$136,6,FALSE))</f>
        <v>知</v>
      </c>
      <c r="H11" s="162" t="str">
        <f>IF(B11="","",VLOOKUP(B11,様式4・高等部!$I$17:$Q$136,7,FALSE))</f>
        <v>BCD</v>
      </c>
      <c r="I11" s="180"/>
    </row>
    <row r="12" spans="1:9" ht="80.099999999999994" customHeight="1" x14ac:dyDescent="0.45">
      <c r="A12" s="159">
        <v>5</v>
      </c>
      <c r="B12" s="160" t="s">
        <v>2033</v>
      </c>
      <c r="C12" s="161" t="str">
        <f>IF(B12="","",VLOOKUP(B12,様式4・高等部!$I$17:$Q$136,2,FALSE))</f>
        <v>音楽</v>
      </c>
      <c r="D12" s="161" t="str">
        <f>IF(B12="","",VLOOKUP(B12,様式4・高等部!$I$17:$Q$136,3,FALSE))</f>
        <v>音楽</v>
      </c>
      <c r="E12" s="161" t="str">
        <f>IF(B12="","",VLOOKUP(B12,様式4・高等部!$I$17:$Q$136,4,FALSE))</f>
        <v>東書</v>
      </c>
      <c r="F12" s="162" t="str">
        <f>IF(B12="","",VLOOKUP(B12,様式4・高等部!$I$17:$Q$136,5,FALSE))</f>
        <v>音楽　☆☆☆☆☆</v>
      </c>
      <c r="G12" s="162" t="str">
        <f>IF(B12="","",VLOOKUP(B12,様式4・高等部!$I$17:$Q$136,6,FALSE))</f>
        <v>知</v>
      </c>
      <c r="H12" s="162" t="str">
        <f>IF(B12="","",VLOOKUP(B12,様式4・高等部!$I$17:$Q$136,7,FALSE))</f>
        <v>BCD</v>
      </c>
      <c r="I12" s="180"/>
    </row>
    <row r="13" spans="1:9" ht="80.099999999999994" customHeight="1" x14ac:dyDescent="0.45">
      <c r="A13" s="159">
        <v>6</v>
      </c>
      <c r="B13" s="160" t="s">
        <v>2036</v>
      </c>
      <c r="C13" s="161" t="str">
        <f>IF(B13="","",VLOOKUP(B13,様式4・高等部!$I$17:$Q$136,2,FALSE))</f>
        <v>家庭</v>
      </c>
      <c r="D13" s="161" t="str">
        <f>IF(B13="","",VLOOKUP(B13,様式4・高等部!$I$17:$Q$136,3,FALSE))</f>
        <v>家庭</v>
      </c>
      <c r="E13" s="161" t="str">
        <f>IF(B13="","",VLOOKUP(B13,様式4・高等部!$I$17:$Q$136,4,FALSE))</f>
        <v>開隆堂出版</v>
      </c>
      <c r="F13" s="162" t="str">
        <f>IF(B13="","",VLOOKUP(B13,様式4・高等部!$I$17:$Q$136,5,FALSE))</f>
        <v>たのしい家庭科　職業・家庭　わたしのくらしに生かす</v>
      </c>
      <c r="G13" s="162" t="str">
        <f>IF(B13="","",VLOOKUP(B13,様式4・高等部!$I$17:$Q$136,6,FALSE))</f>
        <v>知</v>
      </c>
      <c r="H13" s="162" t="str">
        <f>IF(B13="","",VLOOKUP(B13,様式4・高等部!$I$17:$Q$136,7,FALSE))</f>
        <v>CD</v>
      </c>
      <c r="I13" s="180"/>
    </row>
    <row r="14" spans="1:9" ht="80.099999999999994" customHeight="1" x14ac:dyDescent="0.45">
      <c r="A14" s="159">
        <v>7</v>
      </c>
      <c r="B14" s="160" t="s">
        <v>2039</v>
      </c>
      <c r="C14" s="161" t="str">
        <f>IF(B14="","",VLOOKUP(B14,様式4・高等部!$I$17:$Q$136,2,FALSE))</f>
        <v>職業</v>
      </c>
      <c r="D14" s="161" t="str">
        <f>IF(B14="","",VLOOKUP(B14,様式4・高等部!$I$17:$Q$136,3,FALSE))</f>
        <v>キャリア</v>
      </c>
      <c r="E14" s="161" t="str">
        <f>IF(B14="","",VLOOKUP(B14,様式4・高等部!$I$17:$Q$136,4,FALSE))</f>
        <v>日本教育研</v>
      </c>
      <c r="F14" s="162" t="str">
        <f>IF(B14="","",VLOOKUP(B14,様式4・高等部!$I$17:$Q$136,5,FALSE))</f>
        <v>ひとりだちするための進路学習－あしたへのステップー</v>
      </c>
      <c r="G14" s="162" t="str">
        <f>IF(B14="","",VLOOKUP(B14,様式4・高等部!$I$17:$Q$136,6,FALSE))</f>
        <v>知</v>
      </c>
      <c r="H14" s="162" t="str">
        <f>IF(B14="","",VLOOKUP(B14,様式4・高等部!$I$17:$Q$136,7,FALSE))</f>
        <v>BCD</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9" zoomScale="85" zoomScaleNormal="100" zoomScaleSheetLayoutView="85" workbookViewId="0">
      <selection activeCell="V31" sqref="V31:V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大阪府立難波支援学校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2019</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7724</v>
      </c>
      <c r="C8" s="163" t="str">
        <f>IF(B8="","",VLOOKUP(B8,様式4・高等部!$R$17:$Z$136,2,FALSE))</f>
        <v>国語</v>
      </c>
      <c r="D8" s="163" t="str">
        <f>IF(B8="","",VLOOKUP(B8,様式4・高等部!$R$17:$Z$136,3,FALSE))</f>
        <v>国語</v>
      </c>
      <c r="E8" s="161" t="str">
        <f>IF(B8="","",VLOOKUP(B8,様式4・高等部!$R$17:$Z$136,4,FALSE))</f>
        <v>日本教育研</v>
      </c>
      <c r="F8" s="162" t="str">
        <f>IF(B8="","",VLOOKUP(B8,様式4・高等部!$R$17:$Z$136,5,FALSE))</f>
        <v>ひとりだちするための国語</v>
      </c>
      <c r="G8" s="164" t="str">
        <f>IF(B8="","",VLOOKUP(B8,様式4・高等部!$R$17:$Z$136,6,FALSE))</f>
        <v>知</v>
      </c>
      <c r="H8" s="164" t="str">
        <f>IF(B8="","",VLOOKUP(B8,様式4・高等部!$R$17:$Z$136,7,FALSE))</f>
        <v>BCD</v>
      </c>
      <c r="I8" s="180"/>
    </row>
    <row r="9" spans="1:9" ht="80.099999999999994" customHeight="1" x14ac:dyDescent="0.45">
      <c r="A9" s="159">
        <v>2</v>
      </c>
      <c r="B9" s="160" t="s">
        <v>2025</v>
      </c>
      <c r="C9" s="163" t="str">
        <f>IF(B9="","",VLOOKUP(B9,様式4・高等部!$R$17:$Z$136,2,FALSE))</f>
        <v>社会</v>
      </c>
      <c r="D9" s="163" t="str">
        <f>IF(B9="","",VLOOKUP(B9,様式4・高等部!$R$17:$Z$136,3,FALSE))</f>
        <v>社会</v>
      </c>
      <c r="E9" s="161" t="str">
        <f>IF(B9="","",VLOOKUP(B9,様式4・高等部!$R$17:$Z$136,4,FALSE))</f>
        <v>山川</v>
      </c>
      <c r="F9" s="162" t="str">
        <f>IF(B9="","",VLOOKUP(B9,様式4・高等部!$R$17:$Z$136,5,FALSE))</f>
        <v>基本地図帳 改訂版</v>
      </c>
      <c r="G9" s="164" t="str">
        <f>IF(B9="","",VLOOKUP(B9,様式4・高等部!$R$17:$Z$136,6,FALSE))</f>
        <v>知</v>
      </c>
      <c r="H9" s="164" t="str">
        <f>IF(B9="","",VLOOKUP(B9,様式4・高等部!$R$17:$Z$136,7,FALSE))</f>
        <v>BCD</v>
      </c>
      <c r="I9" s="180"/>
    </row>
    <row r="10" spans="1:9" ht="80.099999999999994" customHeight="1" x14ac:dyDescent="0.45">
      <c r="A10" s="159">
        <v>3</v>
      </c>
      <c r="B10" s="160" t="s">
        <v>2028</v>
      </c>
      <c r="C10" s="163" t="str">
        <f>IF(B10="","",VLOOKUP(B10,様式4・高等部!$R$17:$Z$136,2,FALSE))</f>
        <v>数学</v>
      </c>
      <c r="D10" s="163" t="str">
        <f>IF(B10="","",VLOOKUP(B10,様式4・高等部!$R$17:$Z$136,3,FALSE))</f>
        <v>数学</v>
      </c>
      <c r="E10" s="161" t="str">
        <f>IF(B10="","",VLOOKUP(B10,様式4・高等部!$R$17:$Z$136,4,FALSE))</f>
        <v>東洋館</v>
      </c>
      <c r="F10" s="162" t="str">
        <f>IF(B10="","",VLOOKUP(B10,様式4・高等部!$R$17:$Z$136,5,FALSE))</f>
        <v>くらしに役立つ数学</v>
      </c>
      <c r="G10" s="164" t="str">
        <f>IF(B10="","",VLOOKUP(B10,様式4・高等部!$R$17:$Z$136,6,FALSE))</f>
        <v>知</v>
      </c>
      <c r="H10" s="164" t="str">
        <f>IF(B10="","",VLOOKUP(B10,様式4・高等部!$R$17:$Z$136,7,FALSE))</f>
        <v>CD</v>
      </c>
      <c r="I10" s="180"/>
    </row>
    <row r="11" spans="1:9" ht="80.099999999999994" customHeight="1" x14ac:dyDescent="0.45">
      <c r="A11" s="159">
        <v>4</v>
      </c>
      <c r="B11" s="160" t="s">
        <v>2031</v>
      </c>
      <c r="C11" s="163" t="str">
        <f>IF(B11="","",VLOOKUP(B11,様式4・高等部!$R$17:$Z$136,2,FALSE))</f>
        <v>音楽</v>
      </c>
      <c r="D11" s="163" t="str">
        <f>IF(B11="","",VLOOKUP(B11,様式4・高等部!$R$17:$Z$136,3,FALSE))</f>
        <v>音楽</v>
      </c>
      <c r="E11" s="161" t="str">
        <f>IF(B11="","",VLOOKUP(B11,様式4・高等部!$R$17:$Z$136,4,FALSE))</f>
        <v>東書</v>
      </c>
      <c r="F11" s="162" t="str">
        <f>IF(B11="","",VLOOKUP(B11,様式4・高等部!$R$17:$Z$136,5,FALSE))</f>
        <v>音楽　☆☆☆☆☆</v>
      </c>
      <c r="G11" s="164" t="str">
        <f>IF(B11="","",VLOOKUP(B11,様式4・高等部!$R$17:$Z$136,6,FALSE))</f>
        <v>知</v>
      </c>
      <c r="H11" s="164" t="str">
        <f>IF(B11="","",VLOOKUP(B11,様式4・高等部!$R$17:$Z$136,7,FALSE))</f>
        <v>BCD</v>
      </c>
      <c r="I11" s="180"/>
    </row>
    <row r="12" spans="1:9" ht="80.099999999999994" customHeight="1" x14ac:dyDescent="0.45">
      <c r="A12" s="159">
        <v>5</v>
      </c>
      <c r="B12" s="160" t="s">
        <v>2034</v>
      </c>
      <c r="C12" s="163" t="str">
        <f>IF(B12="","",VLOOKUP(B12,様式4・高等部!$R$17:$Z$136,2,FALSE))</f>
        <v>家庭</v>
      </c>
      <c r="D12" s="163" t="str">
        <f>IF(B12="","",VLOOKUP(B12,様式4・高等部!$R$17:$Z$136,3,FALSE))</f>
        <v>家庭</v>
      </c>
      <c r="E12" s="161" t="str">
        <f>IF(B12="","",VLOOKUP(B12,様式4・高等部!$R$17:$Z$136,4,FALSE))</f>
        <v>開隆堂出版</v>
      </c>
      <c r="F12" s="162" t="str">
        <f>IF(B12="","",VLOOKUP(B12,様式4・高等部!$R$17:$Z$136,5,FALSE))</f>
        <v>たのしい家庭科　職業・家庭　わたしのくらしに生かす</v>
      </c>
      <c r="G12" s="164" t="str">
        <f>IF(B12="","",VLOOKUP(B12,様式4・高等部!$R$17:$Z$136,6,FALSE))</f>
        <v>知</v>
      </c>
      <c r="H12" s="164" t="str">
        <f>IF(B12="","",VLOOKUP(B12,様式4・高等部!$R$17:$Z$136,7,FALSE))</f>
        <v>BCD</v>
      </c>
      <c r="I12" s="180"/>
    </row>
    <row r="13" spans="1:9" ht="80.099999999999994" customHeight="1" x14ac:dyDescent="0.45">
      <c r="A13" s="159">
        <v>6</v>
      </c>
      <c r="B13" s="160" t="s">
        <v>2037</v>
      </c>
      <c r="C13" s="163" t="str">
        <f>IF(B13="","",VLOOKUP(B13,様式4・高等部!$R$17:$Z$136,2,FALSE))</f>
        <v>職業</v>
      </c>
      <c r="D13" s="163" t="str">
        <f>IF(B13="","",VLOOKUP(B13,様式4・高等部!$R$17:$Z$136,3,FALSE))</f>
        <v>キャリア</v>
      </c>
      <c r="E13" s="161" t="str">
        <f>IF(B13="","",VLOOKUP(B13,様式4・高等部!$R$17:$Z$136,4,FALSE))</f>
        <v>日本教育研</v>
      </c>
      <c r="F13" s="162" t="str">
        <f>IF(B13="","",VLOOKUP(B13,様式4・高等部!$R$17:$Z$136,5,FALSE))</f>
        <v>ひとりだちするための進路学習－あしたへのステップー</v>
      </c>
      <c r="G13" s="164" t="str">
        <f>IF(B13="","",VLOOKUP(B13,様式4・高等部!$R$17:$Z$136,6,FALSE))</f>
        <v>知</v>
      </c>
      <c r="H13" s="164" t="str">
        <f>IF(B13="","",VLOOKUP(B13,様式4・高等部!$R$17:$Z$136,7,FALSE))</f>
        <v>CD</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難波支援学校</v>
      </c>
      <c r="B2" s="264" t="str">
        <f>様式4・高等部!V3&amp;"　"&amp;様式4・高等部!W3</f>
        <v>高等部　生活課程</v>
      </c>
      <c r="C2" s="265">
        <f>検算表!F2</f>
        <v>1</v>
      </c>
      <c r="D2" s="265">
        <f>検算表!G2</f>
        <v>2</v>
      </c>
      <c r="E2" s="265">
        <f>検算表!H2</f>
        <v>0</v>
      </c>
      <c r="F2" s="265">
        <f>検算表!I2</f>
        <v>4</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38bf6dca-5191-47e5-aa43-1fc99c68d4d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8C2715DB94EFD43BA28263A6A06A3FB" ma:contentTypeVersion="13" ma:contentTypeDescription="新しいドキュメントを作成します。" ma:contentTypeScope="" ma:versionID="b5aca1bd235b8035779769a8a958a2d4">
  <xsd:schema xmlns:xsd="http://www.w3.org/2001/XMLSchema" xmlns:xs="http://www.w3.org/2001/XMLSchema" xmlns:p="http://schemas.microsoft.com/office/2006/metadata/properties" xmlns:ns2="38bf6dca-5191-47e5-aa43-1fc99c68d4d6" xmlns:ns3="92c85782-91b6-4975-a634-e8e07eaefb77" targetNamespace="http://schemas.microsoft.com/office/2006/metadata/properties" ma:root="true" ma:fieldsID="190fd88e242ae5e04c3ecd4e6418b2cf" ns2:_="" ns3:_="">
    <xsd:import namespace="38bf6dca-5191-47e5-aa43-1fc99c68d4d6"/>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bf6dca-5191-47e5-aa43-1fc99c68d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feca2c-7147-41d5-949a-05824fb9c24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4DCE38-6959-482C-BF77-BD0E395FF535}">
  <ds:schemaRefs>
    <ds:schemaRef ds:uri="http://www.w3.org/XML/1998/namespace"/>
    <ds:schemaRef ds:uri="http://schemas.microsoft.com/office/2006/documentManagement/types"/>
    <ds:schemaRef ds:uri="38bf6dca-5191-47e5-aa43-1fc99c68d4d6"/>
    <ds:schemaRef ds:uri="http://purl.org/dc/dcmitype/"/>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 ds:uri="92c85782-91b6-4975-a634-e8e07eaefb77"/>
  </ds:schemaRefs>
</ds:datastoreItem>
</file>

<file path=customXml/itemProps2.xml><?xml version="1.0" encoding="utf-8"?>
<ds:datastoreItem xmlns:ds="http://schemas.openxmlformats.org/officeDocument/2006/customXml" ds:itemID="{AC814962-B9C3-4E30-8161-1193B89CA3CE}">
  <ds:schemaRefs>
    <ds:schemaRef ds:uri="http://schemas.microsoft.com/sharepoint/v3/contenttype/forms"/>
  </ds:schemaRefs>
</ds:datastoreItem>
</file>

<file path=customXml/itemProps3.xml><?xml version="1.0" encoding="utf-8"?>
<ds:datastoreItem xmlns:ds="http://schemas.openxmlformats.org/officeDocument/2006/customXml" ds:itemID="{51644F9D-41A8-4903-86E8-FE9FF93004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bf6dca-5191-47e5-aa43-1fc99c68d4d6"/>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2025-07-03T01:07:16Z</cp:lastPrinted>
  <dcterms:created xsi:type="dcterms:W3CDTF">2019-06-05T06:28:00Z</dcterms:created>
  <dcterms:modified xsi:type="dcterms:W3CDTF">2025-11-27T07:39:29Z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0x01010028C2715DB94EFD43BA28263A6A06A3FB</vt:lpwstr>
  </property>
  <property fmtid="{D5CDD505-2E9C-101B-9397-08002B2CF9AE}" pid="4" name="MediaServiceImageTags">
    <vt:lpwstr/>
  </property>
</Properties>
</file>