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D21AC57-672D-4415-AED6-2567CE3AD56F}" xr6:coauthVersionLast="47" xr6:coauthVersionMax="47" xr10:uidLastSave="{00000000-0000-0000-0000-000000000000}"/>
  <bookViews>
    <workbookView xWindow="3420" yWindow="342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様式３・中2!$A$1:$I$11</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2" i="1" l="1"/>
  <c r="G22" i="1"/>
  <c r="F22" i="1"/>
  <c r="E22" i="1"/>
  <c r="D22" i="1"/>
  <c r="C22" i="1"/>
  <c r="C20" i="1"/>
  <c r="D20" i="1"/>
  <c r="E20" i="1"/>
  <c r="F20" i="1"/>
  <c r="G20" i="1"/>
  <c r="H20" i="1"/>
  <c r="V47" i="7" l="1"/>
  <c r="C8" i="1"/>
  <c r="F8" i="1" l="1"/>
  <c r="F9" i="1"/>
  <c r="D17" i="7"/>
  <c r="E8" i="1" l="1"/>
  <c r="E9" i="1"/>
  <c r="E10" i="1"/>
  <c r="F10" i="1"/>
  <c r="E11" i="1"/>
  <c r="F11" i="1"/>
  <c r="E12" i="1"/>
  <c r="F12" i="1"/>
  <c r="E13" i="1"/>
  <c r="F13" i="1"/>
  <c r="E14" i="1"/>
  <c r="F14" i="1"/>
  <c r="E15" i="1"/>
  <c r="F15" i="1"/>
  <c r="E16" i="1"/>
  <c r="F16" i="1"/>
  <c r="E17" i="1"/>
  <c r="F17" i="1"/>
  <c r="E18" i="1"/>
  <c r="F18" i="1"/>
  <c r="E19" i="1"/>
  <c r="F19" i="1"/>
  <c r="E21" i="1"/>
  <c r="F21" i="1"/>
  <c r="E23" i="1"/>
  <c r="F23" i="1"/>
  <c r="E24" i="1"/>
  <c r="F24" i="1"/>
  <c r="E25" i="1"/>
  <c r="F25" i="1"/>
  <c r="E26" i="1"/>
  <c r="F26" i="1"/>
  <c r="E27" i="1"/>
  <c r="F27" i="1"/>
  <c r="E28" i="1"/>
  <c r="F28" i="1"/>
  <c r="E29" i="1"/>
  <c r="F29" i="1"/>
  <c r="E30" i="1"/>
  <c r="F30" i="1"/>
  <c r="E31" i="1"/>
  <c r="F31" i="1"/>
  <c r="E32" i="1"/>
  <c r="F32" i="1"/>
  <c r="E33" i="1"/>
  <c r="F33" i="1"/>
  <c r="E34" i="1"/>
  <c r="F34" i="1"/>
  <c r="E35" i="1"/>
  <c r="F35" i="1"/>
  <c r="D8" i="1"/>
  <c r="D9" i="1"/>
  <c r="D10" i="1"/>
  <c r="D11" i="1"/>
  <c r="D12" i="1"/>
  <c r="D13" i="1"/>
  <c r="D14" i="1"/>
  <c r="D15" i="1"/>
  <c r="D16" i="1"/>
  <c r="D17" i="1"/>
  <c r="D18" i="1"/>
  <c r="D19" i="1"/>
  <c r="D21" i="1"/>
  <c r="D23" i="1"/>
  <c r="D24" i="1"/>
  <c r="D25" i="1"/>
  <c r="D26" i="1"/>
  <c r="D27" i="1"/>
  <c r="D28" i="1"/>
  <c r="D29" i="1"/>
  <c r="D30" i="1"/>
  <c r="D31" i="1"/>
  <c r="D32" i="1"/>
  <c r="D33" i="1"/>
  <c r="D34" i="1"/>
  <c r="D35" i="1"/>
  <c r="M43" i="7"/>
  <c r="E37" i="7"/>
  <c r="D37" i="7"/>
  <c r="D31" i="7"/>
  <c r="E31" i="7"/>
  <c r="U31" i="7"/>
  <c r="V31" i="7"/>
  <c r="D33" i="7"/>
  <c r="E33" i="7"/>
  <c r="L33" i="7"/>
  <c r="M33" i="7"/>
  <c r="U33" i="7"/>
  <c r="V33" i="7"/>
  <c r="D35" i="7"/>
  <c r="E35" i="7"/>
  <c r="L35" i="7"/>
  <c r="M35" i="7"/>
  <c r="U35" i="7"/>
  <c r="V35" i="7"/>
  <c r="L37" i="7"/>
  <c r="M37" i="7"/>
  <c r="U37" i="7"/>
  <c r="V37" i="7"/>
  <c r="E25"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U47" i="7"/>
  <c r="M47" i="7"/>
  <c r="L47" i="7"/>
  <c r="E47" i="7"/>
  <c r="D47" i="7"/>
  <c r="V45" i="7"/>
  <c r="U45" i="7"/>
  <c r="M45" i="7"/>
  <c r="L45" i="7"/>
  <c r="E45" i="7"/>
  <c r="D45" i="7"/>
  <c r="V43" i="7"/>
  <c r="U43" i="7"/>
  <c r="L43" i="7"/>
  <c r="E43" i="7"/>
  <c r="D43" i="7"/>
  <c r="V41" i="7"/>
  <c r="U41" i="7"/>
  <c r="M41" i="7"/>
  <c r="L41" i="7"/>
  <c r="E41" i="7"/>
  <c r="D41" i="7"/>
  <c r="V39" i="7"/>
  <c r="U39" i="7"/>
  <c r="M39" i="7"/>
  <c r="L39" i="7"/>
  <c r="E39" i="7"/>
  <c r="D39" i="7"/>
  <c r="V29" i="7"/>
  <c r="U29" i="7"/>
  <c r="M29" i="7"/>
  <c r="L29" i="7"/>
  <c r="E29" i="7"/>
  <c r="D29" i="7"/>
  <c r="V27" i="7"/>
  <c r="U27" i="7"/>
  <c r="M27" i="7"/>
  <c r="L27" i="7"/>
  <c r="E27" i="7"/>
  <c r="D27" i="7"/>
  <c r="V25" i="7"/>
  <c r="U25" i="7"/>
  <c r="M25" i="7"/>
  <c r="L25" i="7"/>
  <c r="D25" i="7"/>
  <c r="V23" i="7"/>
  <c r="U23" i="7"/>
  <c r="M23" i="7"/>
  <c r="L23" i="7"/>
  <c r="E23" i="7"/>
  <c r="D23" i="7"/>
  <c r="V21" i="7"/>
  <c r="U21" i="7"/>
  <c r="M21" i="7"/>
  <c r="L21" i="7"/>
  <c r="E21" i="7"/>
  <c r="D21" i="7"/>
  <c r="V19" i="7"/>
  <c r="U19" i="7"/>
  <c r="M19" i="7"/>
  <c r="L19" i="7"/>
  <c r="E19" i="7"/>
  <c r="D19" i="7"/>
  <c r="V17" i="7"/>
  <c r="U17" i="7"/>
  <c r="M17" i="7"/>
  <c r="L17" i="7"/>
  <c r="E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C35" i="1"/>
  <c r="H34" i="1"/>
  <c r="G34" i="1"/>
  <c r="C34" i="1"/>
  <c r="H33" i="1"/>
  <c r="G33" i="1"/>
  <c r="C33" i="1"/>
  <c r="H32" i="1"/>
  <c r="G32" i="1"/>
  <c r="C32" i="1"/>
  <c r="H31" i="1"/>
  <c r="G31" i="1"/>
  <c r="C31" i="1"/>
  <c r="H30" i="1"/>
  <c r="G30" i="1"/>
  <c r="C30" i="1"/>
  <c r="H29" i="1"/>
  <c r="G29" i="1"/>
  <c r="C29" i="1"/>
  <c r="H28" i="1"/>
  <c r="G28" i="1"/>
  <c r="C28" i="1"/>
  <c r="H27" i="1"/>
  <c r="G27" i="1"/>
  <c r="C27" i="1"/>
  <c r="H26" i="1"/>
  <c r="G26" i="1"/>
  <c r="C26" i="1"/>
  <c r="H25" i="1"/>
  <c r="G25" i="1"/>
  <c r="C25" i="1"/>
  <c r="H24" i="1"/>
  <c r="G24" i="1"/>
  <c r="C24" i="1"/>
  <c r="H23" i="1"/>
  <c r="G23" i="1"/>
  <c r="C23" i="1"/>
  <c r="H21" i="1"/>
  <c r="G21" i="1"/>
  <c r="C21" i="1"/>
  <c r="H19" i="1"/>
  <c r="G19" i="1"/>
  <c r="C19" i="1"/>
  <c r="H18" i="1"/>
  <c r="G18" i="1"/>
  <c r="C18" i="1"/>
  <c r="H17" i="1"/>
  <c r="G17" i="1"/>
  <c r="C17" i="1"/>
  <c r="H16" i="1"/>
  <c r="G16" i="1"/>
  <c r="C16" i="1"/>
  <c r="H15" i="1"/>
  <c r="G15" i="1"/>
  <c r="C15" i="1"/>
  <c r="H14" i="1"/>
  <c r="G14" i="1"/>
  <c r="C14" i="1"/>
  <c r="H13" i="1"/>
  <c r="G13" i="1"/>
  <c r="C13" i="1"/>
  <c r="H12" i="1"/>
  <c r="G12" i="1"/>
  <c r="C12" i="1"/>
  <c r="H11" i="1"/>
  <c r="G11" i="1"/>
  <c r="C11" i="1"/>
  <c r="H10" i="1"/>
  <c r="G10" i="1"/>
  <c r="C10" i="1"/>
  <c r="H9" i="1"/>
  <c r="G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<sst xmlns="http://schemas.openxmlformats.org/spreadsheetml/2006/main" count="17453" uniqueCount="7920">
  <si>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</si>
  <si>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</si>
  <si>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</si>
  <si>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</si>
  <si>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</si>
  <si>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</si>
  <si>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</si>
  <si>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</si>
  <si>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</si>
  <si>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</si>
  <si>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</si>
  <si>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</si>
  <si>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</si>
  <si>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</si>
  <si>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</si>
  <si>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</si>
  <si>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</si>
  <si>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</si>
  <si>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</si>
  <si>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</si>
  <si>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</si>
  <si>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</si>
  <si>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</si>
  <si>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</si>
  <si>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</si>
  <si>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</si>
  <si>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</si>
  <si>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</si>
  <si>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</si>
  <si>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</si>
  <si>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</si>
  <si>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</si>
  <si>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</si>
  <si>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</si>
  <si>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</si>
  <si>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</si>
  <si>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</si>
  <si>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</si>
  <si>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</si>
  <si>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</si>
  <si>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</si>
  <si>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</si>
  <si>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</si>
  <si>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</si>
  <si>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</si>
  <si>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</si>
  <si>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</si>
  <si>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</si>
  <si>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</si>
  <si>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</si>
  <si>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</si>
  <si>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</si>
  <si>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</si>
  <si>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</si>
  <si>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</si>
  <si>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</si>
  <si>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</si>
  <si>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</si>
  <si>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</si>
  <si>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</si>
  <si>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</si>
  <si>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</si>
  <si>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</si>
  <si>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</si>
  <si>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</si>
  <si>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</si>
  <si>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</si>
  <si>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</si>
  <si>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</si>
  <si>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</si>
  <si>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</si>
  <si>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</si>
  <si>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</si>
  <si>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</si>
  <si>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</si>
  <si>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</si>
  <si>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</si>
  <si>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</si>
  <si>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</si>
  <si>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</si>
  <si>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</si>
  <si>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</si>
  <si>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</si>
  <si>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</si>
  <si>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</si>
  <si>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</si>
  <si>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</si>
  <si>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</si>
  <si>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</si>
  <si>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</si>
  <si>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</si>
  <si>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</si>
  <si>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</si>
  <si>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</si>
  <si>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</si>
  <si>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</si>
  <si>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</si>
  <si>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</si>
  <si>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</si>
  <si>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</si>
  <si>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</si>
  <si>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</si>
  <si>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</si>
  <si>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</si>
  <si>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</si>
  <si>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</si>
  <si>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</si>
  <si>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</si>
  <si>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</si>
  <si>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</si>
  <si>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</si>
  <si>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</si>
  <si>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</si>
  <si>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</si>
  <si>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</si>
  <si>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</si>
  <si>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</si>
  <si>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</si>
  <si>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</si>
  <si>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</si>
  <si>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</si>
  <si>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</si>
  <si>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</si>
  <si>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</si>
  <si>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</si>
  <si>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</si>
  <si>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</si>
  <si>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</si>
  <si>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</si>
  <si>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</si>
  <si>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</si>
  <si>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</si>
  <si>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</si>
  <si>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</si>
  <si>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</si>
  <si>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</si>
  <si>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</si>
  <si>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</si>
  <si>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</si>
  <si>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</si>
  <si>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</si>
  <si>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</si>
  <si>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</si>
  <si>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</si>
  <si>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</si>
  <si>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</si>
  <si>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</si>
  <si>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</si>
  <si>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</si>
  <si>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</si>
  <si>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</si>
  <si>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</si>
  <si>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</si>
  <si>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</si>
  <si>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</si>
  <si>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</si>
  <si>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</si>
  <si>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</si>
  <si>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</si>
  <si>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</si>
  <si>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</si>
  <si>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</si>
  <si>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</si>
  <si>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</si>
  <si>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</si>
  <si>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</si>
  <si>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</si>
  <si>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</si>
  <si>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</si>
  <si>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</si>
  <si>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</si>
  <si>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</si>
  <si>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</si>
  <si>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</si>
  <si>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</si>
  <si>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</si>
  <si>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</si>
  <si>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</si>
  <si>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</si>
  <si>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</si>
  <si>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</si>
  <si>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</si>
  <si>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</si>
  <si>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</si>
  <si>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</si>
  <si>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</si>
  <si>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</si>
  <si>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</si>
  <si>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</si>
  <si>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</si>
  <si>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</si>
  <si>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</si>
  <si>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</si>
  <si>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</si>
  <si>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</si>
  <si>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</si>
  <si>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</si>
  <si>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</si>
  <si>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</si>
  <si>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</si>
  <si>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</si>
  <si>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</si>
  <si>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</si>
  <si>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</si>
  <si>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</si>
  <si>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</si>
  <si>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</si>
  <si>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</si>
  <si>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</si>
  <si>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</si>
  <si>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</si>
  <si>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</si>
  <si>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</si>
  <si>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</si>
  <si>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</si>
  <si>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</si>
  <si>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</si>
  <si>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</si>
  <si>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</si>
  <si>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</si>
  <si>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</si>
  <si>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</si>
  <si>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</si>
  <si>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</si>
  <si>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</si>
  <si>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</si>
  <si>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</si>
  <si>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</si>
  <si>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</si>
  <si>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</si>
  <si>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</si>
  <si>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</si>
  <si>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</si>
  <si>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</si>
  <si>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</si>
  <si>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</si>
  <si>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</si>
  <si>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</si>
  <si>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</si>
  <si>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</si>
  <si>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</si>
  <si>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</si>
  <si>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</si>
  <si>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</si>
  <si>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</si>
  <si>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</si>
  <si>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</si>
  <si>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</si>
  <si>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</si>
  <si>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</si>
  <si>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</si>
  <si>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</si>
  <si>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</si>
  <si>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</si>
  <si>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</si>
  <si>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</si>
  <si>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</si>
  <si>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</si>
  <si>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</si>
  <si>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</si>
  <si>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</si>
  <si>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</si>
  <si>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</si>
  <si>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</si>
  <si>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</si>
  <si>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</si>
  <si>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</si>
  <si>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</si>
  <si>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</si>
  <si>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</si>
  <si>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</si>
  <si>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</si>
  <si>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</si>
  <si>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</si>
  <si>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</si>
  <si>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</si>
  <si>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</si>
  <si>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</si>
  <si>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</si>
  <si>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</si>
  <si>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</si>
  <si>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</si>
  <si>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</si>
  <si>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</si>
  <si>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</si>
  <si>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</si>
  <si>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</si>
  <si>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</si>
  <si>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</si>
  <si>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</si>
  <si>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</si>
  <si>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</si>
  <si>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</si>
  <si>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</si>
  <si>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</si>
  <si>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</si>
  <si>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</si>
  <si>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</si>
  <si>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</si>
  <si>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</si>
  <si>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</si>
  <si>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</si>
  <si>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</si>
  <si>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</si>
  <si>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</si>
  <si>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</si>
  <si>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</si>
  <si>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</si>
  <si>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</si>
  <si>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</si>
  <si>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</si>
  <si>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</si>
  <si>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</si>
  <si>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</si>
  <si>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</si>
  <si>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</si>
  <si>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</si>
  <si>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</si>
  <si>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</si>
  <si>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</si>
  <si>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</si>
  <si>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</si>
  <si>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</si>
  <si>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</si>
  <si>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</si>
  <si>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</si>
  <si>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</si>
  <si>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</si>
  <si>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</si>
  <si>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</si>
  <si>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</si>
  <si>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</si>
  <si>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</si>
  <si>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</si>
  <si>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</si>
  <si>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</si>
  <si>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</si>
  <si>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</si>
  <si>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</si>
  <si>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</si>
  <si>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</si>
  <si>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</si>
  <si>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</si>
  <si>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</si>
  <si>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</si>
  <si>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</si>
  <si>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</si>
  <si>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</si>
  <si>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</si>
  <si>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</si>
  <si>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</si>
  <si>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</si>
  <si>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</si>
  <si>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</si>
  <si>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</si>
  <si>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</si>
  <si>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</si>
  <si>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</si>
  <si>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</si>
  <si>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</si>
  <si>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</si>
  <si>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</si>
  <si>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</si>
  <si>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</si>
  <si>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</si>
  <si>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</si>
  <si>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</si>
  <si>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</si>
  <si>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</si>
  <si>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</si>
  <si>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</si>
  <si>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</si>
  <si>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</si>
  <si>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</si>
  <si>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</si>
  <si>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</si>
  <si>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</si>
  <si>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</si>
  <si>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</si>
  <si>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</si>
  <si>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</si>
  <si>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</si>
  <si>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</si>
  <si>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</si>
  <si>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</si>
  <si>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</si>
  <si>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</si>
  <si>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</si>
  <si>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</si>
  <si>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</si>
  <si>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</si>
  <si>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</si>
  <si>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</si>
  <si>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</si>
  <si>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</si>
  <si>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</si>
  <si>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</si>
  <si>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</si>
  <si>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</si>
  <si>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</si>
  <si>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</si>
  <si>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</si>
  <si>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</si>
  <si>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</si>
  <si>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</si>
  <si>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</si>
  <si>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</si>
  <si>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</si>
  <si>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</si>
  <si>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</si>
  <si>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</si>
  <si>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</si>
  <si>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</si>
  <si>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</si>
  <si>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</si>
  <si>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</si>
  <si>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</si>
  <si>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</si>
  <si>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</si>
  <si>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</si>
  <si>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</si>
  <si>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</si>
  <si>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</si>
  <si>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</si>
  <si>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</si>
  <si>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</si>
  <si>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</si>
  <si>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</si>
  <si>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</si>
  <si>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</si>
  <si>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</si>
  <si>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</si>
  <si>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</si>
  <si>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</si>
  <si>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</si>
  <si>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</si>
  <si>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</si>
  <si>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</si>
  <si>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</si>
  <si>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</si>
  <si>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</si>
  <si>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</si>
  <si>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</si>
  <si>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</si>
  <si>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</si>
  <si>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</si>
  <si>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</si>
  <si>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</si>
  <si>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</si>
  <si>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</si>
  <si>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</si>
  <si>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</si>
  <si>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</si>
  <si>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</si>
  <si>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</si>
  <si>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</si>
  <si>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</si>
  <si>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</si>
  <si>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</si>
  <si>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</si>
  <si>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</si>
  <si>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</si>
  <si>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</si>
  <si>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</si>
  <si>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</si>
  <si>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</si>
  <si>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</si>
  <si>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</si>
  <si>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</si>
  <si>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</si>
  <si>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</si>
  <si>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</si>
  <si>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</si>
  <si>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</si>
  <si>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</si>
  <si>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</si>
  <si>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</si>
  <si>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</si>
  <si>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</si>
  <si>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</si>
  <si>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</si>
  <si>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</si>
  <si>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</si>
  <si>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</si>
  <si>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</si>
  <si>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</si>
  <si>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</si>
  <si>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</si>
  <si>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</si>
  <si>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</si>
  <si>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</si>
  <si>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</si>
  <si>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</si>
  <si>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</si>
  <si>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</si>
  <si>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</si>
  <si>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</si>
  <si>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</si>
  <si>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</si>
  <si>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</si>
  <si>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</si>
  <si>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</si>
  <si>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</si>
  <si>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</si>
  <si>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</si>
  <si>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</si>
  <si>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</si>
  <si>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</si>
  <si>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</si>
  <si>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</si>
  <si>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</si>
  <si>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</si>
  <si>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</si>
  <si>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</si>
  <si>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</si>
  <si>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</si>
  <si>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</si>
  <si>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</si>
  <si>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</si>
  <si>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</si>
  <si>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</si>
  <si>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</si>
  <si>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</si>
  <si>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</si>
  <si>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</si>
  <si>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</si>
  <si>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</si>
  <si>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</si>
  <si>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</si>
  <si>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</si>
  <si>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</si>
  <si>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</si>
  <si>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</si>
  <si>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</si>
  <si>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</si>
  <si>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</si>
  <si>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</si>
  <si>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</si>
  <si>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</si>
  <si>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</si>
  <si>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</si>
  <si>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</si>
  <si>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</si>
  <si>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</si>
  <si>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</si>
  <si>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</si>
  <si>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</si>
  <si>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</si>
  <si>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</si>
  <si>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</si>
  <si>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</si>
  <si>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</si>
  <si>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</si>
  <si>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</si>
  <si>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</si>
  <si>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</si>
  <si>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</si>
  <si>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</si>
  <si>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</si>
  <si>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</si>
  <si>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</si>
  <si>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</si>
  <si>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</si>
  <si>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</si>
  <si>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</si>
  <si>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</si>
  <si>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</si>
  <si>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</si>
  <si>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</si>
  <si>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</si>
  <si>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</si>
  <si>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</si>
  <si>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</si>
  <si>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</si>
  <si>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</si>
  <si>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</si>
  <si>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</si>
  <si>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</si>
  <si>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</si>
  <si>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</si>
  <si>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</si>
  <si>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</si>
  <si>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</si>
  <si>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</si>
  <si>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</si>
  <si>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</si>
  <si>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</si>
  <si>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</si>
  <si>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</si>
  <si>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</si>
  <si>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</si>
  <si>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</si>
  <si>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</si>
  <si>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</si>
  <si>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</si>
  <si>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</si>
  <si>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</si>
  <si>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</si>
  <si>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</si>
  <si>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</si>
  <si>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</si>
  <si>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</si>
  <si>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</si>
  <si>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</si>
  <si>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</si>
  <si>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</si>
  <si>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</si>
  <si>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</si>
  <si>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</si>
  <si>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</si>
  <si>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</si>
  <si>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</si>
  <si>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</si>
  <si>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</si>
  <si>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</si>
  <si>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</si>
  <si>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</si>
  <si>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</si>
  <si>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</si>
  <si>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</si>
  <si>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</si>
  <si>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</si>
  <si>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</si>
  <si>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</si>
  <si>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</si>
  <si>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</si>
  <si>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</si>
  <si>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</si>
  <si>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</si>
  <si>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</si>
  <si>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</si>
  <si>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</si>
  <si>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</si>
  <si>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</si>
  <si>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</si>
  <si>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</si>
  <si>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</si>
  <si>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</si>
  <si>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</si>
  <si>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</si>
  <si>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</si>
  <si>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</si>
  <si>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</si>
  <si>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</si>
  <si>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</si>
  <si>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</si>
  <si>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</si>
  <si>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</si>
  <si>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</si>
  <si>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</si>
  <si>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</si>
  <si>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</si>
  <si>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</si>
  <si>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</si>
  <si>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</si>
  <si>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</si>
  <si>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</si>
  <si>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</si>
  <si>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</si>
  <si>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</si>
  <si>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</si>
  <si>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</si>
  <si>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</si>
  <si>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</si>
  <si>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</si>
  <si>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</si>
  <si>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</si>
  <si>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</si>
  <si>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</si>
  <si>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</si>
  <si>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</si>
  <si>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</si>
  <si>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</si>
  <si>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</si>
  <si>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</si>
  <si>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</si>
  <si>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</si>
  <si>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</si>
  <si>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</si>
  <si>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</si>
  <si>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</si>
  <si>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</si>
  <si>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</si>
  <si>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</si>
  <si>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</si>
  <si>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</si>
  <si>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</si>
  <si>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</si>
  <si>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</si>
  <si>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</si>
  <si>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</si>
  <si>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</si>
  <si>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</si>
  <si>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</si>
  <si>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</si>
  <si>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</si>
  <si>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</si>
  <si>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</si>
  <si>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</si>
  <si>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</si>
  <si>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</si>
  <si>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</si>
  <si>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</si>
  <si>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</si>
  <si>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</si>
  <si>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</si>
  <si>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</si>
  <si>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</si>
  <si>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</si>
  <si>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</si>
  <si>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</si>
  <si>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</si>
  <si>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</si>
  <si>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</si>
  <si>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</si>
  <si>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</si>
  <si>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</si>
  <si>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</si>
  <si>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</si>
  <si>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</si>
  <si>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</si>
  <si>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</si>
  <si>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</si>
  <si>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</si>
  <si>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</si>
  <si>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</si>
  <si>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</si>
  <si>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</si>
  <si>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</si>
  <si>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</si>
  <si>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</si>
  <si>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</si>
  <si>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</si>
  <si>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</si>
  <si>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</si>
  <si>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</si>
  <si>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</si>
  <si>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</si>
  <si>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</si>
  <si>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</si>
  <si>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</si>
  <si>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</si>
  <si>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</si>
  <si>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</si>
  <si>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</si>
  <si>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</si>
  <si>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</si>
  <si>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</si>
  <si>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</si>
  <si>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</si>
  <si>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</si>
  <si>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</si>
  <si>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</si>
  <si>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</si>
  <si>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</si>
  <si>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</si>
  <si>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</si>
  <si>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</si>
  <si>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</si>
  <si>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</si>
  <si>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</si>
  <si>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</si>
  <si>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</si>
  <si>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</si>
  <si>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</si>
  <si>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</si>
  <si>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</si>
  <si>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</si>
  <si>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</si>
  <si>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</si>
  <si>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</si>
  <si>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</si>
  <si>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</si>
  <si>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</si>
  <si>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</si>
  <si>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</si>
  <si>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</si>
  <si>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</si>
  <si>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</si>
  <si>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</si>
  <si>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</si>
  <si>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</si>
  <si>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</si>
  <si>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</si>
  <si>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</si>
  <si>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</si>
  <si>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</si>
  <si>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</si>
  <si>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</si>
  <si>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</si>
  <si>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</si>
  <si>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</si>
  <si>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</si>
  <si>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</si>
  <si>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</si>
  <si>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</si>
  <si>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</si>
  <si>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</si>
  <si>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</si>
  <si>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</si>
  <si>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</si>
  <si>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</si>
  <si>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</si>
  <si>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</si>
  <si>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</si>
  <si>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</si>
  <si>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</si>
  <si>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</si>
  <si>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</si>
  <si>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</si>
  <si>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</si>
  <si>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</si>
  <si>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</si>
  <si>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</si>
  <si>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</si>
  <si>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</si>
  <si>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</si>
  <si>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</si>
  <si>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</si>
  <si>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</si>
  <si>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</si>
  <si>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</si>
  <si>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</si>
  <si>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</si>
  <si>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</si>
  <si>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</si>
  <si>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</si>
  <si>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</si>
  <si>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</si>
  <si>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</si>
  <si>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</si>
  <si>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</si>
  <si>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</si>
  <si>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</si>
  <si>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</si>
  <si>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</si>
  <si>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</si>
  <si>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</si>
  <si>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</si>
  <si>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</si>
  <si>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</si>
  <si>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</si>
  <si>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</si>
  <si>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</si>
  <si>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</si>
  <si>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</si>
  <si>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</si>
  <si>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</si>
  <si>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</si>
  <si>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</si>
  <si>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</si>
  <si>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</si>
  <si>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</si>
  <si>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</si>
  <si>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</si>
  <si>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</si>
  <si>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</si>
  <si>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</si>
  <si>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</si>
  <si>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</si>
  <si>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</si>
  <si>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</si>
  <si>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</si>
  <si>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</si>
  <si>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</si>
  <si>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</si>
  <si>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</si>
  <si>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</si>
  <si>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</si>
  <si>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</si>
  <si>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</si>
  <si>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</si>
  <si>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</si>
  <si>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</si>
  <si>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</si>
  <si>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</si>
  <si>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</si>
  <si>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</si>
  <si>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</si>
  <si>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</si>
  <si>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</si>
  <si>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</si>
  <si>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</si>
  <si>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</si>
  <si>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</si>
  <si>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</si>
  <si>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</si>
  <si>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</si>
  <si>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</si>
  <si>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</si>
  <si>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</si>
  <si>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</si>
  <si>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</si>
  <si>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</si>
  <si>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</si>
  <si>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</si>
  <si>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</si>
  <si>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</si>
  <si>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</si>
  <si>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</si>
  <si>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</si>
  <si>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</si>
  <si>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</si>
  <si>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</si>
  <si>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</si>
  <si>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</si>
  <si>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</si>
  <si>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</si>
  <si>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</si>
  <si>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</si>
  <si>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</si>
  <si>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</si>
  <si>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</si>
  <si>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</si>
  <si>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</si>
  <si>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</si>
  <si>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</si>
  <si>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</si>
  <si>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</si>
  <si>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</si>
  <si>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</si>
  <si>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</si>
  <si>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</si>
  <si>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</si>
  <si>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</si>
  <si>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</si>
  <si>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</si>
  <si>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</si>
  <si>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</si>
  <si>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</si>
  <si>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</si>
  <si>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</si>
  <si>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</si>
  <si>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</si>
  <si>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</si>
  <si>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</si>
  <si>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</si>
  <si>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</si>
  <si>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</si>
  <si>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</si>
  <si>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</si>
  <si>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</si>
  <si>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</si>
  <si>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</si>
  <si>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</si>
  <si>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</si>
  <si>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</si>
  <si>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</si>
  <si>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</si>
  <si>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</si>
  <si>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</si>
  <si>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</si>
  <si>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</si>
  <si>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</si>
  <si>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</si>
  <si>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</si>
  <si>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</si>
  <si>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</si>
  <si>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</si>
  <si>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</si>
  <si>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</si>
  <si>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</si>
  <si>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</si>
  <si>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</si>
  <si>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</si>
  <si>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</si>
  <si>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</si>
  <si>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</si>
  <si>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</si>
  <si>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</si>
  <si>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</si>
  <si>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</si>
  <si>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</si>
  <si>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</si>
  <si>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</si>
  <si>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</si>
  <si>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</si>
  <si>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</si>
  <si>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</si>
  <si>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</si>
  <si>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</si>
  <si>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</si>
  <si>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</si>
  <si>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</si>
  <si>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</si>
  <si>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</si>
  <si>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</si>
  <si>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</si>
  <si>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</si>
  <si>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</si>
  <si>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</si>
  <si>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</si>
  <si>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</si>
  <si>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</si>
  <si>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</si>
  <si>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</si>
  <si>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</si>
  <si>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</si>
  <si>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</si>
  <si>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</si>
  <si>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</si>
  <si>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</si>
  <si>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</si>
  <si>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</si>
  <si>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</si>
  <si>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</si>
  <si>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</si>
  <si>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</si>
  <si>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</si>
  <si>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</si>
  <si>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</si>
  <si>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</si>
  <si>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</si>
  <si>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</si>
  <si>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</si>
  <si>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</si>
  <si>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</si>
  <si>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</si>
  <si>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</si>
  <si>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</si>
  <si>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</si>
  <si>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</si>
  <si>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</si>
  <si>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</si>
  <si>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</si>
  <si>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</si>
  <si>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</si>
  <si>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</si>
  <si>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</si>
  <si>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</si>
  <si>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</si>
  <si>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</si>
  <si>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</si>
  <si>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</si>
  <si>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</si>
  <si>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</si>
  <si>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</si>
  <si>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</si>
  <si>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</si>
  <si>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</si>
  <si>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</si>
  <si>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</si>
  <si>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</si>
  <si>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</si>
  <si>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</si>
  <si>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</si>
  <si>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</si>
  <si>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</si>
  <si>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</si>
  <si>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</si>
  <si>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</si>
  <si>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</si>
  <si>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</si>
  <si>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</si>
  <si>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</si>
  <si>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</si>
  <si>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</si>
  <si>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</si>
  <si>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</si>
  <si>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</si>
  <si>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</si>
  <si>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</si>
  <si>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</si>
  <si>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</si>
  <si>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</si>
  <si>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</si>
  <si>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</si>
  <si>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</si>
  <si>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</si>
  <si>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</si>
  <si>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</si>
  <si>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</si>
  <si>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</si>
  <si>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</si>
  <si>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</si>
  <si>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</si>
  <si>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</si>
  <si>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</si>
  <si>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</si>
  <si>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</si>
  <si>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</si>
  <si>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</si>
  <si>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</si>
  <si>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</si>
  <si>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</si>
  <si>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</si>
  <si>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</si>
  <si>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</si>
  <si>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</si>
  <si>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</si>
  <si>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</si>
  <si>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</si>
  <si>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</si>
  <si>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</si>
  <si>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</si>
  <si>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</si>
  <si>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</si>
  <si>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</si>
  <si>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</si>
  <si>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</si>
  <si>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</si>
  <si>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</si>
  <si>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</si>
  <si>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</si>
  <si>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</si>
  <si>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</si>
  <si>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</si>
  <si>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</si>
  <si>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</si>
  <si>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</si>
  <si>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</si>
  <si>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</si>
  <si>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</si>
  <si>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</si>
  <si>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</si>
  <si>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</si>
  <si>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</si>
  <si>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</si>
  <si>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</si>
  <si>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</si>
  <si>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</si>
  <si>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</si>
  <si>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</si>
  <si>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</si>
  <si>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</si>
  <si>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</si>
  <si>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</si>
  <si>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</si>
  <si>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</si>
  <si>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</si>
  <si>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</si>
  <si>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</si>
  <si>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</si>
  <si>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</si>
  <si>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</si>
  <si>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</si>
  <si>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</si>
  <si>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</si>
  <si>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</si>
  <si>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</si>
  <si>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</si>
  <si>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</si>
  <si>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</si>
  <si>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</si>
  <si>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</si>
  <si>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</si>
  <si>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</si>
  <si>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</si>
  <si>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</si>
  <si>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</si>
  <si>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</si>
  <si>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</si>
  <si>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</si>
  <si>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</si>
  <si>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</si>
  <si>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</si>
  <si>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</si>
  <si>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</si>
  <si>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</si>
  <si>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</si>
  <si>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</si>
  <si>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</si>
  <si>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</si>
  <si>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</si>
  <si>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</si>
  <si>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</si>
  <si>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</si>
  <si>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</si>
  <si>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</si>
  <si>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</si>
  <si>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</si>
  <si>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</si>
  <si>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</si>
  <si>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</si>
  <si>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</si>
  <si>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</si>
  <si>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</si>
  <si>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</si>
  <si>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</si>
  <si>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</si>
  <si>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</si>
  <si>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</si>
  <si>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</si>
  <si>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</si>
  <si>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</si>
  <si>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</si>
  <si>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</si>
  <si>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</si>
  <si>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</si>
  <si>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</si>
  <si>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</si>
  <si>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</si>
  <si>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</si>
  <si>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</si>
  <si>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</si>
  <si>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</si>
  <si>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</si>
  <si>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</si>
  <si>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</si>
  <si>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</si>
  <si>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</si>
  <si>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</si>
  <si>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</si>
  <si>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</si>
  <si>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</si>
  <si>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</si>
  <si>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</si>
  <si>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</si>
  <si>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</si>
  <si>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</si>
  <si>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</si>
  <si>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</si>
  <si>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</si>
  <si>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</si>
  <si>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</si>
  <si>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</si>
  <si>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</si>
  <si>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</si>
  <si>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</si>
  <si>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</si>
  <si>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</si>
  <si>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</si>
  <si>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</si>
  <si>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</si>
  <si>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</si>
  <si>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</si>
  <si>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</si>
  <si>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</si>
  <si>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</si>
  <si>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</si>
  <si>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</si>
  <si>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</si>
  <si>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</si>
  <si>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</si>
  <si>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</si>
  <si>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</si>
  <si>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</si>
  <si>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</si>
  <si>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</si>
  <si>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</si>
  <si>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</si>
  <si>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</si>
  <si>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</si>
  <si>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</si>
  <si>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</si>
  <si>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</si>
  <si>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</si>
  <si>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</si>
  <si>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</si>
  <si>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</si>
  <si>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</si>
  <si>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</si>
  <si>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</si>
  <si>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</si>
  <si>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</si>
  <si>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</si>
  <si>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</si>
  <si>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</si>
  <si>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</si>
  <si>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</si>
  <si>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</si>
  <si>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</si>
  <si>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</si>
  <si>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</si>
  <si>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</si>
  <si>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</si>
  <si>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</si>
  <si>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</si>
  <si>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</si>
  <si>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</si>
  <si>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</si>
  <si>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</si>
  <si>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</si>
  <si>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</si>
  <si>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</si>
  <si>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</si>
  <si>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</si>
  <si>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</si>
  <si>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</si>
  <si>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</si>
  <si>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</si>
  <si>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</si>
  <si>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</si>
  <si>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</si>
  <si>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</si>
  <si>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</si>
  <si>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</si>
  <si>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</si>
  <si>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</si>
  <si>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</si>
  <si>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</si>
  <si>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</si>
  <si>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</si>
  <si>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</si>
  <si>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</si>
  <si>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</si>
  <si>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</si>
  <si>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</si>
  <si>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</si>
  <si>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</si>
  <si>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</si>
  <si>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</si>
  <si>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</si>
  <si>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</si>
  <si>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</si>
  <si>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</si>
  <si>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</si>
  <si>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</si>
  <si>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</si>
  <si>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</si>
  <si>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</si>
  <si>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</si>
  <si>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</si>
  <si>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</si>
  <si>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</si>
  <si>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</si>
  <si>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</si>
  <si>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</si>
  <si>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</si>
  <si>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</si>
  <si>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</si>
  <si>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</si>
  <si>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</si>
  <si>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</si>
  <si>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</si>
  <si>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</si>
  <si>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</si>
  <si>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</si>
  <si>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</si>
  <si>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</si>
  <si>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</si>
  <si>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</si>
  <si>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</si>
  <si>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</si>
  <si>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</si>
  <si>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</si>
  <si>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</si>
  <si>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</si>
  <si>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</si>
  <si>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</si>
  <si>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</si>
  <si>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</si>
  <si>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</si>
  <si>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</si>
  <si>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</si>
  <si>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</si>
  <si>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</si>
  <si>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</si>
  <si>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</si>
  <si>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</si>
  <si>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</si>
  <si>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</si>
  <si>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</si>
  <si>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</si>
  <si>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</si>
  <si>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</si>
  <si>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</si>
  <si>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</si>
  <si>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</si>
  <si>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</si>
  <si>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</si>
  <si>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</si>
  <si>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</si>
  <si>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</si>
  <si>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</si>
  <si>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</si>
  <si>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</si>
  <si>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</si>
  <si>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</si>
  <si>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</si>
  <si>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</si>
  <si>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</si>
  <si>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</si>
  <si>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</si>
  <si>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</si>
  <si>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</si>
  <si>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</si>
  <si>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</si>
  <si>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</si>
  <si>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</si>
  <si>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</si>
  <si>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</si>
  <si>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</si>
  <si>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</si>
  <si>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</si>
  <si>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</si>
  <si>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</si>
  <si>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</si>
  <si>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</si>
  <si>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</si>
  <si>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</si>
  <si>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</si>
  <si>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</si>
  <si>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</si>
  <si>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</si>
  <si>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</si>
  <si>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</si>
  <si>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</si>
  <si>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</si>
  <si>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</si>
  <si>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</si>
  <si>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</si>
  <si>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</si>
  <si>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</si>
  <si>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</si>
  <si>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</si>
  <si>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</si>
  <si>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</si>
  <si>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</si>
  <si>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</si>
  <si>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</si>
  <si>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</si>
  <si>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</si>
  <si>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</si>
  <si>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</si>
  <si>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</si>
  <si>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</si>
  <si>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</si>
  <si>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</si>
  <si>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</si>
  <si>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</si>
  <si>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</si>
  <si>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</si>
  <si>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</si>
  <si>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</si>
  <si>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</si>
  <si>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</si>
  <si>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</si>
  <si>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</si>
  <si>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</si>
  <si>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</si>
  <si>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</si>
  <si>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</si>
  <si>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</si>
  <si>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</si>
  <si>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</si>
  <si>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</si>
  <si>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</si>
  <si>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</si>
  <si>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</si>
  <si>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</si>
  <si>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</si>
  <si>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</si>
  <si>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</si>
  <si>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</si>
  <si>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</si>
  <si>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</si>
  <si>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</si>
  <si>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</si>
  <si>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</si>
  <si>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</si>
  <si>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</si>
  <si>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</si>
  <si>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</si>
  <si>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</si>
  <si>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</si>
  <si>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</si>
  <si>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</si>
  <si>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</si>
  <si>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</si>
  <si>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</si>
  <si>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</si>
  <si>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</si>
  <si>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</si>
  <si>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</si>
  <si>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</si>
  <si>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</si>
  <si>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</si>
  <si>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</si>
  <si>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</si>
  <si>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</si>
  <si>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</si>
  <si>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</si>
  <si>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</si>
  <si>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</si>
  <si>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</si>
  <si>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</si>
  <si>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</si>
  <si>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</si>
  <si>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</si>
  <si>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</si>
  <si>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</si>
  <si>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</si>
  <si>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</si>
  <si>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</si>
  <si>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</si>
  <si>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</si>
  <si>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</si>
  <si>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</si>
  <si>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</si>
  <si>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</si>
  <si>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</si>
  <si>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</si>
  <si>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</si>
  <si>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</si>
  <si>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</si>
  <si>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</si>
  <si>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</si>
  <si>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</si>
  <si>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</si>
  <si>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</si>
  <si>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</si>
  <si>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</si>
  <si>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</si>
  <si>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</si>
  <si>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</si>
  <si>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</si>
  <si>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</si>
  <si>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</si>
  <si>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</si>
  <si>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</si>
  <si>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</si>
  <si>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</si>
  <si>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</si>
  <si>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</si>
  <si>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</si>
  <si>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</si>
  <si>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</si>
  <si>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</si>
  <si>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</si>
  <si>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</si>
  <si>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</si>
  <si>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</si>
  <si>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</si>
  <si>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</si>
  <si>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</si>
  <si>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</si>
  <si>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</si>
  <si>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</si>
  <si>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</si>
  <si>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</si>
  <si>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</si>
  <si>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</si>
  <si>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</si>
  <si>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</si>
  <si>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</si>
  <si>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</si>
  <si>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</si>
  <si>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</si>
  <si>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</si>
  <si>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</si>
  <si>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</si>
  <si>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</si>
  <si>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</si>
  <si>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</si>
  <si>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</si>
  <si>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</si>
  <si>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</si>
  <si>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</si>
  <si>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</si>
  <si>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</si>
  <si>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</si>
  <si>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</si>
  <si>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</si>
  <si>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</si>
  <si>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</si>
  <si>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</si>
  <si>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</si>
  <si>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</si>
  <si>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</si>
  <si>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</si>
  <si>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</si>
  <si>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</si>
  <si>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</si>
  <si>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</si>
  <si>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</si>
  <si>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</si>
  <si>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</si>
  <si>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</si>
  <si>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</si>
  <si>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</si>
  <si>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</si>
  <si>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</si>
  <si>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</si>
  <si>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</si>
  <si>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</si>
  <si>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</si>
  <si>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</si>
  <si>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</si>
  <si>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</si>
  <si>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</si>
  <si>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</si>
  <si>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</si>
  <si>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</si>
  <si>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</si>
  <si>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</si>
  <si>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</si>
  <si>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</si>
  <si>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</si>
  <si>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</si>
  <si>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</si>
  <si>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</si>
  <si>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</si>
  <si>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</si>
  <si>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</si>
  <si>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</si>
  <si>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</si>
  <si>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</si>
  <si>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</si>
  <si>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</si>
  <si>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</si>
  <si>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</si>
  <si>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</si>
  <si>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</si>
  <si>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</si>
  <si>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</si>
  <si>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</si>
  <si>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</si>
  <si>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</si>
  <si>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</si>
  <si>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</si>
  <si>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</si>
  <si>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</si>
  <si>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</si>
  <si>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</si>
  <si>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</si>
  <si>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</si>
  <si>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</si>
  <si>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</si>
  <si>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</si>
  <si>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</si>
  <si>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</si>
  <si>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</si>
  <si>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</si>
  <si>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</si>
  <si>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</si>
  <si>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</si>
  <si>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</si>
  <si>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</si>
  <si>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</si>
  <si>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</si>
  <si>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</si>
  <si>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</si>
  <si>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</si>
  <si>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</si>
  <si>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</si>
  <si>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</si>
  <si>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</si>
  <si>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</si>
  <si>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</si>
  <si>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</si>
  <si>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</si>
  <si>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</si>
  <si>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</si>
  <si>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</si>
  <si>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</si>
  <si>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</si>
  <si>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</si>
  <si>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</si>
  <si>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</si>
  <si>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</si>
  <si>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</si>
  <si>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</si>
  <si>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</si>
  <si>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</si>
  <si>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</si>
  <si>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</si>
  <si>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</si>
  <si>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</si>
  <si>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</si>
  <si>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</si>
  <si>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</si>
  <si>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</si>
  <si>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</si>
  <si>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</si>
  <si>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</si>
  <si>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</si>
  <si>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</si>
  <si>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</si>
  <si>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</si>
  <si>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</si>
  <si>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</si>
  <si>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</si>
  <si>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</si>
  <si>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</si>
  <si>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</si>
  <si>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</si>
  <si>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</si>
  <si>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</si>
  <si>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</si>
  <si>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</si>
  <si>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</si>
  <si>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</si>
  <si>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</si>
  <si>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</si>
  <si>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</si>
  <si>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</si>
  <si>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</si>
  <si>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</si>
  <si>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</si>
  <si>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</si>
  <si>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</si>
  <si>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</si>
  <si>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</si>
  <si>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</si>
  <si>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</si>
  <si>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</si>
  <si>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</si>
  <si>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</si>
  <si>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</si>
  <si>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</si>
  <si>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</si>
  <si>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</si>
  <si>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</si>
  <si>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</si>
  <si>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</si>
  <si>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</si>
  <si>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</si>
  <si>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</si>
  <si>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</si>
  <si>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</si>
  <si>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</si>
  <si>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</si>
  <si>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</si>
  <si>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</si>
  <si>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</si>
  <si>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</si>
  <si>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</si>
  <si>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</si>
  <si>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</si>
  <si>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</si>
  <si>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</si>
  <si>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</si>
  <si>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</si>
  <si>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</si>
  <si>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</si>
  <si>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</si>
  <si>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</si>
  <si>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</si>
  <si>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</si>
  <si>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</si>
  <si>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</si>
  <si>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</si>
  <si>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</si>
  <si>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</si>
  <si>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</si>
  <si>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</si>
  <si>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</si>
  <si>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</si>
  <si>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</si>
  <si>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</si>
  <si>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</si>
  <si>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</si>
  <si>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</si>
  <si>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</si>
  <si>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</si>
  <si>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</si>
  <si>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</si>
  <si>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</si>
  <si>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</si>
  <si>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</si>
  <si>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</si>
  <si>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</si>
  <si>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</si>
  <si>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</si>
  <si>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</si>
  <si>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</si>
  <si>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</si>
  <si>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</si>
  <si>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</si>
  <si>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</si>
  <si>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</si>
  <si>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</si>
  <si>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</si>
  <si>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</si>
  <si>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</si>
  <si>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</si>
  <si>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</si>
  <si>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</si>
  <si>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</si>
  <si>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</si>
  <si>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</si>
  <si>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</si>
  <si>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</si>
  <si>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</si>
  <si>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</si>
  <si>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</si>
  <si>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</si>
  <si>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</si>
  <si>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</si>
  <si>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</si>
  <si>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</si>
  <si>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</si>
  <si>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</si>
  <si>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</si>
  <si>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</si>
  <si>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</si>
  <si>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</si>
  <si>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</si>
  <si>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</si>
  <si>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</si>
  <si>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</si>
  <si>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</si>
  <si>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</si>
  <si>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</si>
  <si>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</si>
  <si>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</si>
  <si>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</si>
  <si>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</si>
  <si>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</si>
  <si>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</si>
  <si>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</si>
  <si>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</si>
  <si>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</si>
  <si>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</si>
  <si>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</si>
  <si>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</si>
  <si>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</si>
  <si>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</si>
  <si>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</si>
  <si>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</si>
  <si>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</si>
  <si>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</si>
  <si>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</si>
  <si>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</si>
  <si>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</si>
  <si>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</si>
  <si>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</si>
  <si>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</si>
  <si>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</si>
  <si>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</si>
  <si>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</si>
  <si>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</si>
  <si>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</si>
  <si>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</si>
  <si>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</si>
  <si>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</si>
  <si>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</si>
  <si>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</si>
  <si>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</si>
  <si>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</si>
  <si>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</si>
  <si>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</si>
  <si>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</si>
  <si>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</si>
  <si>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</si>
  <si>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</si>
  <si>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</si>
  <si>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</si>
  <si>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</si>
  <si>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</si>
  <si>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</si>
  <si>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</si>
  <si>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</si>
  <si>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</si>
  <si>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</si>
  <si>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</si>
  <si>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</si>
  <si>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</si>
  <si>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</si>
  <si>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</si>
  <si>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</si>
  <si>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</si>
  <si>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</si>
  <si>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</si>
  <si>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</si>
  <si>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</si>
  <si>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</si>
  <si>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</si>
  <si>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</si>
  <si>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</si>
  <si>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</si>
  <si>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</si>
  <si>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</si>
  <si>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</si>
  <si>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</si>
  <si>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</si>
  <si>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</si>
  <si>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</si>
  <si>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</si>
  <si>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</si>
  <si>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</si>
  <si>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</si>
  <si>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</si>
  <si>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</si>
  <si>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</si>
  <si>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</si>
  <si>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</si>
  <si>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</si>
  <si>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</si>
  <si>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</si>
  <si>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</si>
  <si>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</si>
  <si>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</si>
  <si>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</si>
  <si>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</si>
  <si>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</si>
  <si>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</si>
  <si>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</si>
  <si>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</si>
  <si>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</si>
  <si>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</si>
  <si>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</si>
  <si>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</si>
  <si>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</si>
  <si>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</si>
  <si>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</si>
  <si>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</si>
  <si>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</si>
  <si>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</si>
  <si>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</si>
  <si>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</si>
  <si>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</si>
  <si>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</si>
  <si>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</si>
  <si>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</si>
  <si>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</si>
  <si>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</si>
  <si>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</si>
  <si>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</si>
  <si>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</si>
  <si>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</si>
  <si>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</si>
  <si>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</si>
  <si>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</si>
  <si>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</si>
  <si>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</si>
  <si>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</si>
  <si>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</si>
  <si>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</si>
  <si>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</si>
  <si>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</si>
  <si>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</si>
  <si>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</si>
  <si>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</si>
  <si>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</si>
  <si>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</si>
  <si>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</si>
  <si>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</si>
  <si>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</si>
  <si>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</si>
  <si>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</si>
  <si>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</si>
  <si>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</si>
  <si>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</si>
  <si>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</si>
  <si>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</si>
  <si>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</si>
  <si>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</si>
  <si>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</si>
  <si>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</si>
  <si>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</si>
  <si>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</si>
  <si>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</si>
  <si>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</si>
  <si>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</si>
  <si>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</si>
  <si>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</si>
  <si>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</si>
  <si>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</si>
  <si>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</si>
  <si>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</si>
  <si>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</si>
  <si>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</si>
  <si>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</si>
  <si>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</si>
  <si>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</si>
  <si>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</si>
  <si>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</si>
  <si>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</si>
  <si>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</si>
  <si>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</si>
  <si>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</si>
  <si>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</si>
  <si>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</si>
  <si>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</si>
  <si>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</si>
  <si>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</si>
  <si>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</si>
  <si>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</si>
  <si>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</si>
  <si>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</si>
  <si>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</si>
  <si>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</si>
  <si>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</si>
  <si>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</si>
  <si>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</si>
  <si>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</si>
  <si>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</si>
  <si>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</si>
  <si>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</si>
  <si>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</si>
  <si>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</si>
  <si>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</si>
  <si>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</si>
  <si>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</si>
  <si>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</si>
  <si>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</si>
  <si>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</si>
  <si>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</si>
  <si>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</si>
  <si>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</si>
  <si>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</si>
  <si>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</si>
  <si>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</si>
  <si>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</si>
  <si>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</si>
  <si>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</si>
  <si>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</si>
  <si>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</si>
  <si>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</si>
  <si>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</si>
  <si>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</si>
  <si>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</si>
  <si>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</si>
  <si>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</si>
  <si>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</si>
  <si>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</si>
  <si>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</si>
  <si>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</si>
  <si>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</si>
  <si>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</si>
  <si>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</si>
  <si>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</si>
  <si>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</si>
  <si>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</si>
  <si>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</si>
  <si>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</si>
  <si>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</si>
  <si>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</si>
  <si>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</si>
  <si>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</si>
  <si>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</si>
  <si>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</si>
  <si>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</si>
  <si>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</si>
  <si>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</si>
  <si>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</si>
  <si>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</si>
  <si>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</si>
  <si>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</si>
  <si>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</si>
  <si>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</si>
  <si>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</si>
  <si>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</si>
  <si>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</si>
  <si>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</si>
  <si>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</si>
  <si>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</si>
  <si>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</si>
  <si>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</si>
  <si>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</si>
  <si>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</si>
  <si>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</si>
  <si>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</si>
  <si>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</si>
  <si>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</si>
  <si>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</si>
  <si>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</si>
  <si>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</si>
  <si>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</si>
  <si>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</si>
  <si>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</si>
  <si>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</si>
  <si>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</si>
  <si>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</si>
  <si>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</si>
  <si>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</si>
  <si>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</si>
  <si>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</si>
  <si>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</si>
  <si>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</si>
  <si>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</si>
  <si>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</si>
  <si>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</si>
  <si>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</si>
  <si>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</si>
  <si>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</si>
  <si>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</si>
  <si>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</si>
  <si>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</si>
  <si>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</si>
  <si>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</si>
  <si>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</si>
  <si>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</si>
  <si>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</si>
  <si>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</si>
  <si>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</si>
  <si>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</si>
  <si>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</si>
  <si>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</si>
  <si>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</si>
  <si>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</si>
  <si>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</si>
  <si>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</si>
  <si>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</si>
  <si>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</si>
  <si>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</si>
  <si>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</si>
  <si>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</si>
  <si>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</si>
  <si>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</si>
  <si>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</si>
  <si>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</si>
  <si>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</si>
  <si>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</si>
  <si>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</si>
  <si>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</si>
  <si>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</si>
  <si>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</si>
  <si>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</si>
  <si>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</si>
  <si>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</si>
  <si>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</si>
  <si>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</si>
  <si>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</si>
  <si>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</si>
  <si>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</si>
  <si>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</si>
  <si>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</si>
  <si>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</si>
  <si>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</si>
  <si>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</si>
  <si>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</si>
  <si>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</si>
  <si>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</si>
  <si>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</si>
  <si>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</si>
  <si>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</si>
  <si>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</si>
  <si>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</si>
  <si>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</si>
  <si>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</si>
  <si>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</si>
  <si>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</si>
  <si>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</si>
  <si>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</si>
  <si>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</si>
  <si>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</si>
  <si>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</si>
  <si>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</si>
  <si>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</si>
  <si>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</si>
  <si>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</si>
  <si>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</si>
  <si>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</si>
  <si>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</si>
  <si>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</si>
  <si>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</si>
  <si>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</si>
  <si>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</si>
  <si>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</si>
  <si>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</si>
  <si>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</si>
  <si>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</si>
  <si>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</si>
  <si>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</si>
  <si>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</si>
  <si>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</si>
  <si>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</si>
  <si>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</si>
  <si>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</si>
  <si>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</si>
  <si>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</si>
  <si>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</si>
  <si>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</si>
  <si>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</si>
  <si>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</si>
  <si>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</si>
  <si>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</si>
  <si>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</si>
  <si>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</si>
  <si>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</si>
  <si>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</si>
  <si>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</si>
  <si>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</si>
  <si>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</si>
  <si>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</si>
  <si>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</si>
  <si>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</si>
  <si>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</si>
  <si>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</si>
  <si>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</si>
  <si>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</si>
  <si>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</si>
  <si>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</si>
  <si>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</si>
  <si>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</si>
  <si>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</si>
  <si>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</si>
  <si>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</si>
  <si>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</si>
  <si>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</si>
  <si>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</si>
  <si>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</si>
  <si>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</si>
  <si>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</si>
  <si>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</si>
  <si>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</si>
  <si>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</si>
  <si>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</si>
  <si>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</si>
  <si>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</si>
  <si>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</si>
  <si>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</si>
  <si>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</si>
  <si>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</si>
  <si>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</si>
  <si>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</si>
  <si>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</si>
  <si>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</si>
  <si>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</si>
  <si>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</si>
  <si>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</si>
  <si>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</si>
  <si>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</si>
  <si>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</si>
  <si>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</si>
  <si>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</si>
  <si>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</si>
  <si>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</si>
  <si>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</si>
  <si>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</si>
  <si>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</si>
  <si>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</si>
  <si>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</si>
  <si>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</si>
  <si>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</si>
  <si>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</si>
  <si>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</si>
  <si>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</si>
  <si>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</si>
  <si>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</si>
  <si>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</si>
  <si>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</si>
  <si>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</si>
  <si>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</si>
  <si>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</si>
  <si>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</si>
  <si>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</si>
  <si>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</si>
  <si>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</si>
  <si>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</si>
  <si>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</si>
  <si>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</si>
  <si>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</si>
  <si>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</si>
  <si>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</si>
  <si>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</si>
  <si>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</si>
  <si>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</si>
  <si>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</si>
  <si>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</si>
  <si>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</si>
  <si>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</si>
  <si>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</si>
  <si>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</si>
  <si>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</si>
  <si>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</si>
  <si>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</si>
  <si>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</si>
  <si>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</si>
  <si>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</si>
  <si>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</si>
  <si>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</si>
  <si>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</si>
  <si>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</si>
  <si>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</si>
  <si>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</si>
  <si>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</si>
  <si>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</si>
  <si>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</si>
  <si>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</si>
  <si>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</si>
  <si>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</si>
  <si>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</si>
  <si>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</si>
  <si>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</si>
  <si>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</si>
  <si>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</si>
  <si>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</si>
  <si>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</si>
  <si>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</si>
  <si>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</si>
  <si>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</si>
  <si>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</si>
  <si>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</si>
  <si>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</si>
  <si>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</si>
  <si>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</si>
  <si>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</si>
  <si>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</si>
  <si>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</si>
  <si>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</si>
  <si>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</si>
  <si>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</si>
  <si>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</si>
  <si>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</si>
  <si>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</si>
  <si>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</si>
  <si>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</si>
  <si>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</si>
  <si>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</si>
  <si>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</si>
  <si>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</si>
  <si>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</si>
  <si>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</si>
  <si>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</si>
  <si>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</si>
  <si>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</si>
  <si>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</si>
  <si>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</si>
  <si>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</si>
  <si>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</si>
  <si>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</si>
  <si>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</si>
  <si>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</si>
  <si>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</si>
  <si>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</si>
  <si>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</si>
  <si>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</si>
  <si>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</si>
  <si>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</si>
  <si>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</si>
  <si>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</si>
  <si>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</si>
  <si>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</si>
  <si>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</si>
  <si>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</si>
  <si>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</si>
  <si>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</si>
  <si>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</si>
  <si>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</si>
  <si>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</si>
  <si>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</si>
  <si>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</si>
  <si>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</si>
  <si>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</si>
  <si>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</si>
  <si>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</si>
  <si>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</si>
  <si>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</si>
  <si>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</si>
  <si>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</si>
  <si>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</si>
  <si>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</si>
  <si>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</si>
  <si>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</si>
  <si>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</si>
  <si>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</si>
  <si>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</si>
  <si>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</si>
  <si>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</si>
  <si>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</si>
  <si>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</si>
  <si>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</si>
  <si>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</si>
  <si>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</si>
  <si>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</si>
  <si>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</si>
  <si>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</si>
  <si>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</si>
  <si>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</si>
  <si>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</si>
  <si>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</si>
  <si>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</si>
  <si>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</si>
  <si>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</si>
  <si>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</si>
  <si>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</si>
  <si>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</si>
  <si>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</si>
  <si>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</si>
  <si>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</si>
  <si>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</si>
  <si>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</si>
  <si>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</si>
  <si>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</si>
  <si>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</si>
  <si>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</si>
  <si>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</si>
  <si>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</si>
  <si>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</si>
  <si>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</si>
  <si>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</si>
  <si>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</si>
  <si>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</si>
  <si>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</si>
  <si>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</si>
  <si>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</si>
  <si>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</si>
  <si>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</si>
  <si>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</si>
  <si>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</si>
  <si>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</si>
  <si>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</si>
  <si>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</si>
  <si>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</si>
  <si>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</si>
  <si>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</si>
  <si>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</si>
  <si>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</si>
  <si>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</si>
  <si>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</si>
  <si>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</si>
  <si>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</si>
  <si>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</si>
  <si>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</si>
  <si>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</si>
  <si>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</si>
  <si>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</si>
  <si>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</si>
  <si>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</si>
  <si>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</si>
  <si>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</si>
  <si>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</si>
  <si>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</si>
  <si>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</si>
  <si>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</si>
  <si>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</si>
  <si>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</si>
  <si>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</si>
  <si>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</si>
  <si>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</si>
  <si>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</si>
  <si>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</si>
  <si>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</si>
  <si>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</si>
  <si>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</si>
  <si>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</si>
  <si>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</si>
  <si>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</si>
  <si>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</si>
  <si>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</si>
  <si>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</si>
  <si>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</si>
  <si>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</si>
  <si>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</si>
  <si>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</si>
  <si>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</si>
  <si>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</si>
  <si>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</si>
  <si>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</si>
  <si>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</si>
  <si>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</si>
  <si>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</si>
  <si>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</si>
  <si>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</si>
  <si>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</si>
  <si>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</si>
  <si>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</si>
  <si>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</si>
  <si>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</si>
  <si>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</si>
  <si>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</si>
  <si>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</si>
  <si>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</si>
  <si>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</si>
  <si>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</si>
  <si>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</si>
  <si>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</si>
  <si>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</si>
  <si>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</si>
  <si>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</si>
  <si>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</si>
  <si>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</si>
  <si>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</si>
  <si>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</si>
  <si>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</si>
  <si>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</si>
  <si>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</si>
  <si>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</si>
  <si>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</si>
  <si>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</si>
  <si>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</si>
  <si>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</si>
  <si>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</si>
  <si>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</si>
  <si>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</si>
  <si>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</si>
  <si>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</si>
  <si>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</si>
  <si>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</si>
  <si>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</si>
  <si>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</si>
  <si>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</si>
  <si>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</si>
  <si>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</si>
  <si>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</si>
  <si>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</si>
  <si>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</si>
  <si>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</si>
  <si>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</si>
  <si>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</si>
  <si>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</si>
  <si>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</si>
  <si>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</si>
  <si>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</si>
  <si>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</si>
  <si>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</si>
  <si>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</si>
  <si>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</si>
  <si>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</si>
  <si>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</si>
  <si>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</si>
  <si>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</si>
  <si>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</si>
  <si>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</si>
  <si>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</si>
  <si>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</si>
  <si>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</si>
  <si>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</si>
  <si>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</si>
  <si>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</si>
  <si>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</si>
  <si>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</si>
  <si>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</si>
  <si>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</si>
  <si>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</si>
  <si>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</si>
  <si>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</si>
  <si>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</si>
  <si>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</si>
  <si>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</si>
  <si>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</si>
  <si>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</si>
  <si>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</si>
  <si>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</si>
  <si>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</si>
  <si>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</si>
  <si>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</si>
  <si>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</si>
  <si>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</si>
  <si>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</si>
  <si>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</si>
  <si>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</si>
  <si>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</si>
  <si>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</si>
  <si>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</si>
  <si>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</si>
  <si>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</si>
  <si>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</si>
  <si>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</si>
  <si>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</si>
  <si>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</si>
  <si>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</si>
  <si>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</si>
  <si>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</si>
  <si>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</si>
  <si>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</si>
  <si>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</si>
  <si>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</si>
  <si>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</si>
  <si>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</si>
  <si>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</si>
  <si>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</si>
  <si>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</si>
  <si>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</si>
  <si>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</si>
  <si>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</si>
  <si>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</si>
  <si>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</si>
  <si>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</si>
  <si>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</si>
  <si>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</si>
  <si>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</si>
  <si>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</si>
  <si>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</si>
  <si>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</si>
  <si>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</si>
  <si>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</si>
  <si>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</si>
  <si>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</si>
  <si>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</si>
  <si>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</si>
  <si>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</si>
  <si>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</si>
  <si>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</si>
  <si>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</si>
  <si>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</si>
  <si>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</si>
  <si>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</si>
  <si>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</si>
  <si>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</si>
  <si>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</si>
  <si>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</si>
  <si>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</si>
  <si>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</si>
  <si>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</si>
  <si>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</si>
  <si>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</si>
  <si>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</si>
  <si>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</si>
  <si>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</si>
  <si>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</si>
  <si>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</si>
  <si>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</si>
  <si>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</si>
  <si>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</si>
  <si>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</si>
  <si>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</si>
  <si>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</si>
  <si>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</si>
  <si>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</si>
  <si>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</si>
  <si>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</si>
  <si>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</si>
  <si>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</si>
  <si>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</si>
  <si>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</si>
  <si>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</si>
  <si>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</si>
  <si>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</si>
  <si>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</si>
  <si>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</si>
  <si>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</si>
  <si>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</si>
  <si>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</si>
  <si>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</si>
  <si>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</si>
  <si>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</si>
  <si>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</si>
  <si>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</si>
  <si>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</si>
  <si>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</si>
  <si>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</si>
  <si>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</si>
  <si>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</si>
  <si>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</si>
  <si>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</si>
  <si>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</si>
  <si>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</si>
  <si>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</si>
  <si>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</si>
  <si>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</si>
  <si>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</si>
  <si>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</si>
  <si>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</si>
  <si>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</si>
  <si>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</si>
  <si>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</si>
  <si>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</si>
  <si>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</si>
  <si>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</si>
  <si>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</si>
  <si>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</si>
  <si>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</si>
  <si>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</si>
  <si>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</si>
  <si>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</si>
  <si>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</si>
  <si>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</si>
  <si>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</si>
  <si>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</si>
  <si>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</si>
  <si>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</si>
  <si>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</si>
  <si>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</si>
  <si>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</si>
  <si>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</si>
  <si>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</si>
  <si>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</si>
  <si>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</si>
  <si>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</si>
  <si>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</si>
  <si>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</si>
  <si>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</si>
  <si>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</si>
  <si>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</si>
  <si>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</si>
  <si>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</si>
  <si>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</si>
  <si>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</si>
  <si>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</si>
  <si>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</si>
  <si>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</si>
  <si>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</si>
  <si>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</si>
  <si>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</si>
  <si>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</si>
  <si>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</si>
  <si>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</si>
  <si>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</si>
  <si>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</si>
  <si>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</si>
  <si>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</si>
  <si>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</si>
  <si>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</si>
  <si>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</si>
  <si>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</si>
  <si>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</si>
  <si>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</si>
  <si>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</si>
  <si>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</si>
  <si>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</si>
  <si>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</si>
  <si>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</si>
  <si>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</si>
  <si>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</si>
  <si>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</si>
  <si>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</si>
  <si>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</si>
  <si>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</si>
  <si>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</si>
  <si>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</si>
  <si>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</si>
  <si>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</si>
  <si>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</si>
  <si>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</si>
  <si>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</si>
  <si>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</si>
  <si>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</si>
  <si>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</si>
  <si>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</si>
  <si>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</si>
  <si>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</si>
  <si>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</si>
  <si>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</si>
  <si>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</si>
  <si>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</si>
  <si>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</si>
  <si>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</si>
  <si>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</si>
  <si>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</si>
  <si>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</si>
  <si>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</si>
  <si>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</si>
  <si>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</si>
  <si>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</si>
  <si>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</si>
  <si>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</si>
  <si>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</si>
  <si>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</si>
  <si>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</si>
  <si>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</si>
  <si>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</si>
  <si>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</si>
  <si>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</si>
  <si>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</si>
  <si>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</si>
  <si>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</si>
  <si>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</si>
  <si>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</si>
  <si>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</si>
  <si>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</si>
  <si>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</si>
  <si>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</si>
  <si>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</si>
  <si>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</si>
  <si>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</si>
  <si>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</si>
  <si>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</si>
  <si>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</si>
  <si>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</si>
  <si>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</si>
  <si>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</si>
  <si>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</si>
  <si>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</si>
  <si>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</si>
  <si>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</si>
  <si>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</si>
  <si>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</si>
  <si>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</si>
  <si>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</si>
  <si>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</si>
  <si>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</si>
  <si>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</si>
  <si>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</si>
  <si>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</si>
  <si>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</si>
  <si>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</si>
  <si>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</si>
  <si>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</si>
  <si>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</si>
  <si>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</si>
  <si>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</si>
  <si>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</si>
  <si>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</si>
  <si>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</si>
  <si>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</si>
  <si>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</si>
  <si>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</si>
  <si>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</si>
  <si>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</si>
  <si>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</si>
  <si>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</si>
  <si>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</si>
  <si>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</si>
  <si>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</si>
  <si>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</si>
  <si>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</si>
  <si>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</si>
  <si>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</si>
  <si>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</si>
  <si>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</si>
  <si>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</si>
  <si>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</si>
  <si>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</si>
  <si>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</si>
  <si>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</si>
  <si>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</si>
  <si>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</si>
  <si>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</si>
  <si>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</si>
  <si>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</si>
  <si>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</si>
  <si>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</si>
  <si>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</si>
  <si>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</si>
  <si>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</si>
  <si>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</si>
  <si>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</si>
  <si>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</si>
  <si>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</si>
  <si>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</si>
  <si>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</si>
  <si>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</si>
  <si>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</si>
  <si>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</si>
  <si>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</si>
  <si>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</si>
  <si>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</si>
  <si>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</si>
  <si>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</si>
  <si>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</si>
  <si>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</si>
  <si>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</si>
  <si>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</si>
  <si>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</si>
  <si>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</si>
  <si>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</si>
  <si>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</si>
  <si>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</si>
  <si>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</si>
  <si>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</si>
  <si>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</si>
  <si>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</si>
  <si>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</si>
  <si>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</si>
  <si>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</si>
  <si>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</si>
  <si>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</si>
  <si>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</si>
  <si>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</si>
  <si>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</si>
  <si>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</si>
  <si>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</si>
  <si>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</si>
  <si>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</si>
  <si>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</si>
  <si>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</si>
  <si>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</si>
  <si>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</si>
  <si>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</si>
  <si>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</si>
  <si>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</si>
  <si>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</si>
  <si>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</si>
  <si>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</si>
  <si>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</si>
  <si>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</si>
  <si>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</si>
  <si>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</si>
  <si>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</si>
  <si>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</si>
  <si>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</si>
  <si>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</si>
  <si>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</si>
  <si>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</si>
  <si>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</si>
  <si>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</si>
  <si>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</si>
  <si>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</si>
  <si>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</si>
  <si>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</si>
  <si>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</si>
  <si>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</si>
  <si>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</si>
  <si>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</si>
  <si>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</si>
  <si>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</si>
  <si>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</si>
  <si>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</si>
  <si>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</si>
  <si>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</si>
  <si>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</si>
  <si>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</si>
  <si>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</si>
  <si>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</si>
  <si>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</si>
  <si>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</si>
  <si>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</si>
  <si>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</si>
  <si>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</si>
  <si>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</si>
  <si>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</si>
  <si>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</si>
  <si>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</si>
  <si>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</si>
  <si>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</si>
  <si>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</si>
  <si>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</si>
  <si>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</si>
  <si>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</si>
  <si>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</si>
  <si>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</si>
  <si>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</si>
  <si>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</si>
  <si>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</si>
  <si>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</si>
  <si>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</si>
  <si>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</si>
  <si>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</si>
  <si>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</si>
  <si>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</si>
  <si>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</si>
  <si>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</si>
  <si>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</si>
  <si>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</si>
  <si>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</si>
  <si>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</si>
  <si>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</si>
  <si>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</si>
  <si>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</si>
  <si>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</si>
  <si>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</si>
  <si>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</si>
  <si>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</si>
  <si>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</si>
  <si>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</si>
  <si>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</si>
  <si>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</si>
  <si>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</si>
  <si>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</si>
  <si>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</si>
  <si>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</si>
  <si>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</si>
  <si>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</si>
  <si>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</si>
  <si>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</si>
  <si>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</si>
  <si>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</si>
  <si>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</si>
  <si>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</si>
  <si>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</si>
  <si>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</si>
  <si>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</si>
  <si>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</si>
  <si>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</si>
  <si>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</si>
  <si>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</si>
  <si>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</si>
  <si>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</si>
  <si>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</si>
  <si>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</si>
  <si>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</si>
  <si>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</si>
  <si>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</si>
  <si>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</si>
  <si>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</si>
  <si>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</si>
  <si>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</si>
  <si>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</si>
  <si>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</si>
  <si>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</si>
  <si>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</si>
  <si>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</si>
  <si>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</si>
  <si>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</si>
  <si>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</si>
  <si>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</si>
  <si>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</si>
  <si>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</si>
  <si>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</si>
  <si>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</si>
  <si>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</si>
  <si>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</si>
  <si>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</si>
  <si>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</si>
  <si>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</si>
  <si>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</si>
  <si>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</si>
  <si>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</si>
  <si>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</si>
  <si>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</si>
  <si>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</si>
  <si>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</si>
  <si>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</si>
  <si>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</si>
  <si>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</si>
  <si>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</si>
  <si>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</si>
  <si>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</si>
  <si>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</si>
  <si>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</si>
  <si>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</si>
  <si>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</si>
  <si>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</si>
  <si>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</si>
  <si>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</si>
  <si>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</si>
  <si>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</si>
  <si>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</si>
  <si>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</si>
  <si>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</si>
  <si>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</si>
  <si>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</si>
  <si>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</si>
  <si>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</si>
  <si>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</si>
  <si>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</si>
  <si>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</si>
  <si>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</si>
  <si>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</si>
  <si>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</si>
  <si>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</si>
  <si>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</si>
  <si>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</si>
  <si>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</si>
  <si>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</si>
  <si>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</si>
  <si>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</si>
  <si>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</si>
  <si>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</si>
  <si>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</si>
  <si>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</si>
  <si>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</si>
  <si>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</si>
  <si>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</si>
  <si>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</si>
  <si>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</si>
  <si>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</si>
  <si>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</si>
  <si>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</si>
  <si>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</si>
  <si>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</si>
  <si>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</si>
  <si>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</si>
  <si>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</si>
  <si>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</si>
  <si>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</si>
  <si>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</si>
  <si>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</si>
  <si>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</si>
  <si>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</si>
  <si>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</si>
  <si>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</si>
  <si>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</si>
  <si>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</si>
  <si>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</si>
  <si>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</si>
  <si>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</si>
  <si>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</si>
  <si>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</si>
  <si>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</si>
  <si>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</si>
  <si>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</si>
  <si>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</si>
  <si>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</si>
  <si>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</si>
  <si>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</si>
  <si>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</si>
  <si>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</si>
  <si>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</si>
  <si>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</si>
  <si>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</si>
  <si>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</si>
  <si>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</si>
  <si>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</si>
  <si>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</si>
  <si>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</si>
  <si>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</si>
  <si>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</si>
  <si>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</si>
  <si>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</si>
  <si>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</si>
  <si>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</si>
  <si>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</si>
  <si>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</si>
  <si>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</si>
  <si>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</si>
  <si>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</si>
  <si>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</si>
  <si>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</si>
  <si>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</si>
  <si>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</si>
  <si>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</si>
  <si>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</si>
  <si>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</si>
  <si>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</si>
  <si>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</si>
  <si>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</si>
  <si>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</si>
  <si>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</si>
  <si>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</si>
  <si>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</si>
  <si>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</si>
  <si>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</si>
  <si>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</si>
  <si>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</si>
  <si>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</si>
  <si>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</si>
  <si>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</si>
  <si>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</si>
  <si>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</si>
  <si>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</si>
  <si>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</si>
  <si>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</si>
  <si>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</si>
  <si>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</si>
  <si>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</si>
  <si>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</si>
  <si>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</si>
  <si>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</si>
  <si>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</si>
  <si>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</si>
  <si>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</si>
  <si>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</si>
  <si>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</si>
  <si>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</si>
  <si>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</si>
  <si>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</si>
  <si>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</si>
  <si>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</si>
  <si>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</si>
  <si>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</si>
  <si>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</si>
  <si>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</si>
  <si>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</si>
  <si>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</si>
  <si>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</si>
  <si>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</si>
  <si>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</si>
  <si>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</si>
  <si>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</si>
  <si>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</si>
  <si>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</si>
  <si>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</si>
  <si>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</si>
  <si>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</si>
  <si>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</si>
  <si>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</si>
  <si>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</si>
  <si>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</si>
  <si>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</si>
  <si>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</si>
  <si>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</si>
  <si>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</si>
  <si>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</si>
  <si>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</si>
  <si>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</si>
  <si>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</si>
  <si>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</si>
  <si>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</si>
  <si>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</si>
  <si>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</si>
  <si>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</si>
  <si>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</si>
  <si>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</si>
  <si>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</si>
  <si>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</si>
  <si>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</si>
  <si>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</si>
  <si>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</si>
  <si>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</si>
  <si>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</si>
  <si>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</si>
  <si>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</si>
  <si>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</si>
  <si>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</si>
  <si>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</si>
  <si>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</si>
  <si>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</si>
  <si>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</si>
  <si>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</si>
  <si>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</si>
  <si>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</si>
  <si>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</si>
  <si>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</si>
  <si>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</si>
  <si>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</si>
  <si>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</si>
  <si>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</si>
  <si>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</si>
  <si>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</si>
  <si>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</si>
  <si>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</si>
  <si>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</si>
  <si>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</si>
  <si>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</si>
  <si>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</si>
  <si>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</si>
  <si>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</si>
  <si>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</si>
  <si>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</si>
  <si>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</si>
  <si>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</si>
  <si>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</si>
  <si>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</si>
  <si>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</si>
  <si>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</si>
  <si>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</si>
  <si>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</si>
  <si>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</si>
  <si>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</si>
  <si>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</si>
  <si>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</si>
  <si>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</si>
  <si>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</si>
  <si>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</si>
  <si>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</si>
  <si>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</si>
  <si>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</si>
  <si>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</si>
  <si>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</si>
  <si>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</si>
  <si>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</si>
  <si>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</si>
  <si>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</si>
  <si>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</si>
  <si>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</si>
  <si>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</si>
  <si>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</si>
  <si>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</si>
  <si>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</si>
  <si>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</si>
  <si>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</si>
  <si>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</si>
  <si>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</si>
  <si>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</si>
  <si>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</si>
  <si>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</si>
  <si>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</si>
  <si>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</si>
  <si>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</si>
  <si>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</si>
  <si>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</si>
  <si>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</si>
  <si>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</si>
  <si>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</si>
  <si>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</si>
  <si>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</si>
  <si>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</si>
  <si>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</si>
  <si>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</si>
  <si>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</si>
  <si>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</si>
  <si>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</si>
  <si>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</si>
  <si>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</si>
  <si>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</si>
  <si>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</si>
  <si>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</si>
  <si>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</si>
  <si>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</si>
  <si>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</si>
  <si>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</si>
  <si>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</si>
  <si>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</si>
  <si>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</si>
  <si>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</si>
  <si>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</si>
  <si>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</si>
  <si>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</si>
  <si>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</si>
  <si>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</si>
  <si>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</si>
  <si>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</si>
  <si>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</si>
  <si>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</si>
  <si>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</si>
  <si>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</si>
  <si>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</si>
  <si>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</si>
  <si>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</si>
  <si>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</si>
  <si>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</si>
  <si>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</si>
  <si>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</si>
  <si>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</si>
  <si>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</si>
  <si>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</si>
  <si>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</si>
  <si>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</si>
  <si>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</si>
  <si>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</si>
  <si>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</si>
  <si>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</si>
  <si>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</si>
  <si>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</si>
  <si>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</si>
  <si>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</si>
  <si>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</si>
  <si>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</si>
  <si>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</si>
  <si>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</si>
  <si>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</si>
  <si>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</si>
  <si>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</si>
  <si>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</si>
  <si>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</si>
  <si>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</si>
  <si>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</si>
  <si>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</si>
  <si>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</si>
  <si>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</si>
  <si>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</si>
  <si>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</si>
  <si>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</si>
  <si>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</si>
  <si>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</si>
  <si>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</si>
  <si>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</si>
  <si>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</si>
  <si>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</si>
  <si>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</si>
  <si>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</si>
  <si>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</si>
  <si>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</si>
  <si>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</si>
  <si>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</si>
  <si>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</si>
  <si>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</si>
  <si>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</si>
  <si>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</si>
  <si>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</si>
  <si>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</si>
  <si>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</si>
  <si>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</si>
  <si>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</si>
  <si>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</si>
  <si>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</si>
  <si>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</si>
  <si>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</si>
  <si>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</si>
  <si>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</si>
  <si>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</si>
  <si>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</si>
  <si>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</si>
  <si>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</si>
  <si>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</si>
  <si>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</si>
  <si>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</si>
  <si>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</si>
  <si>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</si>
  <si>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</si>
  <si>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</si>
  <si>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</si>
  <si>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</si>
  <si>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</si>
  <si>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</si>
  <si>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</si>
  <si>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</si>
  <si>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</si>
  <si>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</si>
  <si>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</si>
  <si>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</si>
  <si>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</si>
  <si>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</si>
  <si>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</si>
  <si>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</si>
  <si>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</si>
  <si>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</si>
  <si>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</si>
  <si>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</si>
  <si>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</si>
  <si>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</si>
  <si>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</si>
  <si>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</si>
  <si>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</si>
  <si>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</si>
  <si>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</si>
  <si>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</si>
  <si>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</si>
  <si>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</si>
  <si>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</si>
  <si>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</si>
  <si>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</si>
  <si>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</si>
  <si>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</si>
  <si>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</si>
  <si>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</si>
  <si>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</si>
  <si>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</si>
  <si>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</si>
  <si>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</si>
  <si>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</si>
  <si>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</si>
  <si>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</si>
  <si>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</si>
  <si>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</si>
  <si>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</si>
  <si>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</si>
  <si>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</si>
  <si>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</si>
  <si>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</si>
  <si>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</si>
  <si>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</si>
  <si>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</si>
  <si>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</si>
  <si>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</si>
  <si>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</si>
  <si>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</si>
  <si>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</si>
  <si>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</si>
  <si>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</si>
  <si>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</si>
  <si>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</si>
  <si>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</si>
  <si>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</si>
  <si>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</si>
  <si>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</si>
  <si>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</si>
  <si>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</si>
  <si>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</si>
  <si>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</si>
  <si>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</si>
  <si>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</si>
  <si>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</si>
  <si>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</si>
  <si>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</si>
  <si>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</si>
  <si>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</si>
  <si>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</si>
  <si>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</si>
  <si>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</si>
  <si>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</si>
  <si>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</si>
  <si>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</si>
  <si>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</si>
  <si>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</si>
  <si>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</si>
  <si>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</si>
  <si>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</si>
  <si>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</si>
  <si>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</si>
  <si>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</si>
  <si>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</si>
  <si>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</si>
  <si>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</si>
  <si>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</si>
  <si>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</si>
  <si>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</si>
  <si>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</si>
  <si>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</si>
  <si>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</si>
  <si>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</si>
  <si>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</si>
  <si>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</si>
  <si>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</si>
  <si>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</si>
  <si>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</si>
  <si>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</si>
  <si>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</si>
  <si>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</si>
  <si>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</si>
  <si>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</si>
  <si>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</si>
  <si>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</si>
  <si>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</si>
  <si>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</si>
  <si>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</si>
  <si>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</si>
  <si>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</si>
  <si>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</si>
  <si>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</si>
  <si>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</si>
  <si>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</si>
  <si>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</si>
  <si>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</si>
  <si>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</si>
  <si>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</si>
  <si>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</si>
  <si>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</si>
  <si>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</si>
  <si>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</si>
  <si>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</si>
  <si>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</si>
  <si>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</si>
  <si>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</si>
  <si>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</si>
  <si>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</si>
  <si>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</si>
  <si>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</si>
  <si>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</si>
  <si>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</si>
  <si>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</si>
  <si>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</si>
  <si>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</si>
  <si>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</si>
  <si>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</si>
  <si>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</si>
  <si>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</si>
  <si>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</si>
  <si>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</si>
  <si>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</si>
  <si>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</si>
  <si>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</si>
  <si>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</si>
  <si>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</si>
  <si>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</si>
  <si>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</si>
  <si>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</si>
  <si>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</si>
  <si>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</si>
  <si>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</si>
  <si>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</si>
  <si>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</si>
  <si>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</si>
  <si>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</si>
  <si>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</si>
  <si>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</si>
  <si>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</si>
  <si>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</si>
  <si>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</si>
  <si>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</si>
  <si>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</si>
  <si>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</si>
  <si>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</si>
  <si>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</si>
  <si>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</si>
  <si>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</si>
  <si>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</si>
  <si>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</si>
  <si>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</si>
  <si>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</si>
  <si>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</si>
  <si>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</si>
  <si>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</si>
  <si>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</si>
  <si>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</si>
  <si>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</si>
  <si>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</si>
  <si>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</si>
  <si>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</si>
  <si>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</si>
  <si>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</si>
  <si>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</si>
  <si>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</si>
  <si>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</si>
  <si>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</si>
  <si>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</si>
  <si>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</si>
  <si>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</si>
  <si>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</si>
  <si>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</si>
  <si>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</si>
  <si>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</si>
  <si>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</si>
  <si>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</si>
  <si>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</si>
  <si>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</si>
  <si>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</si>
  <si>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</si>
  <si>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</si>
  <si>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</si>
  <si>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</si>
  <si>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</si>
  <si>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</si>
  <si>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</si>
  <si>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</si>
  <si>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</si>
  <si>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</si>
  <si>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</si>
  <si>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</si>
  <si>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</si>
  <si>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</si>
  <si>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</si>
  <si>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</si>
  <si>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</si>
  <si>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</si>
  <si>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</si>
  <si>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</si>
  <si>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</si>
  <si>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</si>
  <si>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</si>
  <si>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</si>
  <si>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</si>
  <si>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</si>
  <si>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</si>
  <si>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</si>
  <si>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</si>
  <si>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</si>
  <si>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</si>
  <si>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</si>
  <si>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</si>
  <si>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</si>
  <si>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</si>
  <si>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</si>
  <si>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</si>
  <si>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</si>
  <si>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</si>
  <si>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</si>
  <si>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</si>
  <si>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</si>
  <si>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</si>
  <si>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</si>
  <si>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</si>
  <si>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</si>
  <si>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</si>
  <si>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</si>
  <si>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</si>
  <si>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</si>
  <si>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</si>
  <si>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</si>
  <si>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</si>
  <si>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</si>
  <si>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</si>
  <si>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</si>
  <si>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</si>
  <si>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</si>
  <si>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</si>
  <si>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</si>
  <si>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</si>
  <si>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</si>
  <si>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</si>
  <si>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</si>
  <si>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</si>
  <si>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</si>
  <si>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</si>
  <si>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</si>
  <si>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</si>
  <si>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</si>
  <si>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</si>
  <si>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</si>
  <si>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</si>
  <si>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</si>
  <si>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</si>
  <si>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</si>
  <si>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</si>
  <si>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</si>
  <si>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</si>
  <si>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</si>
  <si>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</si>
  <si>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</si>
  <si>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</si>
  <si>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</si>
  <si>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</si>
  <si>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</si>
  <si>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</si>
  <si>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</si>
  <si>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</si>
  <si>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</si>
  <si>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</si>
  <si>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</si>
  <si>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</si>
  <si>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</si>
  <si>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</si>
  <si>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</si>
  <si>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</si>
  <si>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</si>
  <si>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</si>
  <si>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</si>
  <si>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</si>
  <si>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</si>
  <si>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</si>
  <si>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</si>
  <si>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</si>
  <si>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</si>
  <si>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</si>
  <si>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</si>
  <si>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</si>
  <si>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</si>
  <si>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</si>
  <si>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</si>
  <si>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</si>
  <si>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</si>
  <si>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</si>
  <si>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</si>
  <si>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</si>
  <si>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</si>
  <si>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</si>
  <si>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</si>
  <si>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</si>
  <si>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</si>
  <si>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</si>
  <si>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</si>
  <si>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</si>
  <si>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</si>
  <si>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</si>
  <si>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</si>
  <si>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</si>
  <si>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</si>
  <si>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</si>
  <si>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</si>
  <si>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</si>
  <si>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</si>
  <si>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</si>
  <si>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</si>
  <si>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</si>
  <si>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</si>
  <si>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</si>
  <si>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</si>
  <si>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</si>
  <si>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</si>
  <si>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</si>
  <si>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</si>
  <si>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</si>
  <si>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</si>
  <si>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</si>
  <si>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</si>
  <si>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</si>
  <si>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</si>
  <si>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</si>
  <si>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</si>
  <si>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</si>
  <si>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</si>
  <si>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</si>
  <si>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</si>
  <si>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</si>
  <si>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</si>
  <si>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</si>
  <si>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</si>
  <si>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</si>
  <si>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</si>
  <si>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</si>
  <si>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</si>
  <si>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</si>
  <si>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</si>
  <si>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</si>
  <si>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</si>
  <si>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</si>
  <si>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</si>
  <si>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</si>
  <si>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</si>
  <si>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</si>
  <si>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</si>
  <si>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</si>
  <si>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</si>
  <si>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</si>
  <si>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</si>
  <si>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</si>
  <si>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</si>
  <si>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</si>
  <si>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</si>
  <si>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</si>
  <si>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</si>
  <si>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</si>
  <si>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</si>
  <si>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</si>
  <si>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</si>
  <si>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</si>
  <si>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</si>
  <si>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</si>
  <si>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</si>
  <si>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</si>
  <si>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</si>
  <si>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</si>
  <si>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</si>
  <si>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</si>
  <si>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</si>
  <si>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</si>
  <si>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</si>
  <si>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</si>
  <si>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</si>
  <si>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</si>
  <si>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</si>
  <si>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</si>
  <si>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</si>
  <si>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</si>
  <si>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</si>
  <si>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</si>
  <si>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</si>
  <si>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</si>
  <si>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</si>
  <si>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</si>
  <si>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</si>
  <si>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</si>
  <si>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</si>
  <si>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</si>
  <si>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</si>
  <si>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</si>
  <si>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</si>
  <si>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</si>
  <si>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</si>
  <si>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</si>
  <si>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</si>
  <si>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</si>
  <si>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</si>
  <si>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</si>
  <si>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</si>
  <si>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</si>
  <si>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</si>
  <si>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</si>
  <si>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</si>
  <si>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</si>
  <si>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</si>
  <si>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</si>
  <si>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</si>
  <si>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</si>
  <si>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</si>
  <si>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</si>
  <si>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</si>
  <si>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</si>
  <si>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</si>
  <si>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</si>
  <si>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</si>
  <si>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</si>
  <si>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</si>
  <si>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</si>
  <si>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</si>
  <si>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</si>
  <si>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</si>
  <si>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</si>
  <si>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</si>
  <si>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</si>
  <si>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</si>
  <si>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</si>
  <si>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</si>
  <si>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</si>
  <si>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</si>
  <si>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</si>
  <si>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</si>
  <si>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</si>
  <si>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</si>
  <si>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</si>
  <si>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</si>
  <si>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</si>
  <si>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</si>
  <si>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</si>
  <si>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</si>
  <si>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</si>
  <si>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</si>
  <si>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</si>
  <si>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</si>
  <si>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</si>
  <si>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</si>
  <si>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</si>
  <si>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</si>
  <si>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</si>
  <si>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</si>
  <si>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</si>
  <si>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</si>
  <si>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</si>
  <si>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</si>
  <si>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</si>
  <si>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</si>
  <si>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</si>
  <si>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</si>
  <si>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</si>
  <si>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</si>
  <si>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</si>
  <si>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</si>
  <si>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</si>
  <si>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</si>
  <si>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</si>
  <si>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</si>
  <si>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</si>
  <si>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</si>
  <si>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</si>
  <si>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</si>
  <si>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</si>
  <si>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</si>
  <si>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</si>
  <si>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</si>
  <si>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</si>
  <si>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</si>
  <si>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</si>
  <si>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</si>
  <si>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</si>
  <si>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</si>
  <si>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</si>
  <si>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</si>
  <si>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</si>
  <si>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</si>
  <si>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</si>
  <si>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</si>
  <si>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</si>
  <si>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</si>
  <si>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</si>
  <si>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</si>
  <si>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</si>
  <si>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</si>
  <si>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</si>
  <si>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</si>
  <si>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</si>
  <si>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</si>
  <si>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</si>
  <si>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</si>
  <si>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</si>
  <si>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</si>
  <si>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</si>
  <si>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</si>
  <si>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</si>
  <si>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</si>
  <si>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</si>
  <si>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</si>
  <si>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</si>
  <si>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</si>
  <si>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</si>
  <si>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</si>
  <si>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</si>
  <si>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</si>
  <si>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</si>
  <si>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</si>
  <si>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</si>
  <si>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</si>
  <si>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</si>
  <si>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</si>
  <si>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</si>
  <si>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</si>
  <si>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</si>
  <si>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</si>
  <si>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</si>
  <si>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</si>
  <si>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</si>
  <si>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</si>
  <si>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</si>
  <si>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</si>
  <si>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</si>
  <si>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</si>
  <si>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</si>
  <si>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</si>
  <si>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</si>
  <si>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</si>
  <si>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</si>
  <si>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</si>
  <si>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</si>
  <si>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</si>
  <si>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</si>
  <si>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</si>
  <si>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</si>
  <si>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</si>
  <si>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</si>
  <si>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</si>
  <si>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</si>
  <si>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</si>
  <si>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</si>
  <si>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</si>
  <si>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</si>
  <si>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</si>
  <si>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</si>
  <si>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</si>
  <si>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</si>
  <si>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</si>
  <si>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</si>
  <si>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</si>
  <si>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</si>
  <si>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</si>
  <si>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</si>
  <si>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</si>
  <si>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</si>
  <si>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</si>
  <si>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</si>
  <si>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</si>
  <si>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</si>
  <si>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</si>
  <si>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</si>
  <si>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</si>
  <si>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</si>
  <si>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</si>
  <si>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</si>
  <si>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</si>
  <si>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</si>
  <si>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</si>
  <si>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</si>
  <si>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</si>
  <si>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</si>
  <si>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</si>
  <si>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</si>
  <si>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</si>
  <si>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</si>
  <si>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</si>
  <si>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</si>
  <si>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</si>
  <si>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</si>
  <si>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</si>
  <si>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</si>
  <si>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</si>
  <si>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</si>
  <si>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</si>
  <si>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</si>
  <si>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</si>
  <si>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</si>
  <si>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</si>
  <si>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</si>
  <si>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</si>
  <si>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</si>
  <si>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</si>
  <si>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</si>
  <si>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</si>
  <si>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</si>
  <si>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</si>
  <si>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</si>
  <si>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</si>
  <si>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</si>
  <si>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</si>
  <si>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</si>
  <si>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</si>
  <si>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</si>
  <si>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</si>
  <si>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</si>
  <si>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</si>
  <si>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</si>
  <si>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</si>
  <si>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</si>
  <si>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</si>
  <si>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</si>
  <si>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</si>
  <si>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</si>
  <si>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</si>
  <si>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</si>
  <si>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</si>
  <si>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</si>
  <si>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</si>
  <si>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</si>
  <si>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</si>
  <si>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</si>
  <si>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</si>
  <si>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</si>
  <si>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</si>
  <si>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</si>
  <si>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</si>
  <si>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</si>
  <si>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</si>
  <si>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</si>
  <si>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</si>
  <si>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</si>
  <si>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</si>
  <si>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</si>
  <si>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</si>
  <si>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</si>
  <si>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</si>
  <si>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</si>
  <si>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</si>
  <si>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</si>
  <si>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</si>
  <si>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</si>
  <si>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</si>
  <si>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</si>
  <si>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</si>
  <si>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</si>
  <si>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</si>
  <si>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</si>
  <si>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</si>
  <si>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</si>
  <si>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</si>
  <si>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</si>
  <si>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</si>
  <si>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</si>
  <si>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</si>
  <si>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</si>
  <si>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</si>
  <si>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</si>
  <si>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</si>
  <si>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</si>
  <si>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</si>
  <si>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</si>
  <si>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</si>
  <si>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</si>
  <si>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</si>
  <si>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</si>
  <si>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</si>
  <si>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</si>
  <si>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</si>
  <si>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</si>
  <si>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</si>
  <si>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</si>
  <si>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</si>
  <si>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</si>
  <si>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</si>
  <si>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</si>
  <si>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</si>
  <si>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</si>
  <si>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</si>
  <si>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</si>
  <si>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</si>
  <si>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</si>
  <si>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</si>
  <si>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</si>
  <si>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</si>
  <si>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</si>
  <si>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</si>
  <si>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</si>
  <si>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</si>
  <si>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</si>
  <si>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</si>
  <si>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</si>
  <si>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</si>
  <si>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</si>
  <si>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</si>
  <si>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</si>
  <si>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</si>
  <si>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</si>
  <si>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</si>
  <si>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</si>
  <si>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</si>
  <si>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</si>
  <si>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</si>
  <si>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</si>
  <si>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</si>
  <si>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</si>
  <si>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</si>
  <si>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</si>
  <si>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</si>
  <si>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</si>
  <si>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</si>
  <si>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</si>
  <si>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</si>
  <si>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</si>
  <si>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</si>
  <si>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</si>
  <si>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</si>
  <si>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</si>
  <si>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</si>
  <si>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</si>
  <si>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</si>
  <si>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</si>
  <si>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</si>
  <si>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</si>
  <si>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</si>
  <si>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</si>
  <si>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</si>
  <si>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</si>
  <si>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</si>
  <si>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</si>
  <si>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</si>
  <si>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</si>
  <si>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</si>
  <si>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</si>
  <si>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</si>
  <si>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</si>
  <si>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</si>
  <si>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</si>
  <si>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</si>
  <si>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</si>
  <si>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</si>
  <si>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</si>
  <si>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</si>
  <si>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</si>
  <si>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</si>
  <si>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</si>
  <si>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</si>
  <si>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</si>
  <si>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</si>
  <si>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</si>
  <si>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</si>
  <si>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</si>
  <si>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</si>
  <si>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</si>
  <si>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</si>
  <si>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</si>
  <si>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</si>
  <si>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</si>
  <si>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</si>
  <si>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</si>
  <si>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</si>
  <si>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</si>
  <si>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</si>
  <si>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</si>
  <si>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</si>
  <si>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</si>
  <si>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</si>
  <si>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</si>
  <si>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</si>
  <si>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</si>
  <si>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</si>
  <si>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</si>
  <si>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</si>
  <si>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</si>
  <si>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</si>
  <si>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</si>
  <si>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</si>
  <si>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</si>
  <si>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</si>
  <si>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</si>
  <si>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</si>
  <si>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</si>
  <si>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</si>
  <si>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</si>
  <si>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</si>
  <si>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</si>
  <si>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</si>
  <si>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</si>
  <si>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</si>
  <si>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</si>
  <si>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</si>
  <si>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</si>
  <si>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</si>
  <si>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</si>
  <si>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</si>
  <si>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</si>
  <si>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</si>
  <si>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</si>
  <si>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</si>
  <si>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</si>
  <si>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</si>
  <si>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</si>
  <si>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</si>
  <si>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</si>
  <si>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</si>
  <si>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</si>
  <si>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</si>
  <si>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</si>
  <si>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</si>
  <si>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</si>
  <si>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</si>
  <si>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</si>
  <si>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</si>
  <si>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</si>
  <si>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</si>
  <si>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</si>
  <si>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</si>
  <si>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</si>
  <si>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</si>
  <si>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</si>
  <si>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</si>
  <si>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</si>
  <si>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</si>
  <si>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</si>
  <si>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</si>
  <si>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</si>
  <si>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</si>
  <si>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</si>
  <si>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</si>
  <si>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</si>
  <si>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</si>
  <si>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</si>
  <si>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</si>
  <si>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</si>
  <si>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</si>
  <si>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</si>
  <si>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</si>
  <si>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</si>
  <si>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</si>
  <si>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</si>
  <si>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</si>
  <si>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</si>
  <si>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</si>
  <si>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</si>
  <si>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</si>
  <si>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</si>
  <si>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</si>
  <si>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</si>
  <si>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</si>
  <si>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</si>
  <si>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</si>
  <si>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</si>
  <si>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</si>
  <si>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</si>
  <si>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</si>
  <si>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</si>
  <si>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</si>
  <si>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</si>
  <si>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</si>
  <si>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</si>
  <si>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</si>
  <si>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</si>
  <si>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</si>
  <si>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</si>
  <si>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</si>
  <si>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</si>
  <si>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</si>
  <si>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</si>
  <si>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</si>
  <si>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</si>
  <si>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</si>
  <si>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</si>
  <si>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</si>
  <si>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</si>
  <si>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</si>
  <si>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</si>
  <si>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</si>
  <si>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</si>
  <si>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</si>
  <si>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</si>
  <si>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</si>
  <si>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</si>
  <si>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</si>
  <si>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</si>
  <si>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</si>
  <si>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</si>
  <si>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</si>
  <si>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</si>
  <si>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</si>
  <si>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</si>
  <si>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</si>
  <si>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</si>
  <si>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</si>
  <si>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</si>
  <si>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</si>
  <si>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</si>
  <si>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</si>
  <si>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</si>
  <si>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</si>
  <si>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</si>
  <si>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</si>
  <si>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</si>
  <si>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</si>
  <si>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</si>
  <si>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</si>
  <si>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</si>
  <si>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</si>
  <si>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</si>
  <si>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</si>
  <si>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</si>
  <si>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</si>
  <si>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</si>
  <si>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</si>
  <si>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</si>
  <si>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</si>
  <si>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</si>
  <si>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</si>
  <si>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</si>
  <si>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</si>
  <si>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</si>
  <si>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</si>
  <si>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</si>
  <si>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</si>
  <si>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</si>
  <si>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</si>
  <si>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</si>
  <si>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</si>
  <si>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</si>
  <si>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</si>
  <si>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</si>
  <si>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</si>
  <si>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</si>
  <si>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</si>
  <si>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</si>
  <si>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</si>
  <si>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</si>
  <si>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</si>
  <si>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</si>
  <si>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</si>
  <si>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</si>
  <si>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</si>
  <si>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</si>
  <si>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</si>
  <si>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</si>
  <si>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</si>
  <si>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</si>
  <si>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</si>
  <si>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</si>
  <si>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</si>
  <si>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</si>
  <si>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</si>
  <si>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</si>
  <si>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</si>
  <si>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</si>
  <si>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</si>
  <si>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</si>
  <si>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</si>
  <si>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</si>
  <si>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</si>
  <si>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</si>
  <si>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</si>
  <si>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</si>
  <si>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</si>
  <si>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</si>
  <si>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</si>
  <si>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</si>
  <si>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</si>
  <si>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</si>
  <si>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</si>
  <si>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</si>
  <si>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</si>
  <si>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</si>
  <si>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</si>
  <si>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</si>
  <si>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</si>
  <si>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</si>
  <si>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</si>
  <si>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</si>
  <si>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</si>
  <si>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</si>
  <si>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</si>
  <si>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</si>
  <si>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</si>
  <si>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</si>
  <si>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</si>
  <si>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</si>
  <si>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</si>
  <si>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</si>
  <si>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</si>
  <si>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</si>
  <si>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</si>
  <si>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</si>
  <si>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</si>
  <si>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</si>
  <si>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</si>
  <si>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</si>
  <si>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</si>
  <si>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</si>
  <si>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</si>
  <si>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</si>
  <si>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</si>
  <si>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</si>
  <si>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</si>
  <si>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</si>
  <si>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</si>
  <si>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</si>
  <si>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</si>
  <si>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</si>
  <si>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</si>
  <si>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</si>
  <si>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</si>
  <si>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</si>
  <si>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</si>
  <si>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</si>
  <si>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</si>
  <si>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</si>
  <si>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</si>
  <si>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</si>
  <si>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</si>
  <si>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</si>
  <si>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</si>
  <si>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</si>
  <si>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</si>
  <si>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</si>
  <si>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</si>
  <si>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</si>
  <si>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</si>
  <si>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</si>
  <si>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</si>
  <si>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</si>
  <si>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</si>
  <si>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</si>
  <si>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</si>
  <si>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</si>
  <si>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</si>
  <si>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</si>
  <si>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</si>
  <si>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</si>
  <si>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</si>
  <si>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</si>
  <si>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</si>
  <si>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</si>
  <si>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</si>
  <si>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</si>
  <si>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</si>
  <si>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</si>
  <si>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</si>
  <si>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</si>
  <si>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</si>
  <si>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</si>
  <si>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</si>
  <si>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</si>
  <si>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</si>
  <si>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</si>
  <si>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</si>
  <si>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</si>
  <si>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</si>
  <si>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</si>
  <si>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</si>
  <si>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</si>
  <si>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</si>
  <si>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</si>
  <si>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</si>
  <si>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</si>
  <si>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</si>
  <si>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</si>
  <si>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</si>
  <si>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</si>
  <si>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</si>
  <si>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</si>
  <si>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</si>
  <si>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</si>
  <si>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</si>
  <si>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</si>
  <si>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</si>
  <si>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</si>
  <si>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</si>
  <si>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</si>
  <si>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</si>
  <si>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</si>
  <si>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</si>
  <si>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</si>
  <si>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</si>
  <si>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</si>
  <si>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</si>
  <si>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</si>
  <si>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</si>
  <si>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</si>
  <si>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</si>
  <si>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</si>
  <si>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</si>
  <si>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</si>
  <si>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</si>
  <si>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</si>
  <si>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</si>
  <si>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</si>
  <si>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</si>
  <si>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</si>
  <si>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</si>
  <si>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</si>
  <si>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</si>
  <si>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</si>
  <si>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</si>
  <si>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</si>
  <si>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</si>
  <si>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</si>
  <si>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</si>
  <si>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</si>
  <si>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</si>
  <si>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</si>
  <si>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</si>
  <si>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</si>
  <si>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</si>
  <si>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</si>
  <si>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</si>
  <si>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</si>
  <si>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</si>
  <si>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</si>
  <si>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</si>
  <si>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</si>
  <si>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</si>
  <si>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</si>
  <si>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</si>
  <si>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</si>
  <si>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</si>
  <si>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</si>
  <si>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</si>
  <si>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</si>
  <si>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</si>
  <si>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</si>
  <si>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</si>
  <si>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</si>
  <si>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</si>
  <si>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</si>
  <si>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</si>
  <si>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</si>
  <si>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</si>
  <si>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</si>
  <si>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</si>
  <si>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</si>
  <si>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</si>
  <si>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</si>
  <si>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</si>
  <si>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</si>
  <si>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</si>
  <si>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</si>
  <si>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</si>
  <si>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</si>
  <si>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</si>
  <si>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</si>
  <si>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</si>
  <si>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</si>
  <si>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</si>
  <si>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</si>
  <si>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</si>
  <si>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</si>
  <si>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</si>
  <si>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</si>
  <si>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</si>
  <si>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</si>
  <si>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</si>
  <si>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</si>
  <si>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</si>
  <si>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</si>
  <si>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</si>
  <si>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</si>
  <si>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</si>
  <si>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</si>
  <si>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</si>
  <si>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</si>
  <si>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</si>
  <si>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</si>
  <si>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</si>
  <si>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</si>
  <si>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</si>
  <si>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</si>
  <si>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</si>
  <si>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</si>
  <si>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</si>
  <si>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</si>
  <si>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</si>
  <si>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</si>
  <si>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</si>
  <si>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</si>
  <si>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</si>
  <si>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</si>
  <si>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</si>
  <si>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</si>
  <si>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</si>
  <si>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</si>
  <si>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</si>
  <si>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</si>
  <si>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</si>
  <si>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</si>
  <si>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</si>
  <si>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</si>
  <si>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</si>
  <si>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</si>
  <si>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</si>
  <si>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</si>
  <si>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</si>
  <si>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</si>
  <si>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</si>
  <si>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</si>
  <si>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</si>
  <si>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</si>
  <si>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</si>
  <si>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</si>
  <si>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</si>
  <si>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</si>
  <si>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</si>
  <si>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</si>
  <si>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</si>
  <si>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</si>
  <si>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</si>
  <si>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</si>
  <si>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</si>
  <si>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</si>
  <si>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</si>
  <si>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</si>
  <si>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</si>
  <si>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</si>
  <si>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</si>
  <si>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</si>
  <si>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</si>
  <si>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</si>
  <si>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</si>
  <si>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</si>
  <si>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</si>
  <si>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</si>
  <si>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</si>
  <si>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</si>
  <si>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</si>
  <si>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</si>
  <si>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</si>
  <si>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</si>
  <si>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</si>
  <si>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</si>
  <si>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</si>
  <si>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</si>
  <si>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</si>
  <si>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</si>
  <si>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</si>
  <si>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</si>
  <si>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</si>
  <si>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</si>
  <si>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</si>
  <si>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</si>
  <si>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</si>
  <si>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</si>
  <si>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</si>
  <si>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</si>
  <si>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</si>
  <si>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</si>
  <si>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</si>
  <si>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</si>
  <si>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</si>
  <si>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</si>
  <si>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</si>
  <si>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</si>
  <si>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</si>
  <si>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</si>
  <si>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</si>
  <si>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</si>
  <si>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</si>
  <si>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</si>
  <si>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</si>
  <si>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</si>
  <si>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</si>
  <si>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</si>
  <si>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</si>
  <si>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</si>
  <si>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</si>
  <si>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</si>
  <si>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</si>
  <si>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</si>
  <si>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</si>
  <si>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</si>
  <si>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</si>
  <si>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</si>
  <si>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</si>
  <si>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</si>
  <si>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</si>
  <si>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</si>
  <si>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</si>
  <si>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</si>
  <si>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</si>
  <si>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</si>
  <si>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</si>
  <si>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</si>
  <si>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</si>
  <si>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</si>
  <si>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</si>
  <si>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</si>
  <si>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</si>
  <si>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</si>
  <si>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</si>
  <si>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</si>
  <si>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</si>
  <si>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</si>
  <si>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</si>
  <si>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</si>
  <si>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</si>
  <si>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</si>
  <si>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</si>
  <si>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</si>
  <si>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</si>
  <si>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</si>
  <si>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</si>
  <si>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</si>
  <si>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</si>
  <si>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</si>
  <si>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</si>
  <si>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</si>
  <si>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</si>
  <si>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</si>
  <si>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</si>
  <si>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</si>
  <si>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</si>
  <si>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</si>
  <si>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</si>
  <si>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</si>
  <si>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</si>
  <si>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</si>
  <si>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</si>
  <si>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</si>
  <si>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</si>
  <si>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</si>
  <si>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</si>
  <si>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</si>
  <si>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</si>
  <si>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</si>
  <si>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</si>
  <si>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</si>
  <si>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</si>
  <si>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</si>
  <si>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</si>
  <si>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</si>
  <si>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</si>
  <si>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</si>
  <si>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</si>
  <si>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</si>
  <si>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</si>
  <si>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</si>
  <si>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</si>
  <si>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</si>
  <si>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</si>
  <si>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</si>
  <si>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</si>
  <si>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</si>
  <si>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</si>
  <si>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</si>
  <si>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</si>
  <si>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</si>
  <si>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</si>
  <si>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</si>
  <si>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</si>
  <si>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</si>
  <si>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</si>
  <si>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</si>
  <si>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</si>
  <si>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</si>
  <si>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</si>
  <si>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</si>
  <si>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</si>
  <si>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</si>
  <si>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</si>
  <si>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</si>
  <si>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</si>
  <si>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</si>
  <si>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</si>
  <si>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</si>
  <si>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</si>
  <si>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</si>
  <si>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</si>
  <si>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</si>
  <si>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</si>
  <si>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</si>
  <si>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</si>
  <si>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</si>
  <si>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</si>
  <si>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</si>
  <si>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</si>
  <si>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</si>
  <si>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</si>
  <si>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</si>
  <si>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</si>
  <si>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</si>
  <si>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</si>
  <si>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</si>
  <si>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</si>
  <si>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</si>
  <si>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</si>
  <si>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</si>
  <si>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</si>
  <si>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</si>
  <si>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</si>
  <si>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</si>
  <si>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</si>
  <si>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</si>
  <si>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</si>
  <si>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</si>
  <si>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</si>
  <si>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</si>
  <si>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</si>
  <si>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</si>
  <si>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</si>
  <si>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</si>
  <si>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</si>
  <si>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</si>
  <si>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</si>
  <si>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</si>
  <si>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</si>
  <si>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</si>
  <si>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</si>
  <si>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</si>
  <si>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</si>
  <si>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</si>
  <si>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</si>
  <si>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</si>
  <si>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</si>
  <si>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</si>
  <si>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</si>
  <si>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</si>
  <si>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</si>
  <si>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</si>
  <si>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</si>
  <si>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</si>
  <si>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</si>
  <si>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</si>
  <si>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</si>
  <si>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</si>
  <si>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</si>
  <si>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</si>
  <si>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</si>
  <si>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</si>
  <si>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</si>
  <si>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</si>
  <si>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</si>
  <si>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</si>
  <si>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</si>
  <si>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</si>
  <si>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</si>
  <si>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</si>
  <si>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</si>
  <si>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</si>
  <si>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</si>
  <si>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</si>
  <si>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</si>
  <si>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</si>
  <si>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</si>
  <si>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</si>
  <si>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</si>
  <si>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</si>
  <si>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</si>
  <si>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</si>
  <si>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</si>
  <si>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</si>
  <si>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</si>
  <si>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</si>
  <si>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</si>
  <si>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</si>
  <si>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</si>
  <si>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</si>
  <si>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</si>
  <si>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</si>
  <si>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</si>
  <si>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</si>
  <si>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</si>
  <si>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</si>
  <si>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</si>
  <si>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</si>
  <si>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</si>
  <si>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</si>
  <si>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</si>
  <si>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</si>
  <si>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</si>
  <si>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</si>
  <si>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</si>
  <si>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</si>
  <si>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</si>
  <si>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</si>
  <si>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</si>
  <si>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</si>
  <si>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</si>
  <si>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</si>
  <si>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</si>
  <si>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</si>
  <si>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</si>
  <si>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</si>
  <si>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</si>
  <si>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</si>
  <si>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</si>
  <si>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</si>
  <si>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</si>
  <si>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</si>
  <si>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</si>
  <si>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</si>
  <si>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</si>
  <si>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</si>
  <si>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</si>
  <si>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</si>
  <si>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</si>
  <si>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</si>
  <si>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</si>
  <si>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</si>
  <si>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</si>
  <si>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</si>
  <si>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</si>
  <si>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</si>
  <si>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</si>
  <si>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</si>
  <si>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</si>
  <si>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</si>
  <si>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</si>
  <si>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</si>
  <si>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</si>
  <si>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</si>
  <si>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</si>
  <si>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</si>
  <si>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</si>
  <si>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</si>
  <si>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</si>
  <si>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</si>
  <si>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</si>
  <si>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</si>
  <si>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</si>
  <si>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</si>
  <si>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</si>
  <si>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</si>
  <si>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</si>
  <si>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</si>
  <si>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</si>
  <si>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</si>
  <si>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</si>
  <si>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</si>
  <si>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</si>
  <si>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</si>
  <si>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</si>
  <si>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</si>
  <si>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</si>
  <si>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</si>
  <si>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</si>
  <si>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</si>
  <si>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</si>
  <si>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</si>
  <si>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</si>
  <si>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</si>
  <si>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</si>
  <si>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</si>
  <si>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</si>
  <si>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</si>
  <si>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</si>
  <si>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</si>
  <si>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</si>
  <si>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</si>
  <si>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</si>
  <si>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</si>
  <si>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</si>
  <si>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</si>
  <si>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</si>
  <si>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</si>
  <si>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</si>
  <si>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</si>
  <si>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</si>
  <si>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</si>
  <si>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</si>
  <si>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</si>
  <si>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</si>
  <si>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</si>
  <si>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</si>
  <si>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</si>
  <si>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</si>
  <si>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</si>
  <si>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</si>
  <si>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</si>
  <si>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</si>
  <si>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</si>
  <si>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</si>
  <si>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</si>
  <si>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</si>
  <si>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</si>
  <si>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</si>
  <si>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</si>
  <si>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</si>
  <si>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</si>
  <si>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</si>
  <si>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</si>
  <si>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</si>
  <si>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</si>
  <si>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</si>
  <si>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</si>
  <si>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</si>
  <si>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</si>
  <si>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</si>
  <si>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</si>
  <si>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</si>
  <si>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</si>
  <si>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</si>
  <si>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</si>
  <si>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</si>
  <si>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</si>
  <si>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</si>
  <si>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</si>
  <si>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</si>
  <si>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</si>
  <si>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</si>
  <si>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</si>
  <si>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</si>
  <si>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</si>
  <si>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</si>
  <si>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</si>
  <si>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</si>
  <si>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</si>
  <si>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</si>
  <si>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</si>
  <si>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</si>
  <si>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</si>
  <si>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</si>
  <si>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</si>
  <si>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</si>
  <si>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</si>
  <si>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</si>
  <si>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</si>
  <si>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</si>
  <si>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</si>
  <si>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</si>
  <si>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</si>
  <si>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</si>
  <si>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</si>
  <si>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</si>
  <si>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</si>
  <si>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</si>
  <si>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</si>
  <si>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</si>
  <si>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</si>
  <si>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</si>
  <si>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</si>
  <si>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</si>
  <si>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</si>
  <si>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</si>
  <si>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</si>
  <si>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</si>
  <si>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</si>
  <si>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</si>
  <si>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</si>
  <si>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</si>
  <si>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</si>
  <si>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</si>
  <si>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</si>
  <si>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</si>
  <si>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</si>
  <si>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</si>
  <si>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</si>
  <si>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</si>
  <si>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</si>
  <si>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</si>
  <si>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</si>
  <si>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</si>
  <si>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</si>
  <si>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</si>
  <si>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</si>
  <si>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</si>
  <si>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</si>
  <si>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</si>
  <si>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</si>
  <si>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</si>
  <si>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</si>
  <si>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</si>
  <si>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</si>
  <si>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</si>
  <si>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</si>
  <si>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</si>
  <si>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</si>
  <si>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</si>
  <si>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</si>
  <si>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</si>
  <si>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</si>
  <si>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</si>
  <si>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</si>
  <si>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</si>
  <si>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</si>
  <si>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</si>
  <si>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</si>
  <si>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</si>
  <si>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</si>
  <si>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</si>
  <si>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</si>
  <si>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</si>
  <si>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</si>
  <si>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</si>
  <si>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</si>
  <si>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</si>
  <si>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</si>
  <si>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</si>
  <si>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</si>
  <si>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</si>
  <si>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</si>
  <si>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</si>
  <si>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</si>
  <si>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</si>
  <si>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</si>
  <si>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</si>
  <si>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</si>
  <si>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</si>
  <si>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</si>
  <si>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</si>
  <si>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</si>
  <si>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</si>
  <si>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</si>
  <si>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</si>
  <si>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</si>
  <si>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</si>
  <si>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</si>
  <si>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</si>
  <si>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</si>
  <si>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</si>
  <si>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</si>
  <si>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</si>
  <si>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</si>
  <si>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</si>
  <si>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</si>
  <si>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</si>
  <si>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</si>
  <si>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</si>
  <si>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</si>
  <si>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</si>
  <si>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</si>
  <si>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</si>
  <si>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</si>
  <si>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</si>
  <si>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</si>
  <si>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</si>
  <si>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</si>
  <si>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</si>
  <si>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</si>
  <si>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</si>
  <si>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</si>
  <si>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</si>
  <si>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</si>
  <si>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</si>
  <si>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</si>
  <si>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</si>
  <si>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</si>
  <si>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</si>
  <si>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</si>
  <si>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</si>
  <si>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</si>
  <si>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</si>
  <si>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</si>
  <si>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</si>
  <si>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</si>
  <si>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</si>
  <si>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</si>
  <si>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</si>
  <si>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</si>
  <si>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</si>
  <si>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</si>
  <si>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</si>
  <si>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</si>
  <si>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</si>
  <si>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</si>
  <si>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</si>
  <si>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</si>
  <si>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</si>
  <si>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</si>
  <si>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</si>
  <si>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</si>
  <si>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</si>
  <si>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</si>
  <si>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</si>
  <si>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</si>
  <si>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</si>
  <si>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</si>
  <si>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</si>
  <si>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</si>
  <si>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</si>
  <si>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</si>
  <si>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</si>
  <si>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</si>
  <si>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</si>
  <si>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</si>
  <si>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</si>
  <si>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</si>
  <si>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</si>
  <si>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</si>
  <si>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</si>
  <si>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</si>
  <si>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</si>
  <si>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</si>
  <si>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</si>
  <si>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</si>
  <si>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</si>
  <si>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</si>
  <si>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</si>
  <si>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</si>
  <si>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</si>
  <si>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</si>
  <si>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</si>
  <si>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</si>
  <si>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</si>
  <si>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</si>
  <si>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</si>
  <si>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</si>
  <si>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</si>
  <si>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</si>
  <si>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</si>
  <si>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</si>
  <si>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</si>
  <si>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</si>
  <si>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</si>
  <si>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</si>
  <si>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</si>
  <si>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</si>
  <si>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</si>
  <si>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</si>
  <si>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</si>
  <si>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</si>
  <si>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</si>
  <si>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</si>
  <si>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</si>
  <si>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</si>
  <si>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</si>
  <si>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</si>
  <si>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</si>
  <si>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</si>
  <si>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</si>
  <si>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</si>
  <si>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</si>
  <si>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</si>
  <si>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</si>
  <si>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</si>
  <si>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</si>
  <si>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</si>
  <si>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</si>
  <si>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</si>
  <si>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</si>
  <si>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</si>
  <si>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</si>
  <si>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</si>
  <si>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</si>
  <si>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</si>
  <si>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</si>
  <si>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</si>
  <si>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</si>
  <si>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</si>
  <si>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</si>
  <si>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</si>
  <si>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</si>
  <si>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</si>
  <si>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</si>
  <si>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</si>
  <si>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</si>
  <si>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</si>
  <si>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</si>
  <si>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</si>
  <si>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</si>
  <si>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</si>
  <si>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</si>
  <si>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</si>
  <si>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</si>
  <si>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</si>
  <si>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</si>
  <si>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</si>
  <si>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</si>
  <si>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</si>
  <si>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</si>
  <si>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</si>
  <si>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</si>
  <si>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</si>
  <si>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</si>
  <si>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</si>
  <si>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</si>
  <si>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</si>
  <si>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</si>
  <si>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</si>
  <si>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</si>
  <si>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</si>
  <si>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</si>
  <si>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</si>
  <si>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</si>
  <si>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</si>
  <si>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</si>
  <si>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</si>
  <si>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</si>
  <si>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</si>
  <si>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</si>
  <si>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</si>
  <si>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</si>
  <si>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</si>
  <si>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</si>
  <si>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</si>
  <si>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</si>
  <si>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</si>
  <si>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</si>
  <si>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</si>
  <si>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</si>
  <si>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</si>
  <si>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</si>
  <si>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</si>
  <si>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</si>
  <si>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</si>
  <si>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</si>
  <si>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</si>
  <si>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</si>
  <si>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</si>
  <si>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</si>
  <si>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</si>
  <si>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</si>
  <si>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</si>
  <si>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</si>
  <si>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</si>
  <si>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</si>
  <si>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</si>
  <si>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</si>
  <si>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</si>
  <si>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</si>
  <si>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</si>
  <si>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</si>
  <si>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</si>
  <si>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</si>
  <si>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</si>
  <si>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</si>
  <si>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</si>
  <si>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</si>
  <si>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</si>
  <si>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</si>
  <si>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</si>
  <si>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</si>
  <si>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</si>
  <si>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</si>
  <si>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</si>
  <si>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</si>
  <si>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</si>
  <si>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</si>
  <si>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</si>
  <si>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</si>
  <si>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</si>
  <si>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</si>
  <si>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</si>
  <si>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</si>
  <si>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</si>
  <si>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</si>
  <si>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</si>
  <si>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</si>
  <si>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</si>
  <si>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</si>
  <si>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</si>
  <si>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</si>
  <si>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</si>
  <si>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</si>
  <si>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</si>
  <si>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</si>
  <si>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</si>
  <si>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</si>
  <si>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</si>
  <si>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</si>
  <si>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</si>
  <si>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</si>
  <si>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</si>
  <si>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</si>
  <si>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</si>
  <si>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</si>
  <si>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</si>
  <si>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</si>
  <si>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</si>
  <si>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</si>
  <si>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</si>
  <si>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</si>
  <si>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</si>
  <si>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</si>
  <si>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</si>
  <si>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</si>
  <si>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</si>
  <si>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</si>
  <si>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</si>
  <si>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</si>
  <si>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</si>
  <si>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</si>
  <si>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</si>
  <si>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</si>
  <si>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</si>
  <si>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</si>
  <si>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</si>
  <si>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</si>
  <si>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</si>
  <si>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</si>
  <si>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</si>
  <si>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</si>
  <si>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</si>
  <si>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</si>
  <si>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</si>
  <si>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</si>
  <si>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</si>
  <si>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</si>
  <si>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</si>
  <si>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</si>
  <si>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</si>
  <si>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</si>
  <si>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</si>
  <si>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</si>
  <si>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</si>
  <si>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</si>
  <si>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</si>
  <si>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</si>
  <si>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</si>
  <si>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</si>
  <si>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</si>
  <si>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</si>
  <si>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</si>
  <si>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</si>
  <si>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</si>
  <si>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</si>
  <si>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</si>
  <si>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</si>
  <si>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</si>
  <si>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</si>
  <si>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</si>
  <si>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</si>
  <si>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</si>
  <si>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</si>
  <si>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</si>
  <si>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</si>
  <si>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</si>
  <si>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</si>
  <si>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</si>
  <si>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</si>
  <si>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</si>
  <si>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</si>
  <si>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</si>
  <si>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</si>
  <si>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</si>
  <si>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</si>
  <si>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</si>
  <si>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</si>
  <si>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</si>
  <si>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</si>
  <si>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</si>
  <si>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</si>
  <si>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</si>
  <si>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</si>
  <si>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</si>
  <si>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</si>
  <si>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</si>
  <si>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</si>
  <si>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</si>
  <si>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</si>
  <si>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</si>
  <si>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</si>
  <si>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</si>
  <si>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</si>
  <si>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</si>
  <si>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</si>
  <si>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</si>
  <si>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</si>
  <si>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</si>
  <si>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</si>
  <si>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</si>
  <si>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</si>
  <si>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</si>
  <si>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</si>
  <si>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</si>
  <si>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</si>
  <si>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</si>
  <si>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</si>
  <si>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</si>
  <si>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</si>
  <si>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</si>
  <si>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</si>
  <si>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</si>
  <si>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</si>
  <si>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</si>
  <si>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</si>
  <si>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</si>
  <si>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</si>
  <si>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</si>
  <si>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</si>
  <si>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</si>
  <si>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</si>
  <si>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</si>
  <si>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</si>
  <si>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</si>
  <si>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</si>
  <si>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</si>
  <si>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</si>
  <si>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</si>
  <si>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</si>
  <si>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</si>
  <si>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</si>
  <si>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</si>
  <si>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</si>
  <si>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</si>
  <si>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</si>
  <si>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</si>
  <si>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</si>
  <si>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</si>
  <si>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</si>
  <si>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</si>
  <si>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</si>
  <si>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</si>
  <si>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</si>
  <si>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</si>
  <si>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</si>
  <si>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</si>
  <si>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</si>
  <si>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</si>
  <si>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</si>
  <si>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</si>
  <si>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</si>
  <si>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</si>
  <si>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</si>
  <si>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</si>
  <si>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</si>
  <si>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</si>
  <si>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</si>
  <si>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</si>
  <si>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</si>
  <si>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</si>
  <si>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</si>
  <si>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</si>
  <si>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</si>
  <si>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</si>
  <si>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</si>
  <si>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</si>
  <si>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</si>
  <si>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</si>
  <si>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</si>
  <si>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</si>
  <si>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</si>
  <si>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</si>
  <si>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</si>
  <si>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</si>
  <si>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</si>
  <si>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</si>
  <si>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</si>
  <si>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</si>
  <si>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</si>
  <si>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</si>
  <si>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</si>
  <si>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</si>
  <si>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</si>
  <si>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</si>
  <si>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</si>
  <si>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</si>
  <si>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</si>
  <si>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</si>
  <si>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</si>
  <si>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</si>
  <si>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</si>
  <si>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</si>
  <si>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</si>
  <si>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</si>
  <si>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</si>
  <si>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</si>
  <si>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</si>
  <si>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</si>
  <si>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</si>
  <si>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</si>
  <si>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</si>
  <si>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</si>
  <si>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</si>
  <si>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</si>
  <si>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</si>
  <si>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</si>
  <si>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</si>
  <si>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</si>
  <si>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</si>
  <si>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</si>
  <si>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</si>
  <si>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</si>
  <si>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</si>
  <si>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</si>
  <si>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</si>
  <si>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</si>
  <si>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</si>
  <si>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</si>
  <si>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</si>
  <si>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</si>
  <si>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</si>
  <si>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</si>
  <si>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</si>
  <si>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</si>
  <si>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</si>
  <si>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</si>
  <si>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</si>
  <si>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</si>
  <si>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</si>
  <si>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</si>
  <si>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</si>
  <si>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</si>
  <si>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</si>
  <si>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</si>
  <si>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</si>
  <si>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</si>
  <si>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</si>
  <si>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</si>
  <si>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</si>
  <si>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</si>
  <si>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</si>
  <si>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</si>
  <si>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</si>
  <si>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</si>
  <si>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</si>
  <si>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</si>
  <si>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</si>
  <si>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</si>
  <si>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</si>
  <si>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</si>
  <si>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</si>
  <si>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</si>
  <si>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</si>
  <si>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</si>
  <si>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</si>
  <si>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</si>
  <si>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</si>
  <si>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</si>
  <si>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</si>
  <si>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</si>
  <si>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</si>
  <si>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</si>
  <si>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</si>
  <si>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</si>
  <si>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</si>
  <si>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</si>
  <si>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</si>
  <si>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</si>
  <si>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</si>
  <si>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</si>
  <si>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</si>
  <si>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</si>
  <si>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</si>
  <si>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</si>
  <si>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</si>
  <si>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</si>
  <si>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</si>
  <si>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</si>
  <si>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</si>
  <si>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</si>
  <si>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</si>
  <si>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</si>
  <si>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</si>
  <si>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</si>
  <si>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</si>
  <si>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</si>
  <si>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</si>
  <si>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</si>
  <si>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</si>
  <si>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</si>
  <si>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</si>
  <si>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</si>
  <si>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</si>
  <si>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</si>
  <si>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</si>
  <si>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</si>
  <si>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</si>
  <si>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</si>
  <si>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</si>
  <si>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</si>
  <si>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</si>
  <si>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</si>
  <si>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</si>
  <si>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</si>
  <si>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</si>
  <si>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</si>
  <si>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</si>
  <si>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</si>
  <si>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</si>
  <si>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</si>
  <si>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</si>
  <si>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</si>
  <si>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</si>
  <si>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</si>
  <si>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</si>
  <si>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</si>
  <si>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</si>
  <si>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</si>
  <si>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</si>
  <si>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</si>
  <si>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</si>
  <si>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</si>
  <si>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</si>
  <si>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</si>
  <si>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</si>
  <si>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</si>
  <si>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</si>
  <si>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</si>
  <si>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</si>
  <si>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</si>
  <si>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</si>
  <si>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</si>
  <si>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</si>
  <si>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</si>
  <si>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</si>
  <si>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</si>
  <si>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</si>
  <si>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</si>
  <si>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</si>
  <si>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</si>
  <si>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</si>
  <si>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</si>
  <si>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</si>
  <si>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</si>
  <si>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</si>
  <si>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</si>
  <si>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</si>
  <si>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</si>
  <si>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</si>
  <si>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</si>
  <si>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</si>
  <si>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</si>
  <si>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</si>
  <si>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</si>
  <si>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</si>
  <si>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</si>
  <si>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</si>
  <si>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</si>
  <si>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</si>
  <si>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</si>
  <si>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</si>
  <si>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</si>
  <si>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</si>
  <si>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</si>
  <si>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</si>
  <si>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</si>
  <si>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</si>
  <si>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</si>
  <si>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</si>
  <si>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</si>
  <si>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</si>
  <si>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</si>
  <si>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</si>
  <si>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</si>
  <si>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</si>
  <si>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</si>
  <si>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</si>
  <si>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</si>
  <si>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</si>
  <si>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</si>
  <si>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</si>
  <si>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</si>
  <si>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</si>
  <si>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</si>
  <si>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</si>
  <si>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</si>
  <si>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</si>
  <si>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</si>
  <si>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</si>
  <si>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</si>
  <si>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</si>
  <si>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</si>
  <si>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</si>
  <si>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</si>
  <si>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</si>
  <si>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</si>
  <si>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</si>
  <si>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</si>
  <si>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</si>
  <si>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</si>
  <si>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</si>
  <si>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</si>
  <si>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</si>
  <si>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</si>
  <si>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</si>
  <si>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</si>
  <si>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</si>
  <si>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</si>
  <si>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</si>
  <si>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</si>
  <si>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</si>
  <si>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</si>
  <si>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</si>
  <si>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</si>
  <si>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</si>
  <si>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</si>
  <si>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</si>
  <si>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</si>
  <si>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</si>
  <si>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</si>
  <si>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</si>
  <si>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</si>
  <si>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</si>
  <si>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</si>
  <si>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</si>
  <si>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</si>
  <si>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</si>
  <si>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</si>
  <si>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</si>
  <si>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</si>
  <si>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</si>
  <si>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</si>
  <si>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</si>
  <si>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</si>
  <si>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</si>
  <si>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</si>
  <si>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</si>
  <si>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</si>
  <si>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</si>
  <si>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</si>
  <si>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</si>
  <si>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</si>
  <si>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</si>
  <si>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</si>
  <si>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</si>
  <si>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</si>
  <si>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</si>
  <si>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</si>
  <si>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</si>
  <si>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</si>
  <si>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</si>
  <si>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</si>
  <si>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</si>
  <si>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</si>
  <si>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</si>
  <si>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</si>
  <si>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</si>
  <si>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</si>
  <si>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</si>
  <si>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</si>
  <si>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</si>
  <si>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</si>
  <si>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</si>
  <si>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</si>
  <si>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</si>
  <si>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</si>
  <si>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</si>
  <si>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</si>
  <si>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</si>
  <si>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</si>
  <si>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</si>
  <si>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</si>
  <si>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</si>
  <si>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</si>
  <si>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</si>
  <si>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</si>
  <si>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</si>
  <si>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</si>
  <si>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</si>
  <si>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</si>
  <si>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</si>
  <si>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</si>
  <si>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</si>
  <si>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</si>
  <si>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</si>
  <si>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</si>
  <si>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</si>
  <si>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</si>
  <si>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</si>
  <si>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</si>
  <si>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</si>
  <si>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</si>
  <si>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</si>
  <si>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</si>
  <si>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</si>
  <si>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</si>
  <si>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</si>
  <si>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</si>
  <si>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</si>
  <si>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</si>
  <si>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</si>
  <si>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</si>
  <si>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</si>
  <si>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</si>
  <si>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</si>
  <si>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</si>
  <si>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</si>
  <si>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</si>
  <si>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</si>
  <si>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</si>
  <si>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</si>
  <si>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</si>
  <si>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</si>
  <si>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</si>
  <si>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</si>
  <si>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</si>
  <si>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</si>
  <si>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</si>
  <si>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</si>
  <si>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</si>
  <si>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</si>
  <si>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</si>
  <si>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</si>
  <si>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</si>
  <si>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</si>
  <si>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</si>
  <si>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</si>
  <si>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</si>
  <si>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</si>
  <si>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</si>
  <si>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</si>
  <si>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</si>
  <si>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</si>
  <si>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</si>
  <si>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</si>
  <si>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</si>
  <si>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</si>
  <si>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</si>
  <si>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</si>
  <si>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</si>
  <si>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</si>
  <si>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</si>
  <si>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</si>
  <si>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</si>
  <si>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</si>
  <si>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</si>
  <si>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</si>
  <si>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</si>
  <si>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</si>
  <si>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</si>
  <si>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</si>
  <si>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</si>
  <si>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</si>
  <si>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</si>
  <si>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</si>
  <si>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</si>
  <si>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</si>
  <si>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</si>
  <si>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</si>
  <si>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</si>
  <si>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</si>
  <si>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</si>
  <si>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</si>
  <si>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</si>
  <si>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</si>
  <si>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</si>
  <si>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</si>
  <si>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</si>
  <si>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</si>
  <si>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</si>
  <si>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</si>
  <si>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</si>
  <si>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</si>
  <si>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</si>
  <si>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</si>
  <si>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</si>
  <si>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</si>
  <si>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</si>
  <si>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</si>
  <si>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</si>
  <si>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</si>
  <si>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</si>
  <si>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</si>
  <si>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</si>
  <si>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</si>
  <si>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</si>
  <si>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</si>
  <si>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</si>
  <si>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</si>
  <si>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</si>
  <si>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</si>
  <si>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</si>
  <si>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</si>
  <si>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</si>
  <si>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</si>
  <si>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</si>
  <si>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</si>
  <si>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</si>
  <si>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</si>
  <si>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</si>
  <si>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</si>
  <si>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</si>
  <si>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</si>
  <si>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</si>
  <si>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</si>
  <si>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</si>
  <si>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</si>
  <si>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</si>
  <si>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</si>
  <si>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</si>
  <si>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</si>
  <si>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</si>
  <si>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</si>
  <si>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</si>
  <si>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</si>
  <si>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</si>
  <si>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</si>
  <si>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</si>
  <si>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</si>
  <si>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</si>
  <si>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</si>
  <si>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</si>
  <si>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</si>
  <si>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</si>
  <si>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</si>
  <si>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</si>
  <si>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</si>
  <si>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</si>
  <si>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</si>
  <si>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</si>
  <si>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</si>
  <si>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</si>
  <si>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</si>
  <si>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</si>
  <si>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</si>
  <si>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</si>
  <si>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</si>
  <si>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</si>
  <si>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</si>
  <si>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</si>
  <si>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</si>
  <si>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</si>
  <si>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</si>
  <si>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</si>
  <si>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</si>
  <si>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</si>
  <si>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</si>
  <si>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</si>
  <si>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</si>
  <si>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</si>
  <si>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</si>
  <si>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</si>
  <si>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</si>
  <si>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</si>
  <si>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</si>
  <si>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</si>
  <si>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</si>
  <si>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</si>
  <si>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</si>
  <si>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</si>
  <si>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</si>
  <si>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</si>
  <si>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</si>
  <si>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</si>
  <si>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</si>
  <si>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</si>
  <si>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</si>
  <si>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</si>
  <si>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</si>
  <si>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</si>
  <si>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</si>
  <si>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</si>
  <si>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</si>
  <si>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</si>
  <si>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</si>
  <si>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</si>
  <si>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</si>
  <si>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</si>
  <si>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</si>
  <si>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</si>
  <si>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</si>
  <si>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</si>
  <si>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</si>
  <si>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</si>
  <si>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</si>
  <si>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</si>
  <si>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</si>
  <si>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</si>
  <si>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</si>
  <si>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</si>
  <si>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</si>
  <si>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</si>
  <si>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</si>
  <si>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</si>
  <si>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</si>
  <si>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</si>
  <si>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</si>
  <si>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</si>
  <si>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</si>
  <si>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</si>
  <si>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</si>
  <si>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</si>
  <si>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</si>
  <si>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</si>
  <si>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</si>
  <si>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</si>
  <si>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</si>
  <si>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</si>
  <si>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</si>
  <si>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</si>
  <si>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</si>
  <si>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</si>
  <si>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</si>
  <si>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</si>
  <si>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</si>
  <si>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</si>
  <si>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</si>
  <si>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</si>
  <si>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</si>
  <si>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</si>
  <si>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</si>
  <si>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</si>
  <si>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</si>
  <si>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</si>
  <si>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</si>
  <si>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</si>
  <si>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</si>
  <si>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</si>
  <si>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</si>
  <si>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</si>
  <si>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</si>
  <si>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</si>
  <si>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</si>
  <si>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</si>
  <si>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</si>
  <si>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</si>
  <si>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</si>
  <si>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</si>
  <si>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</si>
  <si>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</si>
  <si>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</si>
  <si>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</si>
  <si>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</si>
  <si>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</si>
  <si>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</si>
  <si>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</si>
  <si>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</si>
  <si>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</si>
  <si>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</si>
  <si>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</si>
  <si>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</si>
  <si>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</si>
  <si>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</si>
  <si>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</si>
  <si>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</si>
  <si>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</si>
  <si>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</si>
  <si>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</si>
  <si>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</si>
  <si>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</si>
  <si>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</si>
  <si>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</si>
  <si>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</si>
  <si>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</si>
  <si>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</si>
  <si>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</si>
  <si>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</si>
  <si>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</si>
  <si>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</si>
  <si>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</si>
  <si>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</si>
  <si>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</si>
  <si>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</si>
  <si>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</si>
  <si>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</si>
  <si>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</si>
  <si>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</si>
  <si>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</si>
  <si>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</si>
  <si>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</si>
  <si>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</si>
  <si>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</si>
  <si>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</si>
  <si>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</si>
  <si>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</si>
  <si>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</si>
  <si>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</si>
  <si>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</si>
  <si>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</si>
  <si>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</si>
  <si>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</si>
  <si>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</si>
  <si>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</si>
  <si>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</si>
  <si>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</si>
  <si>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</si>
  <si>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</si>
  <si>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</si>
  <si>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</si>
  <si>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</si>
  <si>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</si>
  <si>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</si>
  <si>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</si>
  <si>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</si>
  <si>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</si>
  <si>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</si>
  <si>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</si>
  <si>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</si>
  <si>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</si>
  <si>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</si>
  <si>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</si>
  <si>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</si>
  <si>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</si>
  <si>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</si>
  <si>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</si>
  <si>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</si>
  <si>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</si>
  <si>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</si>
  <si>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</si>
  <si>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</si>
  <si>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</si>
  <si>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</si>
  <si>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</si>
  <si>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</si>
  <si>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</si>
  <si>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</si>
  <si>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</si>
  <si>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</si>
  <si>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</si>
  <si>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</si>
  <si>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</si>
  <si>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</si>
  <si>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</si>
  <si>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</si>
  <si>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</si>
  <si>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</si>
  <si>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</si>
  <si>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</si>
  <si>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</si>
  <si>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</si>
  <si>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</si>
  <si>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</si>
  <si>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</si>
  <si>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</si>
  <si>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</si>
  <si>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</si>
  <si>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</si>
  <si>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</si>
  <si>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</si>
  <si>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</si>
  <si>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</si>
  <si>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</si>
  <si>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</si>
  <si>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</si>
  <si>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</si>
  <si>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</si>
  <si>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</si>
  <si>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</si>
  <si>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</si>
  <si>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</si>
  <si>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</si>
  <si>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</si>
  <si>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</si>
  <si>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</si>
  <si>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</si>
  <si>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</si>
  <si>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</si>
  <si>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</si>
  <si>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</si>
  <si>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</si>
  <si>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</si>
  <si>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</si>
  <si>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</si>
  <si>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</si>
  <si>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</si>
  <si>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</si>
  <si>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</si>
  <si>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</si>
  <si>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</si>
  <si>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</si>
  <si>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</si>
  <si>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</si>
  <si>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</si>
  <si>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</si>
  <si>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</si>
  <si>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</si>
  <si>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</si>
  <si>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</si>
  <si>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</si>
  <si>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</si>
  <si>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</si>
  <si>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</si>
  <si>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</si>
  <si>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</si>
  <si>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</si>
  <si>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</si>
  <si>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</si>
  <si>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</si>
  <si>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</si>
  <si>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</si>
  <si>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</si>
  <si>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</si>
  <si>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</si>
  <si>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</si>
  <si>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</si>
  <si>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</si>
  <si>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</si>
  <si>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</si>
  <si>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</si>
  <si>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</si>
  <si>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</si>
  <si>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</si>
  <si>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</si>
  <si>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</si>
  <si>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</si>
  <si>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</si>
  <si>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</si>
  <si>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</si>
  <si>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</si>
  <si>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</si>
  <si>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</si>
  <si>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</si>
  <si>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</si>
  <si>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</si>
  <si>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</si>
  <si>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</si>
  <si>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</si>
  <si>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</si>
  <si>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</si>
  <si>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</si>
  <si>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</si>
  <si>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</si>
  <si>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</si>
  <si>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</si>
  <si>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</si>
  <si>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</si>
  <si>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</si>
  <si>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</si>
  <si>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</si>
  <si>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</si>
  <si>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</si>
  <si>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</si>
  <si>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</si>
  <si>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</si>
  <si>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</si>
  <si>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</si>
  <si>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</si>
  <si>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</si>
  <si>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</si>
  <si>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</si>
  <si>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</si>
  <si>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</si>
  <si>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</si>
  <si>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</si>
  <si>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</si>
  <si>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</si>
  <si>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</si>
  <si>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</si>
  <si>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</si>
  <si>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</si>
  <si>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</si>
  <si>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</si>
  <si>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</si>
  <si>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</si>
  <si>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</si>
  <si>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</si>
  <si>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</si>
  <si>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</si>
  <si>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</si>
  <si>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</si>
  <si>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</si>
  <si>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</si>
  <si>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</si>
  <si>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</si>
  <si>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</si>
  <si>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</si>
  <si>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</si>
  <si>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</si>
  <si>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</si>
  <si>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</si>
  <si>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</si>
  <si>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</si>
  <si>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</si>
  <si>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</si>
  <si>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</si>
  <si>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</si>
  <si>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</si>
  <si>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</si>
  <si>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</si>
  <si>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</si>
  <si>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</si>
  <si>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</si>
  <si>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</si>
  <si>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</si>
  <si>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</si>
  <si>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</si>
  <si>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</si>
  <si>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</si>
  <si>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</si>
  <si>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</si>
  <si>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</si>
  <si>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</si>
  <si>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</si>
  <si>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</si>
  <si>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</si>
  <si>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</si>
  <si>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</si>
  <si>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</si>
  <si>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</si>
  <si>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</si>
  <si>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</si>
  <si>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</si>
  <si>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</si>
  <si>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</si>
  <si>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</si>
  <si>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</si>
  <si>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</si>
  <si>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</si>
  <si>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</si>
  <si>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</si>
  <si>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</si>
  <si>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</si>
  <si>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</si>
  <si>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</si>
  <si>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</si>
  <si>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</si>
  <si>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</si>
  <si>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</si>
  <si>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</si>
  <si>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</si>
  <si>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</si>
  <si>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</si>
  <si>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</si>
  <si>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</si>
  <si>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</si>
  <si>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</si>
  <si>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</si>
  <si>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</si>
  <si>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</si>
  <si>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</si>
  <si>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</si>
  <si>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</si>
  <si>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</si>
  <si>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</si>
  <si>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</si>
  <si>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</si>
  <si>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</si>
  <si>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</si>
  <si>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</si>
  <si>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</si>
  <si>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</si>
  <si>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</si>
  <si>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</si>
  <si>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</si>
  <si>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</si>
  <si>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</si>
  <si>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</si>
  <si>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</si>
  <si>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</si>
  <si>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</si>
  <si>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</si>
  <si>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</si>
  <si>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</si>
  <si>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</si>
  <si>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</si>
  <si>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</si>
  <si>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</si>
  <si>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</si>
  <si>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</si>
  <si>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</si>
  <si>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</si>
  <si>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</si>
  <si>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</si>
  <si>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</si>
  <si>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</si>
  <si>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</si>
  <si>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</si>
  <si>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</si>
  <si>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</si>
  <si>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</si>
  <si>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</si>
  <si>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</si>
  <si>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</si>
  <si>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</si>
  <si>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</si>
  <si>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</si>
  <si>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</si>
  <si>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</si>
  <si>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</si>
  <si>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</si>
  <si>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</si>
  <si>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</si>
  <si>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</si>
  <si>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</si>
  <si>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</si>
  <si>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</si>
  <si>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</si>
  <si>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</si>
  <si>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</si>
  <si>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</si>
  <si>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</si>
  <si>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</si>
  <si>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</si>
  <si>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</si>
  <si>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</si>
  <si>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</si>
  <si>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</si>
  <si>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</si>
  <si>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</si>
  <si>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</si>
  <si>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</si>
  <si>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</si>
  <si>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</si>
  <si>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</si>
  <si>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</si>
  <si>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</si>
  <si>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</si>
  <si>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</si>
  <si>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</si>
  <si>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</si>
  <si>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</si>
  <si>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</si>
  <si>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</si>
  <si>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</si>
  <si>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</si>
  <si>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</si>
  <si>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</si>
  <si>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</si>
  <si>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</si>
  <si>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</si>
  <si>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</si>
  <si>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</si>
  <si>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</si>
  <si>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</si>
  <si>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</si>
  <si>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</si>
  <si>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</si>
  <si>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</si>
  <si>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</si>
  <si>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</si>
  <si>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</si>
  <si>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</si>
  <si>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</si>
  <si>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</si>
  <si>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</si>
  <si>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</si>
  <si>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</si>
  <si>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</si>
  <si>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</si>
  <si>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</si>
  <si>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</si>
  <si>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</si>
  <si>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</si>
  <si>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</si>
  <si>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</si>
  <si>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</si>
  <si>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</si>
  <si>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</si>
  <si>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</si>
  <si>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</si>
  <si>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</si>
  <si>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</si>
  <si>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</si>
  <si>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</si>
  <si>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</si>
  <si>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</si>
  <si>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</si>
  <si>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</si>
  <si>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</si>
  <si>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</si>
  <si>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</si>
  <si>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</si>
  <si>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</si>
  <si>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</si>
  <si>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</si>
  <si>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</si>
  <si>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</si>
  <si>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</si>
  <si>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</si>
  <si>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</si>
  <si>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</si>
  <si>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</si>
  <si>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</si>
  <si>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</si>
  <si>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</si>
  <si>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</si>
  <si>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</si>
  <si>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</si>
  <si>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</si>
  <si>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</si>
  <si>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</si>
  <si>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</si>
  <si>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</si>
  <si>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</si>
  <si>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</si>
  <si>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</si>
  <si>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</si>
  <si>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</si>
  <si>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</si>
  <si>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</si>
  <si>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</si>
  <si>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</si>
  <si>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</si>
  <si>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</si>
  <si>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</si>
  <si>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</si>
  <si>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</si>
  <si>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</si>
  <si>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</si>
  <si>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</si>
  <si>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</si>
  <si>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</si>
  <si>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</si>
  <si>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</si>
  <si>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</si>
  <si>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</si>
  <si>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</si>
  <si>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</si>
  <si>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</si>
  <si>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</si>
  <si>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</si>
  <si>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</si>
  <si>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</si>
  <si>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</si>
  <si>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</si>
  <si>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</si>
  <si>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</si>
  <si>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</si>
  <si>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</si>
  <si>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</si>
  <si>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</si>
  <si>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</si>
  <si>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</si>
  <si>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</si>
  <si>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</si>
  <si>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</si>
  <si>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</si>
  <si>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</si>
  <si>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</si>
  <si>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</si>
  <si>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</si>
  <si>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</si>
  <si>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</si>
  <si>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</si>
  <si>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</si>
  <si>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</si>
  <si>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</si>
  <si>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</si>
  <si>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</si>
  <si>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</si>
  <si>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</si>
  <si>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</si>
  <si>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</si>
  <si>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</si>
  <si>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</si>
  <si>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</si>
  <si>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</si>
  <si>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</si>
  <si>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</si>
  <si>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</si>
  <si>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</si>
  <si>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</si>
  <si>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</si>
  <si>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</si>
  <si>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</si>
  <si>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</si>
  <si>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</si>
  <si>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</si>
  <si>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</si>
  <si>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</si>
  <si>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</si>
  <si>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</si>
  <si>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</si>
  <si>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</si>
  <si>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</si>
  <si>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</si>
  <si>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</si>
  <si>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</si>
  <si>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</si>
  <si>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</si>
  <si>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</si>
  <si>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</si>
  <si>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</si>
  <si>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</si>
  <si>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</si>
  <si>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</si>
  <si>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</si>
  <si>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</si>
  <si>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</si>
  <si>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</si>
  <si>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</si>
  <si>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</si>
  <si>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</si>
  <si>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</si>
  <si>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</si>
  <si>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</si>
  <si>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</si>
  <si>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</si>
  <si>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</si>
  <si>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</si>
  <si>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</si>
  <si>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</si>
  <si>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</si>
  <si>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</si>
  <si>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</si>
  <si>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</si>
  <si>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</si>
  <si>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</si>
  <si>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</si>
  <si>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</si>
  <si>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</si>
  <si>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</si>
  <si>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</si>
  <si>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</si>
  <si>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</si>
  <si>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</si>
  <si>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</si>
  <si>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</si>
  <si>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</si>
  <si>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</si>
  <si>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</si>
  <si>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</si>
  <si>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</si>
  <si>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</si>
  <si>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</si>
  <si>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</si>
  <si>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</si>
  <si>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</si>
  <si>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</si>
  <si>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</si>
  <si>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</si>
  <si>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</si>
  <si>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</si>
  <si>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</si>
  <si>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</si>
  <si>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</si>
  <si>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</si>
  <si>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</si>
  <si>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</si>
  <si>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</si>
  <si>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</si>
  <si>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</si>
  <si>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</si>
  <si>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</si>
  <si>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</si>
  <si>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</si>
  <si>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</si>
  <si>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</si>
  <si>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</si>
  <si>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</si>
  <si>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</si>
  <si>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</si>
  <si>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</si>
  <si>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</si>
  <si>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</si>
  <si>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</si>
  <si>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</si>
  <si>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</si>
  <si>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</si>
  <si>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</si>
  <si>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</si>
  <si>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</si>
  <si>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</si>
  <si>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</si>
  <si>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</si>
  <si>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</si>
  <si>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</si>
  <si>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</si>
  <si>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</si>
  <si>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</si>
  <si>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</si>
  <si>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</si>
  <si>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</si>
  <si>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</si>
  <si>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</si>
  <si>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</si>
  <si>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</si>
  <si>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</si>
  <si>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</si>
  <si>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</si>
  <si>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</si>
  <si>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</si>
  <si>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</si>
  <si>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</si>
  <si>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</si>
  <si>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</si>
  <si>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</si>
  <si>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</si>
  <si>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</si>
  <si>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</si>
  <si>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</si>
  <si>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</si>
  <si>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</si>
  <si>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</si>
  <si>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</si>
  <si>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</si>
  <si>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</si>
  <si>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</si>
  <si>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</si>
  <si>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</si>
  <si>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</si>
  <si>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</si>
  <si>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</si>
  <si>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</si>
  <si>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</si>
  <si>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</si>
  <si>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</si>
  <si>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</si>
  <si>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</si>
  <si>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</si>
  <si>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</si>
  <si>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</si>
  <si>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</si>
  <si>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</si>
  <si>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</si>
  <si>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</si>
  <si>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</si>
  <si>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</si>
  <si>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</si>
  <si>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</si>
  <si>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</si>
  <si>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</si>
  <si>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</si>
  <si>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</si>
  <si>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</si>
  <si>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</si>
  <si>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</si>
  <si>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</si>
  <si>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</si>
  <si>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</si>
  <si>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</si>
  <si>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</si>
  <si>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</si>
  <si>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</si>
  <si>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</si>
  <si>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</si>
  <si>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</si>
  <si>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</si>
  <si>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</si>
  <si>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</si>
  <si>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</si>
  <si>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</si>
  <si>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</si>
  <si>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</si>
  <si>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</si>
  <si>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</si>
  <si>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</si>
  <si>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</si>
  <si>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</si>
  <si>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</si>
  <si>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</si>
  <si>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</si>
  <si>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</si>
  <si>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</si>
  <si>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</si>
  <si>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</si>
  <si>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</si>
  <si>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</si>
  <si>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</si>
  <si>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</si>
  <si>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</si>
  <si>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</si>
  <si>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</si>
  <si>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</si>
  <si>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</si>
  <si>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</si>
  <si>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</si>
  <si>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</si>
  <si>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</si>
  <si>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</si>
  <si>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</si>
  <si>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</si>
  <si>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</si>
  <si>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</si>
  <si>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</si>
  <si>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</si>
  <si>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</si>
  <si>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</si>
  <si>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</si>
  <si>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</si>
  <si>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</si>
  <si>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</si>
  <si>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</si>
  <si>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</si>
  <si>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</si>
  <si>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</si>
  <si>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</si>
  <si>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</si>
  <si>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</si>
  <si>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</si>
  <si>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</si>
  <si>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</si>
  <si>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</si>
  <si>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</si>
  <si>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</si>
  <si>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</si>
  <si>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</si>
  <si>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</si>
  <si>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</si>
  <si>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</si>
  <si>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</si>
  <si>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</si>
  <si>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</si>
  <si>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</si>
  <si>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</si>
  <si>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</si>
  <si>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</si>
  <si>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</si>
  <si>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</si>
  <si>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</si>
  <si>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</si>
  <si>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</si>
  <si>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</si>
  <si>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</si>
  <si>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</si>
  <si>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</si>
  <si>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</si>
  <si>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</si>
  <si>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</si>
  <si>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</si>
  <si>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</si>
  <si>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</si>
  <si>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</si>
  <si>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</si>
  <si>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</si>
  <si>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</si>
  <si>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</si>
  <si>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</si>
  <si>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</si>
  <si>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</si>
  <si>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</si>
  <si>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</si>
  <si>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</si>
  <si>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</si>
  <si>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</si>
  <si>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</si>
  <si>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</si>
  <si>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</si>
  <si>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</si>
  <si>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</si>
  <si>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</si>
  <si>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</si>
  <si>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</si>
  <si>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</si>
  <si>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</si>
  <si>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</si>
  <si>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</si>
  <si>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</si>
  <si>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</si>
  <si>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</si>
  <si>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</si>
  <si>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</si>
  <si>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</si>
  <si>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</si>
  <si>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</si>
  <si>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</si>
  <si>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</si>
  <si>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</si>
  <si>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</si>
  <si>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</si>
  <si>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</si>
  <si>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</si>
  <si>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</si>
  <si>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</si>
  <si>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</si>
  <si>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</si>
  <si>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</si>
  <si>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</si>
  <si>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</si>
  <si>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</si>
  <si>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</si>
  <si>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</si>
  <si>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</si>
  <si>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</si>
  <si>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</si>
  <si>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</si>
  <si>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</si>
  <si>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</si>
  <si>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</si>
  <si>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</si>
  <si>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</si>
  <si>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</si>
  <si>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</si>
  <si>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</si>
  <si>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</si>
  <si>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</si>
  <si>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</si>
  <si>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</si>
  <si>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</si>
  <si>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</si>
  <si>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</si>
  <si>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</si>
  <si>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</si>
  <si>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</si>
  <si>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</si>
  <si>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</si>
  <si>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</si>
  <si>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</si>
  <si>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</si>
  <si>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</si>
  <si>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</si>
  <si>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</si>
  <si>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</si>
  <si>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</si>
  <si>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</si>
  <si>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</si>
  <si>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</si>
  <si>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</si>
  <si>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</si>
  <si>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</si>
  <si>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</si>
  <si>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</si>
  <si>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</si>
  <si>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</si>
  <si>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</si>
  <si>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</si>
  <si>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</si>
  <si>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</si>
  <si>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</si>
  <si>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</si>
  <si>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</si>
  <si>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</si>
  <si>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</si>
  <si>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</si>
  <si>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</si>
  <si>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</si>
  <si>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</si>
  <si>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</si>
  <si>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</si>
  <si>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</si>
  <si>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</si>
  <si>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</si>
  <si>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</si>
  <si>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</si>
  <si>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</si>
  <si>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</si>
  <si>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</si>
  <si>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</si>
  <si>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</si>
  <si>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</si>
  <si>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</si>
  <si>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</si>
  <si>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</si>
  <si>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</si>
  <si>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</si>
  <si>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</si>
  <si>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</si>
  <si>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</si>
  <si>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</si>
  <si>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</si>
  <si>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</si>
  <si>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</si>
  <si>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</si>
  <si>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</si>
  <si>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</si>
  <si>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</si>
  <si>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</si>
  <si>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</si>
  <si>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</si>
  <si>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</si>
  <si>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</si>
  <si>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</si>
  <si>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</si>
  <si>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</si>
  <si>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</si>
  <si>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</si>
  <si>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</si>
  <si>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</si>
  <si>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</si>
  <si>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</si>
  <si>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</si>
  <si>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</si>
  <si>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</si>
  <si>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</si>
  <si>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</si>
  <si>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</si>
  <si>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</si>
  <si>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</si>
  <si>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</si>
  <si>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</si>
  <si>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</si>
  <si>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</si>
  <si>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</si>
  <si>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</si>
  <si>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</si>
  <si>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</si>
  <si>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</si>
  <si>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</si>
  <si>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</si>
  <si>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</si>
  <si>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</si>
  <si>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</si>
  <si>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</si>
  <si>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</si>
  <si>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</si>
  <si>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</si>
  <si>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</si>
  <si>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</si>
  <si>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</si>
  <si>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</si>
  <si>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</si>
  <si>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</si>
  <si>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</si>
  <si>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</si>
  <si>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</si>
  <si>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</si>
  <si>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</si>
  <si>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</si>
  <si>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</si>
  <si>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</si>
  <si>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</si>
  <si>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</si>
  <si>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</si>
  <si>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</si>
  <si>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</si>
  <si>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</si>
  <si>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</si>
  <si>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</si>
  <si>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</si>
  <si>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</si>
  <si>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</si>
  <si>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</si>
  <si>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</si>
  <si>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</si>
  <si>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</si>
  <si>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</si>
  <si>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</si>
  <si>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</si>
  <si>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</si>
  <si>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</si>
  <si>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</si>
  <si>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</si>
  <si>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</si>
  <si>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</si>
  <si>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</si>
  <si>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</si>
  <si>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</si>
  <si>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</si>
  <si>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</si>
  <si>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</si>
  <si>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</si>
  <si>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</si>
  <si>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</si>
  <si>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</si>
  <si>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</si>
  <si>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</si>
  <si>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</si>
  <si>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</si>
  <si>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</si>
  <si>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</si>
  <si>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</si>
  <si>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</si>
  <si>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</si>
  <si>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</si>
  <si>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</si>
  <si>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</si>
  <si>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</si>
  <si>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</si>
  <si>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</si>
  <si>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</si>
  <si>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</si>
  <si>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</si>
  <si>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</si>
  <si>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</si>
  <si>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</si>
  <si>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</si>
  <si>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</si>
  <si>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</si>
  <si>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</si>
  <si>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</si>
  <si>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</si>
  <si>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</si>
  <si>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</si>
  <si>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</si>
  <si>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</si>
  <si>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</si>
  <si>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</si>
  <si>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</si>
  <si>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</si>
  <si>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</si>
  <si>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</si>
  <si>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</si>
  <si>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</si>
  <si>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</si>
  <si>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</si>
  <si>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</si>
  <si>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</si>
  <si>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</si>
  <si>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</si>
  <si>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</si>
  <si>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</si>
  <si>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</si>
  <si>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</si>
  <si>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</si>
  <si>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</si>
  <si>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</si>
  <si>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</si>
  <si>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</si>
  <si>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</si>
  <si>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</si>
  <si>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</si>
  <si>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</si>
  <si>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</si>
  <si>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</si>
  <si>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</si>
  <si>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</si>
  <si>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</si>
  <si>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</si>
  <si>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</si>
  <si>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</si>
  <si>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</si>
  <si>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</si>
  <si>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</si>
  <si>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</si>
  <si>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</si>
  <si>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</si>
  <si>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</si>
  <si>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</si>
  <si>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</si>
  <si>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</si>
  <si>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</si>
  <si>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</si>
  <si>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</si>
  <si>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</si>
  <si>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</si>
  <si>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</si>
  <si>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</si>
  <si>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</si>
  <si>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</si>
  <si>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</si>
  <si>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</si>
  <si>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</si>
  <si>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</si>
  <si>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</si>
  <si>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</si>
  <si>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</si>
  <si>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</si>
  <si>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</si>
  <si>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</si>
  <si>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</si>
  <si>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</si>
  <si>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</si>
  <si>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</si>
  <si>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</si>
  <si>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</si>
  <si>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</si>
  <si>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</si>
  <si>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</si>
  <si>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</si>
  <si>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</si>
  <si>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</si>
  <si>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</si>
  <si>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</si>
  <si>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</si>
  <si>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</si>
  <si>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</si>
  <si>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</si>
  <si>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</si>
  <si>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</si>
  <si>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</si>
  <si>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</si>
  <si>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</si>
  <si>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</si>
  <si>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</si>
  <si>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</si>
  <si>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</si>
  <si>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</si>
  <si>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</si>
  <si>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</si>
  <si>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</si>
  <si>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</si>
  <si>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</si>
  <si>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</si>
  <si>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</si>
  <si>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</si>
  <si>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</si>
  <si>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</si>
  <si>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</si>
  <si>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</si>
  <si>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</si>
  <si>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</si>
  <si>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</si>
  <si>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</si>
  <si>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</si>
  <si>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</si>
  <si>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</si>
  <si>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</si>
  <si>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</si>
  <si>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</si>
  <si>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</si>
  <si>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</si>
  <si>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</si>
  <si>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</si>
  <si>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</si>
  <si>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</si>
  <si>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</si>
  <si>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</si>
  <si>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</si>
  <si>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</si>
  <si>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</si>
  <si>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</si>
  <si>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</si>
  <si>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</si>
  <si>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</si>
  <si>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</si>
  <si>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</si>
  <si>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</si>
  <si>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</si>
  <si>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</si>
  <si>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</si>
  <si>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</si>
  <si>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</si>
  <si>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</si>
  <si>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</si>
  <si>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</si>
  <si>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</si>
  <si>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</si>
  <si>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</si>
  <si>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</si>
  <si>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</si>
  <si>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</si>
  <si>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</si>
  <si>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</si>
  <si>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</si>
  <si>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</si>
  <si>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</si>
  <si>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</si>
  <si>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</si>
  <si>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</si>
  <si>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</si>
  <si>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</si>
  <si>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</si>
  <si>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</si>
  <si>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</si>
  <si>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</si>
  <si>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</si>
  <si>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</si>
  <si>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</si>
  <si>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</si>
  <si>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</si>
  <si>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</si>
  <si>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</si>
  <si>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</si>
  <si>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</si>
  <si>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</si>
  <si>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</si>
  <si>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</si>
  <si>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</si>
  <si>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</si>
  <si>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</si>
  <si>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</si>
  <si>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</si>
  <si>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</si>
  <si>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</si>
  <si>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</si>
  <si>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</si>
  <si>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</si>
  <si>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</si>
  <si>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</si>
  <si>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</si>
  <si>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</si>
  <si>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</si>
  <si>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</si>
  <si>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</si>
  <si>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</si>
  <si>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</si>
  <si>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</si>
  <si>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</si>
  <si>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</si>
  <si>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</si>
  <si>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</si>
  <si>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</si>
  <si>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</si>
  <si>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</si>
  <si>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</si>
  <si>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</si>
  <si>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</si>
  <si>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</si>
  <si>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</si>
  <si>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</si>
  <si>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</si>
  <si>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</si>
  <si>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</si>
  <si>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</si>
  <si>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</si>
  <si>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</si>
  <si>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</si>
  <si>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</si>
  <si>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</si>
  <si>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</si>
  <si>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</si>
  <si>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</si>
  <si>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</si>
  <si>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</si>
  <si>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</si>
  <si>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</si>
  <si>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</si>
  <si>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</si>
  <si>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</si>
  <si>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</si>
  <si>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</si>
  <si>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</si>
  <si>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</si>
  <si>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</si>
  <si>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</si>
  <si>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</si>
  <si>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</si>
  <si>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</si>
  <si>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</si>
  <si>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</si>
  <si>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</si>
  <si>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</si>
  <si>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</si>
  <si>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</si>
  <si>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</si>
  <si>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</si>
  <si>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</si>
  <si>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</si>
  <si>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</si>
  <si>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</si>
  <si>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</si>
  <si>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</si>
  <si>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</si>
  <si>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</si>
  <si>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</si>
  <si>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</si>
  <si>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</si>
  <si>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</si>
  <si>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</si>
  <si>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</si>
  <si>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</si>
  <si>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</si>
  <si>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</si>
  <si>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</si>
  <si>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</si>
  <si>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</si>
  <si>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</si>
  <si>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</si>
  <si>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</si>
  <si>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</si>
  <si>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</si>
  <si>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</si>
  <si>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</si>
  <si>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</si>
  <si>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</si>
  <si>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</si>
  <si>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</si>
  <si>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</si>
  <si>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</si>
  <si>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</si>
  <si>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</si>
  <si>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</si>
  <si>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</si>
  <si>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</si>
  <si>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</si>
  <si>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</si>
  <si>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</si>
  <si>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</si>
  <si>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</si>
  <si>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</si>
  <si>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</si>
  <si>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</si>
  <si>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</si>
  <si>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</si>
  <si>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</si>
  <si>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</si>
  <si>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</si>
  <si>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</si>
  <si>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</si>
  <si>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</si>
  <si>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</si>
  <si>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</si>
  <si>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</si>
  <si>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</si>
  <si>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</si>
  <si>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</si>
  <si>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</si>
  <si>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</si>
  <si>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</si>
  <si>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</si>
  <si>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</si>
  <si>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</si>
  <si>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</si>
  <si>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</si>
  <si>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</si>
  <si>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</si>
  <si>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</si>
  <si>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</si>
  <si>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</si>
  <si>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</si>
  <si>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</si>
  <si>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</si>
  <si>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</si>
  <si>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</si>
  <si>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</si>
  <si>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</si>
  <si>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</si>
  <si>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</si>
  <si>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</si>
  <si>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</si>
  <si>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</si>
  <si>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</si>
  <si>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</si>
  <si>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</si>
  <si>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</si>
  <si>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</si>
  <si>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</si>
  <si>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</si>
  <si>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</si>
  <si>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</si>
  <si>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</si>
  <si>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</si>
  <si>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</si>
  <si>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</si>
  <si>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</si>
  <si>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</si>
  <si>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</si>
  <si>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</si>
  <si>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</si>
  <si>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</si>
  <si>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</si>
  <si>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</si>
  <si>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</si>
  <si>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</si>
  <si>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</si>
  <si>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</si>
  <si>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</si>
  <si>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</si>
  <si>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</si>
  <si>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</si>
  <si>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</si>
  <si>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</si>
  <si>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</si>
  <si>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</si>
  <si>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</si>
  <si>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</si>
  <si>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</si>
  <si>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</si>
  <si>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</si>
  <si>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</si>
  <si>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</si>
  <si>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</si>
  <si>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</si>
  <si>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</si>
  <si>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</si>
  <si>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</si>
  <si>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</si>
  <si>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</si>
  <si>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</si>
  <si>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</si>
  <si>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</si>
  <si>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</si>
  <si>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</si>
  <si>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</si>
  <si>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</si>
  <si>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</si>
  <si>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</si>
  <si>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</si>
  <si>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</si>
  <si>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</si>
  <si>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</si>
  <si>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</si>
  <si>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</si>
  <si>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</si>
  <si>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</si>
  <si>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</si>
  <si>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</si>
  <si>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</si>
  <si>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</si>
  <si>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</si>
  <si>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</si>
  <si>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</si>
  <si>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</si>
  <si>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</si>
  <si>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</si>
  <si>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</si>
  <si>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</si>
  <si>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</si>
  <si>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</si>
  <si>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</si>
  <si>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</si>
  <si>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</si>
  <si>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</si>
  <si>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</si>
  <si>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</si>
  <si>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</si>
  <si>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</si>
  <si>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</si>
  <si>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</si>
  <si>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</si>
  <si>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</si>
  <si>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</si>
  <si>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</si>
  <si>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</si>
  <si>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</si>
  <si>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</si>
  <si>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</si>
  <si>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</si>
  <si>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</si>
  <si>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</si>
  <si>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</si>
  <si>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</si>
  <si>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</si>
  <si>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</si>
  <si>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</si>
  <si>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</si>
  <si>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</si>
  <si>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</si>
  <si>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</si>
  <si>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</si>
  <si>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</si>
  <si>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</si>
  <si>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</si>
  <si>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</si>
  <si>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</si>
  <si>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</si>
  <si>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</si>
  <si>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</si>
  <si>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</si>
  <si>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</si>
  <si>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</si>
  <si>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</si>
  <si>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</si>
  <si>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</si>
  <si>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</si>
  <si>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</si>
  <si>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</si>
  <si>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</si>
  <si>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</si>
  <si>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</si>
  <si>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</si>
  <si>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</si>
  <si>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</si>
  <si>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</si>
  <si>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</si>
  <si>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</si>
  <si>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</si>
  <si>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</si>
  <si>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</si>
  <si>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</si>
  <si>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</si>
  <si>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</si>
  <si>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</si>
  <si>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</si>
  <si>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</si>
  <si>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</si>
  <si>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</si>
  <si>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</si>
  <si>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</si>
  <si>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</si>
  <si>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</si>
  <si>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</si>
  <si>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</si>
  <si>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</si>
  <si>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</si>
  <si>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</si>
  <si>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</si>
  <si>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</si>
  <si>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</si>
  <si>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</si>
  <si>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</si>
  <si>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</si>
  <si>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</si>
  <si>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</si>
  <si>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</si>
  <si>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</si>
  <si>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</si>
  <si>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</si>
  <si>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</si>
  <si>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</si>
  <si>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</si>
  <si>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</si>
  <si>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</si>
  <si>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</si>
  <si>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</si>
  <si>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</si>
  <si>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</si>
  <si>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</si>
  <si>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</si>
  <si>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</si>
  <si>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</si>
  <si>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</si>
  <si>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</si>
  <si>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</si>
  <si>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</si>
  <si>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</si>
  <si>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</si>
  <si>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</si>
  <si>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</si>
  <si>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</si>
  <si>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</si>
  <si>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</si>
  <si>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</si>
  <si>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</si>
  <si>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</si>
  <si>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</si>
  <si>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</si>
  <si>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</si>
  <si>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</si>
  <si>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</si>
  <si>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</si>
  <si>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</si>
  <si>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</si>
  <si>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</si>
  <si>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</si>
  <si>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</si>
  <si>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</si>
  <si>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</si>
  <si>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</si>
  <si>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</si>
  <si>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</si>
  <si>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</si>
  <si>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</si>
  <si>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</si>
  <si>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</si>
  <si>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</si>
  <si>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</si>
  <si>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</si>
  <si>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</si>
  <si>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</si>
  <si>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</si>
  <si>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</si>
  <si>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</si>
  <si>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</si>
  <si>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</si>
  <si>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</si>
  <si>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</si>
  <si>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</si>
  <si>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</si>
  <si>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</si>
  <si>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</si>
  <si>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</si>
  <si>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</si>
  <si>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</si>
  <si>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</si>
  <si>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</si>
  <si>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</si>
  <si>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</si>
  <si>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</si>
  <si>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</si>
  <si>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</si>
  <si>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</si>
  <si>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</si>
  <si>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</si>
  <si>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</si>
  <si>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</si>
  <si>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</si>
  <si>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</si>
  <si>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</si>
  <si>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</si>
  <si>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</si>
  <si>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</si>
  <si>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</si>
  <si>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</si>
  <si>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</si>
  <si>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</si>
  <si>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</si>
  <si>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</si>
  <si>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</si>
  <si>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</si>
  <si>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</si>
  <si>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</si>
  <si>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</si>
  <si>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</si>
  <si>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</si>
  <si>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</si>
  <si>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</si>
  <si>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</si>
  <si>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</si>
  <si>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</si>
  <si>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</si>
  <si>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</si>
  <si>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</si>
  <si>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</si>
  <si>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</si>
  <si>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</si>
  <si>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</si>
  <si>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</si>
  <si>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</si>
  <si>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</si>
  <si>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</si>
  <si>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</si>
  <si>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</si>
  <si>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</si>
  <si>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</si>
  <si>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</si>
  <si>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</si>
  <si>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</si>
  <si>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</si>
  <si>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</si>
  <si>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</si>
  <si>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</si>
  <si>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</si>
  <si>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</si>
  <si>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</si>
  <si>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</si>
  <si>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</si>
  <si>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</si>
  <si>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</si>
  <si>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</si>
  <si>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</si>
  <si>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</si>
  <si>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</si>
  <si>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</si>
  <si>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</si>
  <si>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</si>
  <si>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</si>
  <si>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</si>
  <si>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</si>
  <si>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</si>
  <si>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</si>
  <si>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</si>
  <si>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</si>
  <si>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</si>
  <si>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</si>
  <si>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</si>
  <si>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</si>
  <si>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</si>
  <si>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</si>
  <si>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</si>
  <si>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</si>
  <si>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</si>
  <si>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</si>
  <si>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</si>
  <si>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</si>
  <si>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</si>
  <si>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</si>
  <si>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</si>
  <si>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</si>
  <si>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</si>
  <si>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</si>
  <si>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</si>
  <si>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</si>
  <si>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</si>
  <si>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</si>
  <si>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</si>
  <si>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</si>
  <si>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</si>
  <si>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</si>
  <si>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</si>
  <si>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</si>
  <si>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</si>
  <si>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</si>
  <si>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</si>
  <si>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</si>
  <si>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</si>
  <si>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</si>
  <si>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</si>
  <si>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</si>
  <si>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</si>
  <si>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</si>
  <si>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</si>
  <si>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</si>
  <si>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</si>
  <si>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</si>
  <si>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</si>
  <si>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</si>
  <si>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</si>
  <si>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</si>
  <si>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</si>
  <si>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</si>
  <si>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</si>
  <si>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</si>
  <si>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</si>
  <si>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</si>
  <si>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</si>
  <si>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</si>
  <si>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</si>
  <si>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</si>
  <si>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</si>
  <si>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</si>
  <si>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</si>
  <si>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</si>
  <si>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</si>
  <si>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</si>
  <si>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</si>
  <si>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</si>
  <si>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</si>
  <si>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</si>
  <si>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</si>
  <si>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</si>
  <si>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</si>
  <si>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</si>
  <si>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</si>
  <si>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</si>
  <si>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</si>
  <si>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</si>
  <si>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</si>
  <si>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</si>
  <si>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</si>
  <si>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</si>
  <si>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</si>
  <si>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</si>
  <si>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</si>
  <si>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</si>
  <si>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</si>
  <si>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</si>
  <si>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</si>
  <si>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</si>
  <si>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</si>
  <si>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</si>
  <si>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</si>
  <si>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</si>
  <si>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</si>
  <si>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</si>
  <si>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</si>
  <si>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</si>
  <si>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</si>
  <si>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</si>
  <si>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</si>
  <si>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</si>
  <si>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</si>
  <si>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</si>
  <si>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</si>
  <si>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</si>
  <si>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</si>
  <si>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</si>
  <si>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</si>
  <si>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</si>
  <si>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</si>
  <si>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</si>
  <si>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</si>
  <si>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</si>
  <si>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</si>
  <si>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</si>
  <si>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</si>
  <si>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</si>
  <si>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g158</t>
    <phoneticPr fontId="15"/>
  </si>
  <si>
    <t>国語</t>
    <rPh sb="0" eb="2">
      <t>コクゴ</t>
    </rPh>
    <phoneticPr fontId="15"/>
  </si>
  <si>
    <t>g170</t>
    <phoneticPr fontId="15"/>
  </si>
  <si>
    <t>社会</t>
    <rPh sb="0" eb="2">
      <t>シャカイ</t>
    </rPh>
    <phoneticPr fontId="15"/>
  </si>
  <si>
    <t>ア</t>
  </si>
  <si>
    <t>R06b137</t>
    <phoneticPr fontId="15"/>
  </si>
  <si>
    <t>g161</t>
    <phoneticPr fontId="15"/>
  </si>
  <si>
    <t>数学</t>
    <rPh sb="0" eb="2">
      <t>スウガク</t>
    </rPh>
    <phoneticPr fontId="15"/>
  </si>
  <si>
    <t>g162</t>
    <phoneticPr fontId="15"/>
  </si>
  <si>
    <t>R05a187</t>
    <phoneticPr fontId="15"/>
  </si>
  <si>
    <t>理科</t>
    <rPh sb="0" eb="2">
      <t>リカ</t>
    </rPh>
    <phoneticPr fontId="15"/>
  </si>
  <si>
    <t>R05a188</t>
    <phoneticPr fontId="15"/>
  </si>
  <si>
    <t>g168</t>
    <phoneticPr fontId="15"/>
  </si>
  <si>
    <t>音楽</t>
    <rPh sb="0" eb="2">
      <t>オンガク</t>
    </rPh>
    <phoneticPr fontId="15"/>
  </si>
  <si>
    <t>g177</t>
    <phoneticPr fontId="15"/>
  </si>
  <si>
    <t>g173</t>
    <phoneticPr fontId="15"/>
  </si>
  <si>
    <t>東書</t>
    <rPh sb="1" eb="2">
      <t>カ</t>
    </rPh>
    <phoneticPr fontId="15"/>
  </si>
  <si>
    <t>新編　新しい理科　４</t>
    <rPh sb="0" eb="2">
      <t>シンペン</t>
    </rPh>
    <rPh sb="3" eb="4">
      <t>アタラ</t>
    </rPh>
    <rPh sb="6" eb="8">
      <t>リカ</t>
    </rPh>
    <phoneticPr fontId="15"/>
  </si>
  <si>
    <t>美術</t>
    <rPh sb="0" eb="2">
      <t>ビジュツ</t>
    </rPh>
    <phoneticPr fontId="15"/>
  </si>
  <si>
    <t>R06b184</t>
    <phoneticPr fontId="15"/>
  </si>
  <si>
    <t>R06b185</t>
    <phoneticPr fontId="15"/>
  </si>
  <si>
    <t>保健体育</t>
    <rPh sb="0" eb="4">
      <t>ホケンタイイク</t>
    </rPh>
    <phoneticPr fontId="15"/>
  </si>
  <si>
    <t>R06b190</t>
    <phoneticPr fontId="15"/>
  </si>
  <si>
    <t>カラーのイラストが多く見やすい。動物や体の部位、日用品などの身近なものがひらがなで表記されており、イラストとマッチングできるようになっていて親しみやすい。文字なぞりを単語のなぞりでされていて、自然と言葉が身につくようになっている。後半は、２語文や助詞の使い方などを取りあげており、３年間にわたって使用することができる。</t>
    <phoneticPr fontId="6"/>
  </si>
  <si>
    <t>A・B</t>
    <phoneticPr fontId="6"/>
  </si>
  <si>
    <t>C</t>
    <phoneticPr fontId="6"/>
  </si>
  <si>
    <t>B</t>
    <phoneticPr fontId="6"/>
  </si>
  <si>
    <t>A</t>
    <phoneticPr fontId="6"/>
  </si>
  <si>
    <t>B・C</t>
    <phoneticPr fontId="6"/>
  </si>
  <si>
    <t>全</t>
    <phoneticPr fontId="6"/>
  </si>
  <si>
    <t>１～３</t>
    <phoneticPr fontId="15"/>
  </si>
  <si>
    <t>１</t>
    <phoneticPr fontId="15"/>
  </si>
  <si>
    <t>1</t>
    <phoneticPr fontId="15"/>
  </si>
  <si>
    <t>２～３</t>
    <phoneticPr fontId="15"/>
  </si>
  <si>
    <t>〇</t>
  </si>
  <si>
    <t>幅広い分野・レベルの読み物があり、3年間にわたって使用することができる。文字が大きく読みやすくイラストが豊富に掲載されているため、興味・関心を持ち学習に取り組める。あいさつや手紙の書き方など生活に即した内容が多く、実際の生活に役立つ知識を身につけることができる。</t>
    <phoneticPr fontId="6"/>
  </si>
  <si>
    <t>交通ルールに関して、守るべきルールとその理由をわかりやすく示されている。物語を通して、歩行者が守るべきルールに沿って説明がされており、リズミカルな文章表現や絵に動物たちを登場させるなど工夫されており親しみやすい。楽しんで読むことができ実生活と結びつけることができる内容となっている。</t>
    <phoneticPr fontId="6"/>
  </si>
  <si>
    <t>街の様子が鳥瞰図のように描かれているので、奥行きがあり、興味を引きやすい。町の様子、そこで働く人々がたくさん描かれている。また、店を一つ一つイラストで紹介して、どのようなものが売られているのか細かく丁寧に描かれているので分かりやすい。店の紹介をしているだけでなく、店員と客のやりとりも書かれており、聞き慣れた言葉も出てきているので実生活と結びつけやすく生活感あふれる親しみやすい内容である。</t>
    <phoneticPr fontId="6"/>
  </si>
  <si>
    <t>身近な道具・食べ物・動物の絵を使って数字を学習できるような内容になっている。描かれている絵も鮮明で感覚的に把握できるので、多くの生徒にとって理解しやすく楽しんで数字の学習ができる。また、数の概念の獲得に適している。後半には、たし算の学習を取り上げており、３年間にわたって使用できる内容となっている。</t>
    <phoneticPr fontId="6"/>
  </si>
  <si>
    <t>該当グループの生徒に適した難易度であり、カラーの図や写真が多く、興味関心を持って意欲的に取り組めるような構成になっている。数の勉強だけではなく、予定や時刻などの勉強もでき、日常生活と結びつけて学習できる内容となっている。</t>
    <phoneticPr fontId="6"/>
  </si>
  <si>
    <t>該当グループの生徒に適した難易度であり、カラーの図や写真が多く、興味関心を持って意欲的に取り組めるような構成になっている。また、数の増減などはページをめくることで実感できるので分かりやすい。書き込みながら問題を解くことができるので、理解度を確認しながら学習をすすめることができる。</t>
    <phoneticPr fontId="6"/>
  </si>
  <si>
    <t>生徒たちの誰もが見たことのある動物園の代表的な動物で構成されており、カラー版で見やすくて興味を引きやすい。また、動物園で普段見ることのできる姿以外にも、食事や就寝の仕方など、動物の生態を知ることができ、工夫された内容であり、生徒が興味関心を持って取り組むことができる内容である。</t>
    <phoneticPr fontId="6"/>
  </si>
  <si>
    <t>A4版で紙面が広く、他のものと比べると、文字と文字の間隔が広く読みやすい。写真やイラストも大きめに掲載されており、わかりやすい。問題→予想→計画→観察・実験→結果→考察→まとめ→広がりの流れがわかりやすい。チョウのかんさつでは、卵、幼虫、さなぎ、成虫の写真やイラストがたくさん使われており、生徒の興味を引くような工夫が見られる。</t>
    <phoneticPr fontId="6"/>
  </si>
  <si>
    <t>歌唱・器楽・鑑賞・表現・創作において幅広い分野・レベルが網羅され、親しみやすい曲が多いため、3年間にわたって使用することができる。イラストや写真も多く生徒が理解しやすく、興味・関心を持ち学習に取り組める。楽譜を巻末に載せていることも特徴の一つで、歌唱については歌詞を大切に歌うことができる工夫がなされている。</t>
    <phoneticPr fontId="6"/>
  </si>
  <si>
    <t>健康を維持するために必要な知識が分かりやすく説明されており、生徒が見ても理解しやすく、色使いも鮮やかなイラストでわかりやすい。病気や怪我の予防方法、身体の仕組み、規則正しい生活習慣の大切さなど、様々な健康に関する知識が挿絵と簡単な文章でまとめられており、生徒が理解しやすい。</t>
    <phoneticPr fontId="6"/>
  </si>
  <si>
    <t>牛乳パックや画用紙、空き箱や空き缶など、身近にあるさまざまな材料を使ってできる工作例が多数掲載されている。また、写真や製作手順などがカラーで掲載されており、視覚的に興味を持ちやすい内容になっている。完成した作品の使用例や製作時の注意点なども詳細でわかりやすい。</t>
    <phoneticPr fontId="6"/>
  </si>
  <si>
    <t>「衣・食・住」の基礎的・基本的な知識や技術をわかりやすく解説しており、実習の基本を学べる内容である。生活技術の知恵と技が写真とイラストでわかりやすく説明されている。実習時の準備や片付けの仕方もわかりやすく図説されており、また、実習例も多く提示されている。</t>
    <phoneticPr fontId="6"/>
  </si>
  <si>
    <t>表現や鑑賞を通して、創造の喜びや美術文化への理解を深められる題材や、発想・構想の手立てなど掲載している。原寸大図版や折って立てられる屏風の掲載、浮世絵の高精度印刷など実感的理解を促すような工夫がされている。</t>
    <phoneticPr fontId="6"/>
  </si>
  <si>
    <t>教科書サイズがAB判の利点を活かし、作業手順や行程表を見開きで確認できるうえ、鮮明な写真と図を取り入れ工夫されている。技術と経済や社会との関わりから、持続可能な社会の構築についても考えることができる。作業における検査や修正の仕方なども丁寧に説明されており、生徒が主体的に学習することができる内容となっている。</t>
    <phoneticPr fontId="6"/>
  </si>
  <si>
    <t>町でよく見るくらしで活躍する車について、それぞれが写真と解説により分かりやすく紹介されている。また、種類や場面ごとに分かれて配置されており、生徒が興味を持って学習できるような工夫がされている。併せてクイズも掲載されており、幅広い学習が展開できる教材である。</t>
    <phoneticPr fontId="6"/>
  </si>
  <si>
    <t>グラフや統計など多様な資料が掲載されており、広い視野で学習できる。</t>
    <phoneticPr fontId="6"/>
  </si>
  <si>
    <t>A4版で紙面が広く、写真やイラストも大きめに掲載されており、わかりやすい。問題→予想→計画→観察・実験→結果→考察→まとめ→広がりの流れがわかりやすい。電気用図記号を紹介するページでは、記号とともに実物の写真が並べられており、生徒の興味を引くような工夫が見られる。</t>
    <phoneticPr fontId="6"/>
  </si>
  <si>
    <t>表現と鑑賞の２点について、同年代の生徒作品や著名な芸術作品の写真やイラストを使ってわかりやすくまとめられており、生徒の興味や関心を引く内容や構成になっている。また難しい漢字には、ふりがなが打たれていたり、様々な資料が付加されていたりする点から、生徒に適していると判断する。</t>
    <phoneticPr fontId="6"/>
  </si>
  <si>
    <t>難波支援学校</t>
    <rPh sb="0" eb="2">
      <t>ナンバ</t>
    </rPh>
    <rPh sb="2" eb="4">
      <t>シエン</t>
    </rPh>
    <rPh sb="4" eb="6">
      <t>ガッコウ</t>
    </rPh>
    <phoneticPr fontId="15"/>
  </si>
  <si>
    <t>職業</t>
    <phoneticPr fontId="15"/>
  </si>
  <si>
    <t>家庭</t>
    <phoneticPr fontId="15"/>
  </si>
  <si>
    <t>職業家庭</t>
    <rPh sb="0" eb="2">
      <t>ショクギョウ</t>
    </rPh>
    <rPh sb="2" eb="4">
      <t>カテイ</t>
    </rPh>
    <phoneticPr fontId="15"/>
  </si>
  <si>
    <t>職業家庭　</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</si>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</sst>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1"/>
      <name val="BIZ UDゴシック"/>
      <family val="3"/>
    </font>
    <font>
      <sz val="11"/>
      <color theme="1"/>
      <name val="BIZ UD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0" fillId="0" borderId="5" xfId="0" applyFont="1" applyBorder="1" applyAlignment="1">
      <alignment horizontal="center" vertical="center" wrapText="1" shrinkToFit="1"/>
    </xf>
    <xf numFmtId="0" fontId="61"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40" zoomScaleNormal="40" zoomScaleSheetLayoutView="51" workbookViewId="0">
      <selection activeCell="E127" sqref="E127:E12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5530</v>
      </c>
      <c r="B1" s="360"/>
      <c r="C1" s="360"/>
      <c r="D1" s="360"/>
      <c r="E1" s="240"/>
      <c r="F1" s="361" t="s">
        <v>7695</v>
      </c>
      <c r="G1" s="361"/>
      <c r="H1" s="361"/>
      <c r="I1" s="361"/>
      <c r="J1" s="361"/>
      <c r="K1" s="361"/>
      <c r="L1" s="361"/>
      <c r="M1" s="362" t="s">
        <v>7919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1"/>
      <c r="G2" s="361"/>
      <c r="H2" s="361"/>
      <c r="I2" s="361"/>
      <c r="J2" s="361"/>
      <c r="K2" s="361"/>
      <c r="L2" s="361"/>
      <c r="M2" s="362"/>
      <c r="N2" s="240"/>
      <c r="O2" s="240"/>
      <c r="P2" s="240"/>
      <c r="Q2" s="240"/>
      <c r="R2" s="239"/>
      <c r="S2" s="240"/>
      <c r="T2" s="351" t="s">
        <v>7718</v>
      </c>
      <c r="U2" s="351"/>
      <c r="V2" s="351"/>
      <c r="W2" s="357" t="s">
        <v>5531</v>
      </c>
      <c r="X2" s="357"/>
      <c r="Y2" s="357"/>
      <c r="Z2" s="357"/>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2" t="s">
        <v>7717</v>
      </c>
      <c r="U3" s="352"/>
      <c r="V3" s="363" t="s">
        <v>7914</v>
      </c>
      <c r="W3" s="358" t="s">
        <v>530</v>
      </c>
      <c r="X3" s="358"/>
      <c r="Y3" s="358"/>
      <c r="Z3" s="358"/>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4" t="s">
        <v>7680</v>
      </c>
      <c r="P7" s="355"/>
      <c r="Q7" s="355"/>
      <c r="R7" s="355"/>
      <c r="S7" s="356"/>
      <c r="T7" s="244"/>
      <c r="U7" s="253" t="s">
        <v>2144</v>
      </c>
      <c r="V7" s="254" t="s">
        <v>1950</v>
      </c>
      <c r="W7" s="255">
        <v>6</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7</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7" t="s">
        <v>535</v>
      </c>
      <c r="C15" s="234" t="s">
        <v>536</v>
      </c>
      <c r="D15" s="347" t="s">
        <v>7781</v>
      </c>
      <c r="E15" s="349" t="s">
        <v>537</v>
      </c>
      <c r="F15" s="343" t="s">
        <v>7680</v>
      </c>
      <c r="G15" s="343" t="s">
        <v>7690</v>
      </c>
      <c r="H15" s="343" t="s">
        <v>7691</v>
      </c>
      <c r="I15" s="233" t="s">
        <v>1947</v>
      </c>
      <c r="J15" s="345" t="s">
        <v>535</v>
      </c>
      <c r="K15" s="234" t="s">
        <v>536</v>
      </c>
      <c r="L15" s="347" t="s">
        <v>7781</v>
      </c>
      <c r="M15" s="349" t="s">
        <v>538</v>
      </c>
      <c r="N15" s="343" t="s">
        <v>7680</v>
      </c>
      <c r="O15" s="343" t="s">
        <v>7690</v>
      </c>
      <c r="P15" s="343" t="s">
        <v>7691</v>
      </c>
      <c r="Q15" s="369" t="s">
        <v>7693</v>
      </c>
      <c r="R15" s="233" t="s">
        <v>1947</v>
      </c>
      <c r="S15" s="371" t="s">
        <v>535</v>
      </c>
      <c r="T15" s="234" t="s">
        <v>536</v>
      </c>
      <c r="U15" s="347" t="s">
        <v>7781</v>
      </c>
      <c r="V15" s="365" t="s">
        <v>538</v>
      </c>
      <c r="W15" s="343" t="s">
        <v>7680</v>
      </c>
      <c r="X15" s="343" t="s">
        <v>7690</v>
      </c>
      <c r="Y15" s="343" t="s">
        <v>7691</v>
      </c>
      <c r="Z15" s="367" t="s">
        <v>7693</v>
      </c>
    </row>
    <row r="16" spans="1:26" s="235" customFormat="1" ht="18" customHeight="1" x14ac:dyDescent="0.45">
      <c r="A16" s="236" t="s">
        <v>7782</v>
      </c>
      <c r="B16" s="348"/>
      <c r="C16" s="293" t="s">
        <v>539</v>
      </c>
      <c r="D16" s="348"/>
      <c r="E16" s="350"/>
      <c r="F16" s="344"/>
      <c r="G16" s="344"/>
      <c r="H16" s="344"/>
      <c r="I16" s="237" t="s">
        <v>7782</v>
      </c>
      <c r="J16" s="346"/>
      <c r="K16" s="238" t="s">
        <v>539</v>
      </c>
      <c r="L16" s="348"/>
      <c r="M16" s="350"/>
      <c r="N16" s="344"/>
      <c r="O16" s="344"/>
      <c r="P16" s="344"/>
      <c r="Q16" s="370"/>
      <c r="R16" s="237" t="s">
        <v>7782</v>
      </c>
      <c r="S16" s="372"/>
      <c r="T16" s="238" t="s">
        <v>539</v>
      </c>
      <c r="U16" s="348"/>
      <c r="V16" s="366"/>
      <c r="W16" s="344"/>
      <c r="X16" s="344"/>
      <c r="Y16" s="344"/>
      <c r="Z16" s="368"/>
    </row>
    <row r="17" spans="1:26" s="187" customFormat="1" ht="21" customHeight="1" x14ac:dyDescent="0.45">
      <c r="A17" s="294" t="s">
        <v>2020</v>
      </c>
      <c r="B17" s="311" t="s">
        <v>7862</v>
      </c>
      <c r="C17" s="295" t="s">
        <v>7862</v>
      </c>
      <c r="D17" s="313" t="str">
        <f xml:space="preserve">
IF(C18="ア",VLOOKUP(A18,ア!$A:$C,2,FALSE),
IF(C18="イ",VLOOKUP(A18,イ!$A:$C,2,FALSE),
IF(C18="ウ",HLOOKUP(A18,ウ!$1:$6,4,FALSE),
IF(C18="エ",VLOOKUP(A18,エ!$A:$E,4,FALSE),""))))</f>
        <v>東書</v>
      </c>
      <c r="E17" s="315" t="str">
        <f xml:space="preserve">
IF(C18="ア",VLOOKUP(A18,ア!$A:$C,3,FALSE),
IF(C18="イ",VLOOKUP(A18,イ!$A:$C,3,FALSE),
IF(C18="ウ",HLOOKUP(A18,ウ!$1:$6,5,FALSE)&amp;HLOOKUP(A18,ウ!$1:$6,6,FALSE),
IF(C18="エ",VLOOKUP(A18,エ!$A:$E,4,FALSE),""))))</f>
        <v>こくご　☆☆</v>
      </c>
      <c r="F17" s="317" t="s">
        <v>7683</v>
      </c>
      <c r="G17" s="317" t="s">
        <v>7885</v>
      </c>
      <c r="H17" s="328" t="s">
        <v>7891</v>
      </c>
      <c r="I17" s="296" t="s">
        <v>2021</v>
      </c>
      <c r="J17" s="311" t="s">
        <v>7862</v>
      </c>
      <c r="K17" s="295" t="s">
        <v>7862</v>
      </c>
      <c r="L17" s="313" t="str">
        <f xml:space="preserve">
IF(K18="ア",VLOOKUP(I18,ア!$A:$C,2,FALSE),
IF(K18="イ",VLOOKUP(I18,イ!$A:$C,2,FALSE),
IF(K18="ウ",HLOOKUP(I18,ウ!$1:$6,4,FALSE),
IF(K18="エ",VLOOKUP(I18,エ!$A:$E,4,FALSE),""))))</f>
        <v>東書</v>
      </c>
      <c r="M17" s="315" t="str">
        <f xml:space="preserve">
IF(K18="ア",VLOOKUP(I18,ア!$A:$C,3,FALSE),
IF(K18="イ",VLOOKUP(I18,イ!$A:$C,3,FALSE),
IF(K18="ウ",HLOOKUP(I18,ウ!$1:$6,5,FALSE)&amp;HLOOKUP(I18,ウ!$1:$6,6,FALSE),
IF(K18="エ",VLOOKUP(I18,エ!$A:$E,4,FALSE),""))))</f>
        <v>こくご　☆☆</v>
      </c>
      <c r="N17" s="317" t="s">
        <v>7683</v>
      </c>
      <c r="O17" s="317" t="s">
        <v>7885</v>
      </c>
      <c r="P17" s="307" t="s">
        <v>7891</v>
      </c>
      <c r="Q17" s="319" t="s">
        <v>7895</v>
      </c>
      <c r="R17" s="296" t="s">
        <v>2022</v>
      </c>
      <c r="S17" s="311" t="s">
        <v>7862</v>
      </c>
      <c r="T17" s="295" t="s">
        <v>7862</v>
      </c>
      <c r="U17" s="313" t="str">
        <f xml:space="preserve">
IF(T18="ア",VLOOKUP(R18,ア!$A:$C,2,FALSE),
IF(T18="イ",VLOOKUP(R18,イ!$A:$C,2,FALSE),
IF(T18="ウ",HLOOKUP(R18,ウ!$1:$6,4,FALSE),
IF(T18="エ",VLOOKUP(R18,エ!$A:$E,4,FALSE),""))))</f>
        <v>東書</v>
      </c>
      <c r="V17" s="315" t="str">
        <f xml:space="preserve">
IF(T18="ア",VLOOKUP(R18,ア!$A:$C,3,FALSE),
IF(T18="イ",VLOOKUP(R18,イ!$A:$C,3,FALSE),
IF(T18="ウ",HLOOKUP(R18,ウ!$1:$6,5,FALSE)&amp;HLOOKUP(R18,ウ!$1:$6,6,FALSE),
IF(T18="エ",VLOOKUP(R18,エ!$A:$E,4,FALSE),""))))</f>
        <v>こくご　☆☆</v>
      </c>
      <c r="W17" s="317" t="s">
        <v>7683</v>
      </c>
      <c r="X17" s="317" t="s">
        <v>7885</v>
      </c>
      <c r="Y17" s="307" t="s">
        <v>7891</v>
      </c>
      <c r="Z17" s="309" t="s">
        <v>7895</v>
      </c>
    </row>
    <row r="18" spans="1:26" s="187" customFormat="1" ht="21" customHeight="1" x14ac:dyDescent="0.45">
      <c r="A18" s="225" t="s">
        <v>7861</v>
      </c>
      <c r="B18" s="312"/>
      <c r="C18" s="297" t="s">
        <v>7722</v>
      </c>
      <c r="D18" s="314"/>
      <c r="E18" s="316"/>
      <c r="F18" s="318"/>
      <c r="G18" s="318"/>
      <c r="H18" s="331"/>
      <c r="I18" s="227" t="s">
        <v>7861</v>
      </c>
      <c r="J18" s="312"/>
      <c r="K18" s="297" t="s">
        <v>7722</v>
      </c>
      <c r="L18" s="314"/>
      <c r="M18" s="316"/>
      <c r="N18" s="318"/>
      <c r="O18" s="318"/>
      <c r="P18" s="308"/>
      <c r="Q18" s="320"/>
      <c r="R18" s="225" t="s">
        <v>7861</v>
      </c>
      <c r="S18" s="312"/>
      <c r="T18" s="297" t="s">
        <v>7722</v>
      </c>
      <c r="U18" s="314"/>
      <c r="V18" s="316"/>
      <c r="W18" s="318"/>
      <c r="X18" s="318"/>
      <c r="Y18" s="308"/>
      <c r="Z18" s="310"/>
    </row>
    <row r="19" spans="1:26" s="187" customFormat="1" ht="21" customHeight="1" x14ac:dyDescent="0.45">
      <c r="A19" s="294" t="s">
        <v>7783</v>
      </c>
      <c r="B19" s="311" t="s">
        <v>7862</v>
      </c>
      <c r="C19" s="295" t="s">
        <v>7862</v>
      </c>
      <c r="D19" s="313" t="str">
        <f xml:space="preserve">
IF(C20="ア",VLOOKUP(A20,ア!$A:$C,2,FALSE),
IF(C20="イ",VLOOKUP(A20,イ!$A:$C,2,FALSE),
IF(C20="ウ",HLOOKUP(A20,ウ!$1:$6,4,FALSE),
IF(C20="エ",VLOOKUP(A20,エ!$A:$E,4,FALSE),""))))</f>
        <v>東書</v>
      </c>
      <c r="E19" s="315" t="str">
        <f xml:space="preserve">
IF(C20="ア",VLOOKUP(A20,ア!$A:$C,3,FALSE),
IF(C20="イ",VLOOKUP(A20,イ!$A:$C,3,FALSE),
IF(C20="ウ",HLOOKUP(A20,ウ!$1:$6,5,FALSE)&amp;HLOOKUP(A20,ウ!$1:$6,6,FALSE),
IF(C20="エ",VLOOKUP(A20,エ!$A:$E,4,FALSE),""))))</f>
        <v>国語　☆☆☆☆☆</v>
      </c>
      <c r="F19" s="317" t="s">
        <v>7683</v>
      </c>
      <c r="G19" s="317" t="s">
        <v>7886</v>
      </c>
      <c r="H19" s="328" t="s">
        <v>7891</v>
      </c>
      <c r="I19" s="298" t="s">
        <v>7784</v>
      </c>
      <c r="J19" s="311" t="s">
        <v>7862</v>
      </c>
      <c r="K19" s="295" t="s">
        <v>7862</v>
      </c>
      <c r="L19" s="313" t="str">
        <f xml:space="preserve">
IF(K20="ア",VLOOKUP(I20,ア!$A:$C,2,FALSE),
IF(K20="イ",VLOOKUP(I20,イ!$A:$C,2,FALSE),
IF(K20="ウ",HLOOKUP(I20,ウ!$1:$6,4,FALSE),
IF(K20="エ",VLOOKUP(I20,エ!$A:$E,4,FALSE),""))))</f>
        <v>東書</v>
      </c>
      <c r="M19" s="315" t="str">
        <f xml:space="preserve">
IF(K20="ア",VLOOKUP(I20,ア!$A:$C,3,FALSE),
IF(K20="イ",VLOOKUP(I20,イ!$A:$C,3,FALSE),
IF(K20="ウ",HLOOKUP(I20,ウ!$1:$6,5,FALSE)&amp;HLOOKUP(I20,ウ!$1:$6,6,FALSE),
IF(K20="エ",VLOOKUP(I20,エ!$A:$E,4,FALSE),""))))</f>
        <v>国語　☆☆☆☆☆</v>
      </c>
      <c r="N19" s="317" t="s">
        <v>7683</v>
      </c>
      <c r="O19" s="317" t="s">
        <v>7886</v>
      </c>
      <c r="P19" s="328" t="s">
        <v>7891</v>
      </c>
      <c r="Q19" s="319" t="s">
        <v>7895</v>
      </c>
      <c r="R19" s="294" t="s">
        <v>7785</v>
      </c>
      <c r="S19" s="311" t="s">
        <v>7862</v>
      </c>
      <c r="T19" s="295" t="s">
        <v>7862</v>
      </c>
      <c r="U19" s="313" t="str">
        <f xml:space="preserve">
IF(T20="ア",VLOOKUP(R20,ア!$A:$C,2,FALSE),
IF(T20="イ",VLOOKUP(R20,イ!$A:$C,2,FALSE),
IF(T20="ウ",HLOOKUP(R20,ウ!$1:$6,4,FALSE),
IF(T20="エ",VLOOKUP(R20,エ!$A:$E,4,FALSE),""))))</f>
        <v>東書</v>
      </c>
      <c r="V19" s="315" t="str">
        <f xml:space="preserve">
IF(T20="ア",VLOOKUP(R20,ア!$A:$C,3,FALSE),
IF(T20="イ",VLOOKUP(R20,イ!$A:$C,3,FALSE),
IF(T20="ウ",HLOOKUP(R20,ウ!$1:$6,5,FALSE)&amp;HLOOKUP(R20,ウ!$1:$6,6,FALSE),
IF(T20="エ",VLOOKUP(R20,エ!$A:$E,4,FALSE),""))))</f>
        <v>国語　☆☆☆☆☆</v>
      </c>
      <c r="W19" s="317" t="s">
        <v>7683</v>
      </c>
      <c r="X19" s="317" t="s">
        <v>7886</v>
      </c>
      <c r="Y19" s="307" t="s">
        <v>7891</v>
      </c>
      <c r="Z19" s="309" t="s">
        <v>7895</v>
      </c>
    </row>
    <row r="20" spans="1:26" s="187" customFormat="1" ht="21" customHeight="1" x14ac:dyDescent="0.45">
      <c r="A20" s="225" t="s">
        <v>7863</v>
      </c>
      <c r="B20" s="312"/>
      <c r="C20" s="297" t="s">
        <v>7722</v>
      </c>
      <c r="D20" s="314"/>
      <c r="E20" s="316"/>
      <c r="F20" s="318"/>
      <c r="G20" s="318"/>
      <c r="H20" s="331"/>
      <c r="I20" s="227" t="s">
        <v>7863</v>
      </c>
      <c r="J20" s="312"/>
      <c r="K20" s="297" t="s">
        <v>7722</v>
      </c>
      <c r="L20" s="314"/>
      <c r="M20" s="316"/>
      <c r="N20" s="318"/>
      <c r="O20" s="318"/>
      <c r="P20" s="331"/>
      <c r="Q20" s="320"/>
      <c r="R20" s="225" t="s">
        <v>7863</v>
      </c>
      <c r="S20" s="312"/>
      <c r="T20" s="297" t="s">
        <v>7722</v>
      </c>
      <c r="U20" s="314"/>
      <c r="V20" s="316"/>
      <c r="W20" s="318"/>
      <c r="X20" s="318"/>
      <c r="Y20" s="308"/>
      <c r="Z20" s="310"/>
    </row>
    <row r="21" spans="1:26" s="187" customFormat="1" ht="21" customHeight="1" x14ac:dyDescent="0.45">
      <c r="A21" s="294" t="s">
        <v>7786</v>
      </c>
      <c r="B21" s="311" t="s">
        <v>7864</v>
      </c>
      <c r="C21" s="295" t="s">
        <v>7864</v>
      </c>
      <c r="D21" s="313" t="str">
        <f xml:space="preserve">
IF(C22="ア",VLOOKUP(A22,ア!$A:$C,2,FALSE),
IF(C22="イ",VLOOKUP(A22,イ!$A:$C,2,FALSE),
IF(C22="ウ",HLOOKUP(A22,ウ!$1:$6,4,FALSE),
IF(C22="エ",VLOOKUP(A22,エ!$A:$E,4,FALSE),""))))</f>
        <v>28-1　福　音　館</v>
      </c>
      <c r="E21" s="315" t="str">
        <f xml:space="preserve">
IF(C22="ア",VLOOKUP(A22,ア!$A:$C,3,FALSE),
IF(C22="イ",VLOOKUP(A22,イ!$A:$C,3,FALSE),
IF(C22="ウ",HLOOKUP(A22,ウ!$1:$6,5,FALSE)&amp;HLOOKUP(A22,ウ!$1:$6,6,FALSE),
IF(C22="エ",VLOOKUP(A22,エ!$A:$E,4,FALSE),""))))</f>
        <v>こどものとも絵本たろうのおでかけ</v>
      </c>
      <c r="F21" s="317" t="s">
        <v>7683</v>
      </c>
      <c r="G21" s="317" t="s">
        <v>7887</v>
      </c>
      <c r="H21" s="328" t="s">
        <v>7892</v>
      </c>
      <c r="I21" s="298" t="s">
        <v>7787</v>
      </c>
      <c r="J21" s="311" t="s">
        <v>7864</v>
      </c>
      <c r="K21" s="295" t="s">
        <v>7864</v>
      </c>
      <c r="L21" s="313" t="str">
        <f xml:space="preserve">
IF(K22="ア",VLOOKUP(I22,ア!$A:$C,2,FALSE),
IF(K22="イ",VLOOKUP(I22,イ!$A:$C,2,FALSE),
IF(K22="ウ",HLOOKUP(I22,ウ!$1:$6,4,FALSE),
IF(K22="エ",VLOOKUP(I22,エ!$A:$E,4,FALSE),""))))</f>
        <v>06-1　偕　成　社</v>
      </c>
      <c r="M21" s="315" t="str">
        <f xml:space="preserve">
IF(K22="ア",VLOOKUP(I22,ア!$A:$C,3,FALSE),
IF(K22="イ",VLOOKUP(I22,イ!$A:$C,3,FALSE),
IF(K22="ウ",HLOOKUP(I22,ウ!$1:$6,5,FALSE)&amp;HLOOKUP(I22,ウ!$1:$6,6,FALSE),
IF(K22="エ",VLOOKUP(I22,エ!$A:$E,4,FALSE),""))))</f>
        <v>のりものくらべ（２）くらしをまもる車</v>
      </c>
      <c r="N21" s="317" t="s">
        <v>7683</v>
      </c>
      <c r="O21" s="317" t="s">
        <v>7888</v>
      </c>
      <c r="P21" s="328" t="s">
        <v>7894</v>
      </c>
      <c r="Q21" s="319"/>
      <c r="R21" s="294" t="s">
        <v>7788</v>
      </c>
      <c r="S21" s="311" t="s">
        <v>7864</v>
      </c>
      <c r="T21" s="295" t="s">
        <v>7864</v>
      </c>
      <c r="U21" s="313" t="str">
        <f xml:space="preserve">
IF(T22="ア",VLOOKUP(R22,ア!$A:$C,2,FALSE),
IF(T22="イ",VLOOKUP(R22,イ!$A:$C,2,FALSE),
IF(T22="ウ",HLOOKUP(R22,ウ!$1:$6,4,FALSE),
IF(T22="エ",VLOOKUP(R22,エ!$A:$E,4,FALSE),""))))</f>
        <v>06-1　偕　成　社</v>
      </c>
      <c r="V21" s="315" t="str">
        <f xml:space="preserve">
IF(T22="ア",VLOOKUP(R22,ア!$A:$C,3,FALSE),
IF(T22="イ",VLOOKUP(R22,イ!$A:$C,3,FALSE),
IF(T22="ウ",HLOOKUP(R22,ウ!$1:$6,5,FALSE)&amp;HLOOKUP(R22,ウ!$1:$6,6,FALSE),
IF(T22="エ",VLOOKUP(R22,エ!$A:$E,4,FALSE),""))))</f>
        <v>のりものくらべ（２）くらしをまもる車</v>
      </c>
      <c r="W21" s="317" t="s">
        <v>7683</v>
      </c>
      <c r="X21" s="317" t="s">
        <v>7888</v>
      </c>
      <c r="Y21" s="307" t="s">
        <v>7894</v>
      </c>
      <c r="Z21" s="309" t="s">
        <v>7895</v>
      </c>
    </row>
    <row r="22" spans="1:26" s="187" customFormat="1" ht="21" customHeight="1" x14ac:dyDescent="0.45">
      <c r="A22" s="225">
        <v>9784834000634</v>
      </c>
      <c r="B22" s="312"/>
      <c r="C22" s="297" t="s">
        <v>7723</v>
      </c>
      <c r="D22" s="314"/>
      <c r="E22" s="316"/>
      <c r="F22" s="318"/>
      <c r="G22" s="318"/>
      <c r="H22" s="331"/>
      <c r="I22" s="227">
        <v>9784034147207</v>
      </c>
      <c r="J22" s="312"/>
      <c r="K22" s="297" t="s">
        <v>7723</v>
      </c>
      <c r="L22" s="314"/>
      <c r="M22" s="316"/>
      <c r="N22" s="318"/>
      <c r="O22" s="318"/>
      <c r="P22" s="331"/>
      <c r="Q22" s="320"/>
      <c r="R22" s="225">
        <v>9784034147207</v>
      </c>
      <c r="S22" s="312"/>
      <c r="T22" s="297" t="s">
        <v>7723</v>
      </c>
      <c r="U22" s="314"/>
      <c r="V22" s="316"/>
      <c r="W22" s="318"/>
      <c r="X22" s="318"/>
      <c r="Y22" s="308"/>
      <c r="Z22" s="310"/>
    </row>
    <row r="23" spans="1:26" s="187" customFormat="1" ht="21" customHeight="1" x14ac:dyDescent="0.45">
      <c r="A23" s="294" t="s">
        <v>1943</v>
      </c>
      <c r="B23" s="311" t="s">
        <v>7864</v>
      </c>
      <c r="C23" s="295" t="s">
        <v>7864</v>
      </c>
      <c r="D23" s="313" t="str">
        <f xml:space="preserve">
IF(C24="ア",VLOOKUP(A24,ア!$A:$C,2,FALSE),
IF(C24="イ",VLOOKUP(A24,イ!$A:$C,2,FALSE),
IF(C24="ウ",HLOOKUP(A24,ウ!$1:$6,4,FALSE),
IF(C24="エ",VLOOKUP(A24,エ!$A:$E,4,FALSE),""))))</f>
        <v>28-1　福　音　館</v>
      </c>
      <c r="E23" s="315" t="str">
        <f xml:space="preserve">
IF(C24="ア",VLOOKUP(A24,ア!$A:$C,3,FALSE),
IF(C24="イ",VLOOKUP(A24,イ!$A:$C,3,FALSE),
IF(C24="ウ",HLOOKUP(A24,ウ!$1:$6,5,FALSE)&amp;HLOOKUP(A24,ウ!$1:$6,6,FALSE),
IF(C24="エ",VLOOKUP(A24,エ!$A:$E,4,FALSE),""))))</f>
        <v xml:space="preserve">みぢかなかがくシリーズ町たんけん </v>
      </c>
      <c r="F23" s="317" t="s">
        <v>7683</v>
      </c>
      <c r="G23" s="317" t="s">
        <v>7886</v>
      </c>
      <c r="H23" s="328" t="s">
        <v>7892</v>
      </c>
      <c r="I23" s="298" t="s">
        <v>1945</v>
      </c>
      <c r="J23" s="311" t="s">
        <v>7864</v>
      </c>
      <c r="K23" s="295" t="s">
        <v>7864</v>
      </c>
      <c r="L23" s="313" t="str">
        <f xml:space="preserve">
IF(K24="ア",VLOOKUP(I24,ア!$A:$C,2,FALSE),
IF(K24="イ",VLOOKUP(I24,イ!$A:$C,2,FALSE),
IF(K24="ウ",HLOOKUP(I24,ウ!$1:$6,4,FALSE),
IF(K24="エ",VLOOKUP(I24,エ!$A:$E,4,FALSE),""))))</f>
        <v>帝国</v>
      </c>
      <c r="M23" s="315" t="str">
        <f xml:space="preserve">
IF(K24="ア",VLOOKUP(I24,ア!$A:$C,3,FALSE),
IF(K24="イ",VLOOKUP(I24,イ!$A:$C,3,FALSE),
IF(K24="ウ",HLOOKUP(I24,ウ!$1:$6,5,FALSE)&amp;HLOOKUP(I24,ウ!$1:$6,6,FALSE),
IF(K24="エ",VLOOKUP(I24,エ!$A:$E,4,FALSE),""))))</f>
        <v xml:space="preserve">中学校社会科地図
</v>
      </c>
      <c r="N23" s="317" t="s">
        <v>7683</v>
      </c>
      <c r="O23" s="317" t="s">
        <v>7889</v>
      </c>
      <c r="P23" s="328" t="s">
        <v>7894</v>
      </c>
      <c r="Q23" s="319"/>
      <c r="R23" s="294" t="s">
        <v>1948</v>
      </c>
      <c r="S23" s="311" t="s">
        <v>7864</v>
      </c>
      <c r="T23" s="295" t="s">
        <v>7864</v>
      </c>
      <c r="U23" s="313" t="str">
        <f xml:space="preserve">
IF(T24="ア",VLOOKUP(R24,ア!$A:$C,2,FALSE),
IF(T24="イ",VLOOKUP(R24,イ!$A:$C,2,FALSE),
IF(T24="ウ",HLOOKUP(R24,ウ!$1:$6,4,FALSE),
IF(T24="エ",VLOOKUP(R24,エ!$A:$E,4,FALSE),""))))</f>
        <v>帝国</v>
      </c>
      <c r="V23" s="315" t="str">
        <f xml:space="preserve">
IF(T24="ア",VLOOKUP(R24,ア!$A:$C,3,FALSE),
IF(T24="イ",VLOOKUP(R24,イ!$A:$C,3,FALSE),
IF(T24="ウ",HLOOKUP(R24,ウ!$1:$6,5,FALSE)&amp;HLOOKUP(R24,ウ!$1:$6,6,FALSE),
IF(T24="エ",VLOOKUP(R24,エ!$A:$E,4,FALSE),""))))</f>
        <v xml:space="preserve">中学校社会科地図
</v>
      </c>
      <c r="W23" s="317" t="s">
        <v>7683</v>
      </c>
      <c r="X23" s="317" t="s">
        <v>7889</v>
      </c>
      <c r="Y23" s="307" t="s">
        <v>7894</v>
      </c>
      <c r="Z23" s="309" t="s">
        <v>7895</v>
      </c>
    </row>
    <row r="24" spans="1:26" s="187" customFormat="1" ht="21" customHeight="1" x14ac:dyDescent="0.45">
      <c r="A24" s="225">
        <v>9784834014143</v>
      </c>
      <c r="B24" s="312"/>
      <c r="C24" s="297" t="s">
        <v>7723</v>
      </c>
      <c r="D24" s="314"/>
      <c r="E24" s="316"/>
      <c r="F24" s="318"/>
      <c r="G24" s="318"/>
      <c r="H24" s="331"/>
      <c r="I24" s="227" t="s">
        <v>7866</v>
      </c>
      <c r="J24" s="312"/>
      <c r="K24" s="297" t="s">
        <v>7865</v>
      </c>
      <c r="L24" s="314"/>
      <c r="M24" s="316"/>
      <c r="N24" s="318"/>
      <c r="O24" s="318"/>
      <c r="P24" s="331"/>
      <c r="Q24" s="320"/>
      <c r="R24" s="225" t="s">
        <v>7866</v>
      </c>
      <c r="S24" s="312"/>
      <c r="T24" s="297" t="s">
        <v>7865</v>
      </c>
      <c r="U24" s="314"/>
      <c r="V24" s="316"/>
      <c r="W24" s="318"/>
      <c r="X24" s="318"/>
      <c r="Y24" s="308"/>
      <c r="Z24" s="310"/>
    </row>
    <row r="25" spans="1:26" s="187" customFormat="1" ht="21" customHeight="1" x14ac:dyDescent="0.45">
      <c r="A25" s="294" t="s">
        <v>1944</v>
      </c>
      <c r="B25" s="311" t="s">
        <v>7868</v>
      </c>
      <c r="C25" s="295" t="s">
        <v>7868</v>
      </c>
      <c r="D25" s="313" t="str">
        <f xml:space="preserve">
IF(C26="ア",VLOOKUP(A26,ア!$A:$C,2,FALSE),
IF(C26="イ",VLOOKUP(A26,イ!$A:$C,2,FALSE),
IF(C26="ウ",HLOOKUP(A26,ウ!$1:$6,4,FALSE),
IF(C26="エ",VLOOKUP(A26,エ!$A:$E,4,FALSE),""))))</f>
        <v>教出</v>
      </c>
      <c r="E25" s="315" t="str">
        <f xml:space="preserve">
IF(C26="ア",VLOOKUP(A26,ア!$A:$C,3,FALSE),
IF(C26="イ",VLOOKUP(A26,イ!$A:$C,3,FALSE),
IF(C26="ウ",HLOOKUP(A26,ウ!$1:$6,5,FALSE)&amp;HLOOKUP(A26,ウ!$1:$6,6,FALSE),
IF(C26="エ",VLOOKUP(A26,エ!$A:$E,4,FALSE),""))))</f>
        <v>さんすう　☆☆（１）
さんすう　☆☆（２）</v>
      </c>
      <c r="F25" s="317" t="s">
        <v>7683</v>
      </c>
      <c r="G25" s="317" t="s">
        <v>7888</v>
      </c>
      <c r="H25" s="328" t="s">
        <v>7891</v>
      </c>
      <c r="I25" s="298" t="s">
        <v>1946</v>
      </c>
      <c r="J25" s="311" t="s">
        <v>7868</v>
      </c>
      <c r="K25" s="295" t="s">
        <v>7868</v>
      </c>
      <c r="L25" s="313" t="str">
        <f xml:space="preserve">
IF(K26="ア",VLOOKUP(I26,ア!$A:$C,2,FALSE),
IF(K26="イ",VLOOKUP(I26,イ!$A:$C,2,FALSE),
IF(K26="ウ",HLOOKUP(I26,ウ!$1:$6,4,FALSE),
IF(K26="エ",VLOOKUP(I26,エ!$A:$E,4,FALSE),""))))</f>
        <v>教出</v>
      </c>
      <c r="M25" s="315" t="str">
        <f xml:space="preserve">
IF(K26="ア",VLOOKUP(I26,ア!$A:$C,3,FALSE),
IF(K26="イ",VLOOKUP(I26,イ!$A:$C,3,FALSE),
IF(K26="ウ",HLOOKUP(I26,ウ!$1:$6,5,FALSE)&amp;HLOOKUP(I26,ウ!$1:$6,6,FALSE),
IF(K26="エ",VLOOKUP(I26,エ!$A:$E,4,FALSE),""))))</f>
        <v>さんすう　☆☆（１）
さんすう　☆☆（２）</v>
      </c>
      <c r="N25" s="317" t="s">
        <v>7683</v>
      </c>
      <c r="O25" s="317" t="s">
        <v>7888</v>
      </c>
      <c r="P25" s="328" t="s">
        <v>7891</v>
      </c>
      <c r="Q25" s="319" t="s">
        <v>7895</v>
      </c>
      <c r="R25" s="294" t="s">
        <v>1949</v>
      </c>
      <c r="S25" s="311" t="s">
        <v>7868</v>
      </c>
      <c r="T25" s="295" t="s">
        <v>7868</v>
      </c>
      <c r="U25" s="313" t="str">
        <f xml:space="preserve">
IF(T26="ア",VLOOKUP(R26,ア!$A:$C,2,FALSE),
IF(T26="イ",VLOOKUP(R26,イ!$A:$C,2,FALSE),
IF(T26="ウ",HLOOKUP(R26,ウ!$1:$6,4,FALSE),
IF(T26="エ",VLOOKUP(R26,エ!$A:$E,4,FALSE),""))))</f>
        <v>教出</v>
      </c>
      <c r="V25" s="315" t="str">
        <f xml:space="preserve">
IF(T26="ア",VLOOKUP(R26,ア!$A:$C,3,FALSE),
IF(T26="イ",VLOOKUP(R26,イ!$A:$C,3,FALSE),
IF(T26="ウ",HLOOKUP(R26,ウ!$1:$6,5,FALSE)&amp;HLOOKUP(R26,ウ!$1:$6,6,FALSE),
IF(T26="エ",VLOOKUP(R26,エ!$A:$E,4,FALSE),""))))</f>
        <v>さんすう　☆☆（１）
さんすう　☆☆（２）</v>
      </c>
      <c r="W25" s="317" t="s">
        <v>7683</v>
      </c>
      <c r="X25" s="317" t="s">
        <v>7888</v>
      </c>
      <c r="Y25" s="307" t="s">
        <v>7891</v>
      </c>
      <c r="Z25" s="309" t="s">
        <v>7895</v>
      </c>
    </row>
    <row r="26" spans="1:26" s="187" customFormat="1" ht="21" customHeight="1" x14ac:dyDescent="0.45">
      <c r="A26" s="225" t="s">
        <v>7867</v>
      </c>
      <c r="B26" s="312"/>
      <c r="C26" s="297" t="s">
        <v>7722</v>
      </c>
      <c r="D26" s="314"/>
      <c r="E26" s="316"/>
      <c r="F26" s="318"/>
      <c r="G26" s="318"/>
      <c r="H26" s="331"/>
      <c r="I26" s="225" t="s">
        <v>7867</v>
      </c>
      <c r="J26" s="312"/>
      <c r="K26" s="297" t="s">
        <v>7722</v>
      </c>
      <c r="L26" s="314"/>
      <c r="M26" s="316"/>
      <c r="N26" s="318"/>
      <c r="O26" s="318"/>
      <c r="P26" s="331"/>
      <c r="Q26" s="320"/>
      <c r="R26" s="225" t="s">
        <v>7867</v>
      </c>
      <c r="S26" s="312"/>
      <c r="T26" s="297" t="s">
        <v>7722</v>
      </c>
      <c r="U26" s="314"/>
      <c r="V26" s="316"/>
      <c r="W26" s="318"/>
      <c r="X26" s="318"/>
      <c r="Y26" s="308"/>
      <c r="Z26" s="310"/>
    </row>
    <row r="27" spans="1:26" s="187" customFormat="1" ht="21" customHeight="1" x14ac:dyDescent="0.45">
      <c r="A27" s="294" t="s">
        <v>7789</v>
      </c>
      <c r="B27" s="311" t="s">
        <v>7868</v>
      </c>
      <c r="C27" s="295" t="s">
        <v>7868</v>
      </c>
      <c r="D27" s="313" t="str">
        <f xml:space="preserve">
IF(C28="ア",VLOOKUP(A28,ア!$A:$C,2,FALSE),
IF(C28="イ",VLOOKUP(A28,イ!$A:$C,2,FALSE),
IF(C28="ウ",HLOOKUP(A28,ウ!$1:$6,4,FALSE),
IF(C28="エ",VLOOKUP(A28,エ!$A:$E,4,FALSE),""))))</f>
        <v>教出</v>
      </c>
      <c r="E27" s="315" t="str">
        <f xml:space="preserve">
IF(C28="ア",VLOOKUP(A28,ア!$A:$C,3,FALSE),
IF(C28="イ",VLOOKUP(A28,イ!$A:$C,3,FALSE),
IF(C28="ウ",HLOOKUP(A28,ウ!$1:$6,5,FALSE)&amp;HLOOKUP(A28,ウ!$1:$6,6,FALSE),
IF(C28="エ",VLOOKUP(A28,エ!$A:$E,4,FALSE),""))))</f>
        <v>さんすう　☆☆☆</v>
      </c>
      <c r="F27" s="317" t="s">
        <v>7683</v>
      </c>
      <c r="G27" s="317" t="s">
        <v>7887</v>
      </c>
      <c r="H27" s="328" t="s">
        <v>7891</v>
      </c>
      <c r="I27" s="298" t="s">
        <v>7790</v>
      </c>
      <c r="J27" s="311" t="s">
        <v>7868</v>
      </c>
      <c r="K27" s="295" t="s">
        <v>7868</v>
      </c>
      <c r="L27" s="313" t="str">
        <f xml:space="preserve">
IF(K28="ア",VLOOKUP(I28,ア!$A:$C,2,FALSE),
IF(K28="イ",VLOOKUP(I28,イ!$A:$C,2,FALSE),
IF(K28="ウ",HLOOKUP(I28,ウ!$1:$6,4,FALSE),
IF(K28="エ",VLOOKUP(I28,エ!$A:$E,4,FALSE),""))))</f>
        <v>教出</v>
      </c>
      <c r="M27" s="315" t="str">
        <f xml:space="preserve">
IF(K28="ア",VLOOKUP(I28,ア!$A:$C,3,FALSE),
IF(K28="イ",VLOOKUP(I28,イ!$A:$C,3,FALSE),
IF(K28="ウ",HLOOKUP(I28,ウ!$1:$6,5,FALSE)&amp;HLOOKUP(I28,ウ!$1:$6,6,FALSE),
IF(K28="エ",VLOOKUP(I28,エ!$A:$E,4,FALSE),""))))</f>
        <v>さんすう　☆☆☆</v>
      </c>
      <c r="N27" s="317" t="s">
        <v>7683</v>
      </c>
      <c r="O27" s="317" t="s">
        <v>7887</v>
      </c>
      <c r="P27" s="328" t="s">
        <v>7891</v>
      </c>
      <c r="Q27" s="319" t="s">
        <v>7895</v>
      </c>
      <c r="R27" s="294" t="s">
        <v>7791</v>
      </c>
      <c r="S27" s="311" t="s">
        <v>7868</v>
      </c>
      <c r="T27" s="295" t="s">
        <v>7868</v>
      </c>
      <c r="U27" s="313" t="str">
        <f xml:space="preserve">
IF(T28="ア",VLOOKUP(R28,ア!$A:$C,2,FALSE),
IF(T28="イ",VLOOKUP(R28,イ!$A:$C,2,FALSE),
IF(T28="ウ",HLOOKUP(R28,ウ!$1:$6,4,FALSE),
IF(T28="エ",VLOOKUP(R28,エ!$A:$E,4,FALSE),""))))</f>
        <v>教出</v>
      </c>
      <c r="V27" s="315" t="str">
        <f xml:space="preserve">
IF(T28="ア",VLOOKUP(R28,ア!$A:$C,3,FALSE),
IF(T28="イ",VLOOKUP(R28,イ!$A:$C,3,FALSE),
IF(T28="ウ",HLOOKUP(R28,ウ!$1:$6,5,FALSE)&amp;HLOOKUP(R28,ウ!$1:$6,6,FALSE),
IF(T28="エ",VLOOKUP(R28,エ!$A:$E,4,FALSE),""))))</f>
        <v>さんすう　☆☆☆</v>
      </c>
      <c r="W27" s="317" t="s">
        <v>7683</v>
      </c>
      <c r="X27" s="317" t="s">
        <v>7887</v>
      </c>
      <c r="Y27" s="307" t="s">
        <v>7891</v>
      </c>
      <c r="Z27" s="309" t="s">
        <v>7895</v>
      </c>
    </row>
    <row r="28" spans="1:26" s="187" customFormat="1" ht="21" customHeight="1" x14ac:dyDescent="0.45">
      <c r="A28" s="225" t="s">
        <v>7869</v>
      </c>
      <c r="B28" s="312"/>
      <c r="C28" s="297" t="s">
        <v>7722</v>
      </c>
      <c r="D28" s="314"/>
      <c r="E28" s="316"/>
      <c r="F28" s="318"/>
      <c r="G28" s="318"/>
      <c r="H28" s="331"/>
      <c r="I28" s="227" t="s">
        <v>7869</v>
      </c>
      <c r="J28" s="312"/>
      <c r="K28" s="297" t="s">
        <v>7722</v>
      </c>
      <c r="L28" s="314"/>
      <c r="M28" s="316"/>
      <c r="N28" s="318"/>
      <c r="O28" s="318"/>
      <c r="P28" s="331"/>
      <c r="Q28" s="320"/>
      <c r="R28" s="225" t="s">
        <v>7869</v>
      </c>
      <c r="S28" s="312"/>
      <c r="T28" s="297" t="s">
        <v>7722</v>
      </c>
      <c r="U28" s="314"/>
      <c r="V28" s="316"/>
      <c r="W28" s="318"/>
      <c r="X28" s="318"/>
      <c r="Y28" s="308"/>
      <c r="Z28" s="310"/>
    </row>
    <row r="29" spans="1:26" s="187" customFormat="1" ht="21" customHeight="1" x14ac:dyDescent="0.45">
      <c r="A29" s="294" t="s">
        <v>7792</v>
      </c>
      <c r="B29" s="311" t="s">
        <v>7868</v>
      </c>
      <c r="C29" s="295" t="s">
        <v>7868</v>
      </c>
      <c r="D29" s="313" t="str">
        <f xml:space="preserve">
IF(C30="ア",VLOOKUP(A30,ア!$A:$C,2,FALSE),
IF(C30="イ",VLOOKUP(A30,イ!$A:$C,2,FALSE),
IF(C30="ウ",HLOOKUP(A30,ウ!$1:$6,4,FALSE),
IF(C30="エ",VLOOKUP(A30,エ!$A:$E,4,FALSE),""))))</f>
        <v>教出</v>
      </c>
      <c r="E29" s="315" t="str">
        <f xml:space="preserve">
IF(C30="ア",VLOOKUP(A30,ア!$A:$C,3,FALSE),
IF(C30="イ",VLOOKUP(A30,イ!$A:$C,3,FALSE),
IF(C30="ウ",HLOOKUP(A30,ウ!$1:$6,5,FALSE)&amp;HLOOKUP(A30,ウ!$1:$6,6,FALSE),
IF(C30="エ",VLOOKUP(A30,エ!$A:$E,4,FALSE),""))))</f>
        <v>数学　☆☆☆☆</v>
      </c>
      <c r="F29" s="317" t="s">
        <v>7683</v>
      </c>
      <c r="G29" s="317" t="s">
        <v>7886</v>
      </c>
      <c r="H29" s="328" t="s">
        <v>7891</v>
      </c>
      <c r="I29" s="298" t="s">
        <v>7793</v>
      </c>
      <c r="J29" s="311" t="s">
        <v>7868</v>
      </c>
      <c r="K29" s="295" t="s">
        <v>7868</v>
      </c>
      <c r="L29" s="313" t="str">
        <f xml:space="preserve">
IF(K30="ア",VLOOKUP(I30,ア!$A:$C,2,FALSE),
IF(K30="イ",VLOOKUP(I30,イ!$A:$C,2,FALSE),
IF(K30="ウ",HLOOKUP(I30,ウ!$1:$6,4,FALSE),
IF(K30="エ",VLOOKUP(I30,エ!$A:$E,4,FALSE),""))))</f>
        <v>教出</v>
      </c>
      <c r="M29" s="315" t="str">
        <f xml:space="preserve">
IF(K30="ア",VLOOKUP(I30,ア!$A:$C,3,FALSE),
IF(K30="イ",VLOOKUP(I30,イ!$A:$C,3,FALSE),
IF(K30="ウ",HLOOKUP(I30,ウ!$1:$6,5,FALSE)&amp;HLOOKUP(I30,ウ!$1:$6,6,FALSE),
IF(K30="エ",VLOOKUP(I30,エ!$A:$E,4,FALSE),""))))</f>
        <v>数学　☆☆☆☆</v>
      </c>
      <c r="N29" s="317" t="s">
        <v>7683</v>
      </c>
      <c r="O29" s="317" t="s">
        <v>7886</v>
      </c>
      <c r="P29" s="328" t="s">
        <v>7891</v>
      </c>
      <c r="Q29" s="319" t="s">
        <v>7895</v>
      </c>
      <c r="R29" s="294" t="s">
        <v>7794</v>
      </c>
      <c r="S29" s="311" t="s">
        <v>7868</v>
      </c>
      <c r="T29" s="295" t="s">
        <v>7868</v>
      </c>
      <c r="U29" s="313" t="str">
        <f xml:space="preserve">
IF(T30="ア",VLOOKUP(R30,ア!$A:$C,2,FALSE),
IF(T30="イ",VLOOKUP(R30,イ!$A:$C,2,FALSE),
IF(T30="ウ",HLOOKUP(R30,ウ!$1:$6,4,FALSE),
IF(T30="エ",VLOOKUP(R30,エ!$A:$E,4,FALSE),""))))</f>
        <v>教出</v>
      </c>
      <c r="V29" s="315" t="str">
        <f xml:space="preserve">
IF(T30="ア",VLOOKUP(R30,ア!$A:$C,3,FALSE),
IF(T30="イ",VLOOKUP(R30,イ!$A:$C,3,FALSE),
IF(T30="ウ",HLOOKUP(R30,ウ!$1:$6,5,FALSE)&amp;HLOOKUP(R30,ウ!$1:$6,6,FALSE),
IF(T30="エ",VLOOKUP(R30,エ!$A:$E,4,FALSE),""))))</f>
        <v>数学　☆☆☆☆</v>
      </c>
      <c r="W29" s="317" t="s">
        <v>7683</v>
      </c>
      <c r="X29" s="317" t="s">
        <v>7886</v>
      </c>
      <c r="Y29" s="307" t="s">
        <v>7891</v>
      </c>
      <c r="Z29" s="309" t="s">
        <v>7895</v>
      </c>
    </row>
    <row r="30" spans="1:26" s="187" customFormat="1" ht="21" customHeight="1" x14ac:dyDescent="0.45">
      <c r="A30" s="225" t="s">
        <v>7876</v>
      </c>
      <c r="B30" s="312"/>
      <c r="C30" s="297" t="s">
        <v>7722</v>
      </c>
      <c r="D30" s="314"/>
      <c r="E30" s="316"/>
      <c r="F30" s="318"/>
      <c r="G30" s="318"/>
      <c r="H30" s="331"/>
      <c r="I30" s="227" t="s">
        <v>7876</v>
      </c>
      <c r="J30" s="312"/>
      <c r="K30" s="297" t="s">
        <v>7722</v>
      </c>
      <c r="L30" s="314"/>
      <c r="M30" s="316"/>
      <c r="N30" s="318"/>
      <c r="O30" s="318"/>
      <c r="P30" s="331"/>
      <c r="Q30" s="320"/>
      <c r="R30" s="225" t="s">
        <v>7876</v>
      </c>
      <c r="S30" s="312"/>
      <c r="T30" s="297" t="s">
        <v>7722</v>
      </c>
      <c r="U30" s="314"/>
      <c r="V30" s="316"/>
      <c r="W30" s="318"/>
      <c r="X30" s="318"/>
      <c r="Y30" s="308"/>
      <c r="Z30" s="310"/>
    </row>
    <row r="31" spans="1:26" s="187" customFormat="1" ht="21" customHeight="1" x14ac:dyDescent="0.45">
      <c r="A31" s="294" t="s">
        <v>7795</v>
      </c>
      <c r="B31" s="311" t="s">
        <v>7871</v>
      </c>
      <c r="C31" s="295" t="s">
        <v>7871</v>
      </c>
      <c r="D31" s="313" t="str">
        <f xml:space="preserve">
IF(C32="ア",VLOOKUP(A32,ア!$A:$C,2,FALSE),
IF(C32="イ",VLOOKUP(A32,イ!$A:$C,2,FALSE),
IF(C32="ウ",HLOOKUP(A32,ウ!$1:$6,4,FALSE),
IF(C32="エ",VLOOKUP(A32,エ!$A:$E,4,FALSE),""))))</f>
        <v>27-1　ひ か り の く に</v>
      </c>
      <c r="E31" s="315" t="str">
        <f xml:space="preserve">
IF(C32="ア",VLOOKUP(A32,ア!$A:$C,3,FALSE),
IF(C32="イ",VLOOKUP(A32,イ!$A:$C,3,FALSE),
IF(C32="ウ",HLOOKUP(A32,ウ!$1:$6,5,FALSE)&amp;HLOOKUP(A32,ウ!$1:$6,6,FALSE),
IF(C32="エ",VLOOKUP(A32,エ!$A:$E,4,FALSE),""))))</f>
        <v>改訂新版
体験を広げるこどものずかん１　どうぶつえん</v>
      </c>
      <c r="F31" s="317" t="s">
        <v>7683</v>
      </c>
      <c r="G31" s="317" t="s">
        <v>7888</v>
      </c>
      <c r="H31" s="328" t="s">
        <v>7893</v>
      </c>
      <c r="I31" s="298" t="s">
        <v>7796</v>
      </c>
      <c r="J31" s="311" t="s">
        <v>7871</v>
      </c>
      <c r="K31" s="295" t="s">
        <v>7871</v>
      </c>
      <c r="L31" s="313" t="s">
        <v>7877</v>
      </c>
      <c r="M31" s="315" t="s">
        <v>7878</v>
      </c>
      <c r="N31" s="317" t="s">
        <v>7683</v>
      </c>
      <c r="O31" s="317" t="s">
        <v>7889</v>
      </c>
      <c r="P31" s="328" t="s">
        <v>7894</v>
      </c>
      <c r="Q31" s="319"/>
      <c r="R31" s="294" t="s">
        <v>7797</v>
      </c>
      <c r="S31" s="311" t="s">
        <v>7871</v>
      </c>
      <c r="T31" s="295" t="s">
        <v>7871</v>
      </c>
      <c r="U31" s="313" t="str">
        <f xml:space="preserve">
IF(T32="ア",VLOOKUP(R32,ア!$A:$C,2,FALSE),
IF(T32="イ",VLOOKUP(R32,イ!$A:$C,2,FALSE),
IF(T32="ウ",HLOOKUP(R32,ウ!$1:$6,4,FALSE),
IF(T32="エ",VLOOKUP(R32,エ!$A:$E,4,FALSE),""))))</f>
        <v>東書</v>
      </c>
      <c r="V31" s="315" t="str">
        <f xml:space="preserve">
IF(T32="ア",VLOOKUP(R32,ア!$A:$C,3,FALSE),
IF(T32="イ",VLOOKUP(R32,イ!$A:$C,3,FALSE),
IF(T32="ウ",HLOOKUP(R32,ウ!$1:$6,5,FALSE)&amp;HLOOKUP(R32,ウ!$1:$6,6,FALSE),
IF(T32="エ",VLOOKUP(R32,エ!$A:$E,4,FALSE),""))))</f>
        <v>新編　新しい理科　４</v>
      </c>
      <c r="W31" s="317" t="s">
        <v>7683</v>
      </c>
      <c r="X31" s="317" t="s">
        <v>7889</v>
      </c>
      <c r="Y31" s="307" t="s">
        <v>7894</v>
      </c>
      <c r="Z31" s="309" t="s">
        <v>7895</v>
      </c>
    </row>
    <row r="32" spans="1:26" s="187" customFormat="1" ht="21" customHeight="1" x14ac:dyDescent="0.45">
      <c r="A32" s="225">
        <v>9784564200717</v>
      </c>
      <c r="B32" s="312"/>
      <c r="C32" s="297" t="s">
        <v>7723</v>
      </c>
      <c r="D32" s="314"/>
      <c r="E32" s="316"/>
      <c r="F32" s="318"/>
      <c r="G32" s="318"/>
      <c r="H32" s="331"/>
      <c r="I32" s="227" t="s">
        <v>7872</v>
      </c>
      <c r="J32" s="312"/>
      <c r="K32" s="297" t="s">
        <v>7865</v>
      </c>
      <c r="L32" s="314"/>
      <c r="M32" s="316"/>
      <c r="N32" s="318"/>
      <c r="O32" s="318"/>
      <c r="P32" s="331"/>
      <c r="Q32" s="320"/>
      <c r="R32" s="227" t="s">
        <v>7872</v>
      </c>
      <c r="S32" s="312"/>
      <c r="T32" s="297" t="s">
        <v>7865</v>
      </c>
      <c r="U32" s="314"/>
      <c r="V32" s="316"/>
      <c r="W32" s="318"/>
      <c r="X32" s="318"/>
      <c r="Y32" s="308"/>
      <c r="Z32" s="310"/>
    </row>
    <row r="33" spans="1:26" s="187" customFormat="1" ht="21" customHeight="1" x14ac:dyDescent="0.45">
      <c r="A33" s="294" t="s">
        <v>7798</v>
      </c>
      <c r="B33" s="311" t="s">
        <v>7871</v>
      </c>
      <c r="C33" s="295" t="s">
        <v>7871</v>
      </c>
      <c r="D33" s="313" t="str">
        <f xml:space="preserve">
IF(C34="ア",VLOOKUP(A34,ア!$A:$C,2,FALSE),
IF(C34="イ",VLOOKUP(A34,イ!$A:$C,2,FALSE),
IF(C34="ウ",HLOOKUP(A34,ウ!$1:$6,4,FALSE),
IF(C34="エ",VLOOKUP(A34,エ!$A:$E,4,FALSE),""))))</f>
        <v>東書</v>
      </c>
      <c r="E33" s="315" t="str">
        <f xml:space="preserve">
IF(C34="ア",VLOOKUP(A34,ア!$A:$C,3,FALSE),
IF(C34="イ",VLOOKUP(A34,イ!$A:$C,3,FALSE),
IF(C34="ウ",HLOOKUP(A34,ウ!$1:$6,5,FALSE)&amp;HLOOKUP(A34,ウ!$1:$6,6,FALSE),
IF(C34="エ",VLOOKUP(A34,エ!$A:$E,4,FALSE),""))))</f>
        <v>新編　新しい理科　３</v>
      </c>
      <c r="F33" s="317" t="s">
        <v>7683</v>
      </c>
      <c r="G33" s="317" t="s">
        <v>7889</v>
      </c>
      <c r="H33" s="328" t="s">
        <v>7893</v>
      </c>
      <c r="I33" s="298" t="s">
        <v>7799</v>
      </c>
      <c r="J33" s="311" t="s">
        <v>7874</v>
      </c>
      <c r="K33" s="295" t="s">
        <v>7874</v>
      </c>
      <c r="L33" s="313" t="str">
        <f xml:space="preserve">
IF(K34="ア",VLOOKUP(I34,ア!$A:$C,2,FALSE),
IF(K34="イ",VLOOKUP(I34,イ!$A:$C,2,FALSE),
IF(K34="ウ",HLOOKUP(I34,ウ!$1:$6,4,FALSE),
IF(K34="エ",VLOOKUP(I34,エ!$A:$E,4,FALSE),""))))</f>
        <v>東書</v>
      </c>
      <c r="M33" s="315" t="str">
        <f xml:space="preserve">
IF(K34="ア",VLOOKUP(I34,ア!$A:$C,3,FALSE),
IF(K34="イ",VLOOKUP(I34,イ!$A:$C,3,FALSE),
IF(K34="ウ",HLOOKUP(I34,ウ!$1:$6,5,FALSE)&amp;HLOOKUP(I34,ウ!$1:$6,6,FALSE),
IF(K34="エ",VLOOKUP(I34,エ!$A:$E,4,FALSE),""))))</f>
        <v>おんがく　☆☆☆</v>
      </c>
      <c r="N33" s="317" t="s">
        <v>7683</v>
      </c>
      <c r="O33" s="317" t="s">
        <v>7888</v>
      </c>
      <c r="P33" s="328" t="s">
        <v>7891</v>
      </c>
      <c r="Q33" s="319" t="s">
        <v>7895</v>
      </c>
      <c r="R33" s="294" t="s">
        <v>7800</v>
      </c>
      <c r="S33" s="311" t="s">
        <v>7874</v>
      </c>
      <c r="T33" s="295" t="s">
        <v>7874</v>
      </c>
      <c r="U33" s="313" t="str">
        <f xml:space="preserve">
IF(T34="ア",VLOOKUP(R34,ア!$A:$C,2,FALSE),
IF(T34="イ",VLOOKUP(R34,イ!$A:$C,2,FALSE),
IF(T34="ウ",HLOOKUP(R34,ウ!$1:$6,4,FALSE),
IF(T34="エ",VLOOKUP(R34,エ!$A:$E,4,FALSE),""))))</f>
        <v>東書</v>
      </c>
      <c r="V33" s="315" t="str">
        <f xml:space="preserve">
IF(T34="ア",VLOOKUP(R34,ア!$A:$C,3,FALSE),
IF(T34="イ",VLOOKUP(R34,イ!$A:$C,3,FALSE),
IF(T34="ウ",HLOOKUP(R34,ウ!$1:$6,5,FALSE)&amp;HLOOKUP(R34,ウ!$1:$6,6,FALSE),
IF(T34="エ",VLOOKUP(R34,エ!$A:$E,4,FALSE),""))))</f>
        <v>おんがく　☆☆☆</v>
      </c>
      <c r="W33" s="317" t="s">
        <v>7683</v>
      </c>
      <c r="X33" s="317" t="s">
        <v>7888</v>
      </c>
      <c r="Y33" s="307" t="s">
        <v>7891</v>
      </c>
      <c r="Z33" s="309" t="s">
        <v>7895</v>
      </c>
    </row>
    <row r="34" spans="1:26" s="187" customFormat="1" ht="21" customHeight="1" x14ac:dyDescent="0.45">
      <c r="A34" s="225" t="s">
        <v>7870</v>
      </c>
      <c r="B34" s="312"/>
      <c r="C34" s="297" t="s">
        <v>7865</v>
      </c>
      <c r="D34" s="314"/>
      <c r="E34" s="316"/>
      <c r="F34" s="318"/>
      <c r="G34" s="318"/>
      <c r="H34" s="331"/>
      <c r="I34" s="227" t="s">
        <v>7873</v>
      </c>
      <c r="J34" s="312"/>
      <c r="K34" s="297" t="s">
        <v>7722</v>
      </c>
      <c r="L34" s="314"/>
      <c r="M34" s="316"/>
      <c r="N34" s="318"/>
      <c r="O34" s="318"/>
      <c r="P34" s="331"/>
      <c r="Q34" s="320"/>
      <c r="R34" s="227" t="s">
        <v>7873</v>
      </c>
      <c r="S34" s="312"/>
      <c r="T34" s="297" t="s">
        <v>7722</v>
      </c>
      <c r="U34" s="314"/>
      <c r="V34" s="316"/>
      <c r="W34" s="318"/>
      <c r="X34" s="318"/>
      <c r="Y34" s="308"/>
      <c r="Z34" s="310"/>
    </row>
    <row r="35" spans="1:26" s="187" customFormat="1" ht="21" customHeight="1" x14ac:dyDescent="0.45">
      <c r="A35" s="294" t="s">
        <v>7801</v>
      </c>
      <c r="B35" s="311" t="s">
        <v>7874</v>
      </c>
      <c r="C35" s="295" t="s">
        <v>7874</v>
      </c>
      <c r="D35" s="313" t="str">
        <f xml:space="preserve">
IF(C36="ア",VLOOKUP(A36,ア!$A:$C,2,FALSE),
IF(C36="イ",VLOOKUP(A36,イ!$A:$C,2,FALSE),
IF(C36="ウ",HLOOKUP(A36,ウ!$1:$6,4,FALSE),
IF(C36="エ",VLOOKUP(A36,エ!$A:$E,4,FALSE),""))))</f>
        <v>東書</v>
      </c>
      <c r="E35" s="315" t="str">
        <f xml:space="preserve">
IF(C36="ア",VLOOKUP(A36,ア!$A:$C,3,FALSE),
IF(C36="イ",VLOOKUP(A36,イ!$A:$C,3,FALSE),
IF(C36="ウ",HLOOKUP(A36,ウ!$1:$6,5,FALSE)&amp;HLOOKUP(A36,ウ!$1:$6,6,FALSE),
IF(C36="エ",VLOOKUP(A36,エ!$A:$E,4,FALSE),""))))</f>
        <v>音楽　☆☆☆☆</v>
      </c>
      <c r="F35" s="317" t="s">
        <v>7683</v>
      </c>
      <c r="G35" s="317" t="s">
        <v>7890</v>
      </c>
      <c r="H35" s="328" t="s">
        <v>7891</v>
      </c>
      <c r="I35" s="298" t="s">
        <v>7802</v>
      </c>
      <c r="J35" s="311" t="s">
        <v>7874</v>
      </c>
      <c r="K35" s="295" t="s">
        <v>7874</v>
      </c>
      <c r="L35" s="313" t="str">
        <f xml:space="preserve">
IF(K36="ア",VLOOKUP(I36,ア!$A:$C,2,FALSE),
IF(K36="イ",VLOOKUP(I36,イ!$A:$C,2,FALSE),
IF(K36="ウ",HLOOKUP(I36,ウ!$1:$6,4,FALSE),
IF(K36="エ",VLOOKUP(I36,エ!$A:$E,4,FALSE),""))))</f>
        <v>東書</v>
      </c>
      <c r="M35" s="315" t="str">
        <f xml:space="preserve">
IF(K36="ア",VLOOKUP(I36,ア!$A:$C,3,FALSE),
IF(K36="イ",VLOOKUP(I36,イ!$A:$C,3,FALSE),
IF(K36="ウ",HLOOKUP(I36,ウ!$1:$6,5,FALSE)&amp;HLOOKUP(I36,ウ!$1:$6,6,FALSE),
IF(K36="エ",VLOOKUP(I36,エ!$A:$E,4,FALSE),""))))</f>
        <v>音楽　☆☆☆☆</v>
      </c>
      <c r="N35" s="317" t="s">
        <v>7683</v>
      </c>
      <c r="O35" s="317" t="s">
        <v>7889</v>
      </c>
      <c r="P35" s="328" t="s">
        <v>7891</v>
      </c>
      <c r="Q35" s="319" t="s">
        <v>7895</v>
      </c>
      <c r="R35" s="294" t="s">
        <v>7803</v>
      </c>
      <c r="S35" s="311" t="s">
        <v>7874</v>
      </c>
      <c r="T35" s="295" t="s">
        <v>7874</v>
      </c>
      <c r="U35" s="313" t="str">
        <f xml:space="preserve">
IF(T36="ア",VLOOKUP(R36,ア!$A:$C,2,FALSE),
IF(T36="イ",VLOOKUP(R36,イ!$A:$C,2,FALSE),
IF(T36="ウ",HLOOKUP(R36,ウ!$1:$6,4,FALSE),
IF(T36="エ",VLOOKUP(R36,エ!$A:$E,4,FALSE),""))))</f>
        <v>東書</v>
      </c>
      <c r="V35" s="315" t="str">
        <f xml:space="preserve">
IF(T36="ア",VLOOKUP(R36,ア!$A:$C,3,FALSE),
IF(T36="イ",VLOOKUP(R36,イ!$A:$C,3,FALSE),
IF(T36="ウ",HLOOKUP(R36,ウ!$1:$6,5,FALSE)&amp;HLOOKUP(R36,ウ!$1:$6,6,FALSE),
IF(T36="エ",VLOOKUP(R36,エ!$A:$E,4,FALSE),""))))</f>
        <v>音楽　☆☆☆☆</v>
      </c>
      <c r="W35" s="317" t="s">
        <v>7683</v>
      </c>
      <c r="X35" s="317" t="s">
        <v>7889</v>
      </c>
      <c r="Y35" s="307" t="s">
        <v>7891</v>
      </c>
      <c r="Z35" s="309" t="s">
        <v>7895</v>
      </c>
    </row>
    <row r="36" spans="1:26" s="187" customFormat="1" ht="21" customHeight="1" x14ac:dyDescent="0.45">
      <c r="A36" s="225" t="s">
        <v>7875</v>
      </c>
      <c r="B36" s="312"/>
      <c r="C36" s="297" t="s">
        <v>7722</v>
      </c>
      <c r="D36" s="314"/>
      <c r="E36" s="316"/>
      <c r="F36" s="318"/>
      <c r="G36" s="318"/>
      <c r="H36" s="331"/>
      <c r="I36" s="227" t="s">
        <v>7875</v>
      </c>
      <c r="J36" s="312"/>
      <c r="K36" s="297" t="s">
        <v>7722</v>
      </c>
      <c r="L36" s="314"/>
      <c r="M36" s="316"/>
      <c r="N36" s="318"/>
      <c r="O36" s="318"/>
      <c r="P36" s="331"/>
      <c r="Q36" s="320"/>
      <c r="R36" s="227" t="s">
        <v>7875</v>
      </c>
      <c r="S36" s="312"/>
      <c r="T36" s="297" t="s">
        <v>7722</v>
      </c>
      <c r="U36" s="314"/>
      <c r="V36" s="316"/>
      <c r="W36" s="318"/>
      <c r="X36" s="318"/>
      <c r="Y36" s="308"/>
      <c r="Z36" s="310"/>
    </row>
    <row r="37" spans="1:26" s="187" customFormat="1" ht="21" customHeight="1" x14ac:dyDescent="0.45">
      <c r="A37" s="294" t="s">
        <v>7804</v>
      </c>
      <c r="B37" s="311" t="s">
        <v>7879</v>
      </c>
      <c r="C37" s="295" t="s">
        <v>7879</v>
      </c>
      <c r="D37" s="313" t="str">
        <f xml:space="preserve">
IF(C38="ア",VLOOKUP(A38,ア!$A:$C,2,FALSE),
IF(C38="イ",VLOOKUP(A38,イ!$A:$C,2,FALSE),
IF(C38="ウ",HLOOKUP(A38,ウ!$1:$6,4,FALSE),
IF(C38="エ",VLOOKUP(A38,エ!$A:$E,4,FALSE),""))))</f>
        <v>日文</v>
      </c>
      <c r="E37" s="315" t="str">
        <f xml:space="preserve">
IF(C38="ア",VLOOKUP(A38,ア!$A:$C,3,FALSE),
IF(C38="イ",VLOOKUP(A38,イ!$A:$C,3,FALSE),
IF(C38="ウ",HLOOKUP(A38,ウ!$1:$6,5,FALSE)&amp;HLOOKUP(A38,ウ!$1:$6,6,FALSE),
IF(C38="エ",VLOOKUP(A38,エ!$A:$E,4,FALSE),""))))</f>
        <v>美術１　美術との出会い</v>
      </c>
      <c r="F37" s="317" t="s">
        <v>7683</v>
      </c>
      <c r="G37" s="317" t="s">
        <v>7890</v>
      </c>
      <c r="H37" s="328" t="s">
        <v>7893</v>
      </c>
      <c r="I37" s="298" t="s">
        <v>7805</v>
      </c>
      <c r="J37" s="311" t="s">
        <v>7879</v>
      </c>
      <c r="K37" s="295" t="s">
        <v>7879</v>
      </c>
      <c r="L37" s="313" t="str">
        <f xml:space="preserve">
IF(K38="ア",VLOOKUP(I38,ア!$A:$C,2,FALSE),
IF(K38="イ",VLOOKUP(I38,イ!$A:$C,2,FALSE),
IF(K38="ウ",HLOOKUP(I38,ウ!$1:$6,4,FALSE),
IF(K38="エ",VLOOKUP(I38,エ!$A:$E,4,FALSE),""))))</f>
        <v>日文</v>
      </c>
      <c r="M37" s="315" t="str">
        <f xml:space="preserve">
IF(K38="ア",VLOOKUP(I38,ア!$A:$C,3,FALSE),
IF(K38="イ",VLOOKUP(I38,イ!$A:$C,3,FALSE),
IF(K38="ウ",HLOOKUP(I38,ウ!$1:$6,5,FALSE)&amp;HLOOKUP(I38,ウ!$1:$6,6,FALSE),
IF(K38="エ",VLOOKUP(I38,エ!$A:$E,4,FALSE),""))))</f>
        <v>美術２・３上　学びの実感と深まり
美術２・３下　学びの探求と未来</v>
      </c>
      <c r="N37" s="317" t="s">
        <v>7683</v>
      </c>
      <c r="O37" s="317" t="s">
        <v>7890</v>
      </c>
      <c r="P37" s="328" t="s">
        <v>7894</v>
      </c>
      <c r="Q37" s="319"/>
      <c r="R37" s="294" t="s">
        <v>7806</v>
      </c>
      <c r="S37" s="311" t="s">
        <v>7879</v>
      </c>
      <c r="T37" s="295" t="s">
        <v>7879</v>
      </c>
      <c r="U37" s="313" t="str">
        <f xml:space="preserve">
IF(T38="ア",VLOOKUP(R38,ア!$A:$C,2,FALSE),
IF(T38="イ",VLOOKUP(R38,イ!$A:$C,2,FALSE),
IF(T38="ウ",HLOOKUP(R38,ウ!$1:$6,4,FALSE),
IF(T38="エ",VLOOKUP(R38,エ!$A:$E,4,FALSE),""))))</f>
        <v>日文</v>
      </c>
      <c r="V37" s="315" t="str">
        <f xml:space="preserve">
IF(T38="ア",VLOOKUP(R38,ア!$A:$C,3,FALSE),
IF(T38="イ",VLOOKUP(R38,イ!$A:$C,3,FALSE),
IF(T38="ウ",HLOOKUP(R38,ウ!$1:$6,5,FALSE)&amp;HLOOKUP(R38,ウ!$1:$6,6,FALSE),
IF(T38="エ",VLOOKUP(R38,エ!$A:$E,4,FALSE),""))))</f>
        <v>美術２・３上　学びの実感と深まり
美術２・３下　学びの探求と未来</v>
      </c>
      <c r="W37" s="317" t="s">
        <v>7683</v>
      </c>
      <c r="X37" s="317" t="s">
        <v>7890</v>
      </c>
      <c r="Y37" s="307" t="s">
        <v>7894</v>
      </c>
      <c r="Z37" s="309" t="s">
        <v>7895</v>
      </c>
    </row>
    <row r="38" spans="1:26" s="187" customFormat="1" ht="21" customHeight="1" x14ac:dyDescent="0.45">
      <c r="A38" s="225" t="s">
        <v>7880</v>
      </c>
      <c r="B38" s="312"/>
      <c r="C38" s="297" t="s">
        <v>7865</v>
      </c>
      <c r="D38" s="314"/>
      <c r="E38" s="316"/>
      <c r="F38" s="318"/>
      <c r="G38" s="318"/>
      <c r="H38" s="331"/>
      <c r="I38" s="225" t="s">
        <v>7881</v>
      </c>
      <c r="J38" s="312"/>
      <c r="K38" s="297" t="s">
        <v>7865</v>
      </c>
      <c r="L38" s="314"/>
      <c r="M38" s="316"/>
      <c r="N38" s="318"/>
      <c r="O38" s="318"/>
      <c r="P38" s="331"/>
      <c r="Q38" s="320"/>
      <c r="R38" s="225" t="s">
        <v>7881</v>
      </c>
      <c r="S38" s="312"/>
      <c r="T38" s="297" t="s">
        <v>7865</v>
      </c>
      <c r="U38" s="314"/>
      <c r="V38" s="316"/>
      <c r="W38" s="318"/>
      <c r="X38" s="318"/>
      <c r="Y38" s="308"/>
      <c r="Z38" s="310"/>
    </row>
    <row r="39" spans="1:26" s="187" customFormat="1" ht="21" customHeight="1" x14ac:dyDescent="0.45">
      <c r="A39" s="294" t="s">
        <v>7807</v>
      </c>
      <c r="B39" s="311" t="s">
        <v>7882</v>
      </c>
      <c r="C39" s="295" t="s">
        <v>7882</v>
      </c>
      <c r="D39" s="313" t="str">
        <f xml:space="preserve">
IF(C40="ア",VLOOKUP(A40,ア!$A:$C,2,FALSE),
IF(C40="イ",VLOOKUP(A40,イ!$A:$C,2,FALSE),
IF(C40="ウ",HLOOKUP(A40,ウ!$1:$6,4,FALSE),
IF(C40="エ",VLOOKUP(A40,エ!$A:$E,4,FALSE),""))))</f>
        <v>06-1　偕　成　社</v>
      </c>
      <c r="E39" s="315" t="str">
        <f xml:space="preserve">
IF(C40="ア",VLOOKUP(A40,ア!$A:$C,3,FALSE),
IF(C40="イ",VLOOKUP(A40,イ!$A:$C,3,FALSE),
IF(C40="ウ",HLOOKUP(A40,ウ!$1:$6,5,FALSE)&amp;HLOOKUP(A40,ウ!$1:$6,6,FALSE),
IF(C40="エ",VLOOKUP(A40,エ!$A:$E,4,FALSE),""))))</f>
        <v>子どもの生活(６)じょうぶなからだに
なれるよ！</v>
      </c>
      <c r="F39" s="317" t="s">
        <v>7683</v>
      </c>
      <c r="G39" s="317" t="s">
        <v>7890</v>
      </c>
      <c r="H39" s="328" t="s">
        <v>7891</v>
      </c>
      <c r="I39" s="298" t="s">
        <v>7808</v>
      </c>
      <c r="J39" s="311" t="s">
        <v>7882</v>
      </c>
      <c r="K39" s="295" t="s">
        <v>7882</v>
      </c>
      <c r="L39" s="313" t="str">
        <f xml:space="preserve">
IF(K40="ア",VLOOKUP(I40,ア!$A:$C,2,FALSE),
IF(K40="イ",VLOOKUP(I40,イ!$A:$C,2,FALSE),
IF(K40="ウ",HLOOKUP(I40,ウ!$1:$6,4,FALSE),
IF(K40="エ",VLOOKUP(I40,エ!$A:$E,4,FALSE),""))))</f>
        <v>06-1　偕　成　社</v>
      </c>
      <c r="M39" s="315" t="str">
        <f xml:space="preserve">
IF(K40="ア",VLOOKUP(I40,ア!$A:$C,3,FALSE),
IF(K40="イ",VLOOKUP(I40,イ!$A:$C,3,FALSE),
IF(K40="ウ",HLOOKUP(I40,ウ!$1:$6,5,FALSE)&amp;HLOOKUP(I40,ウ!$1:$6,6,FALSE),
IF(K40="エ",VLOOKUP(I40,エ!$A:$E,4,FALSE),""))))</f>
        <v>子どもの生活(６)じょうぶなからだに
なれるよ！</v>
      </c>
      <c r="N39" s="317" t="s">
        <v>7683</v>
      </c>
      <c r="O39" s="317" t="s">
        <v>7890</v>
      </c>
      <c r="P39" s="328" t="s">
        <v>7891</v>
      </c>
      <c r="Q39" s="319" t="s">
        <v>7895</v>
      </c>
      <c r="R39" s="294" t="s">
        <v>7809</v>
      </c>
      <c r="S39" s="311" t="s">
        <v>7882</v>
      </c>
      <c r="T39" s="295" t="s">
        <v>7882</v>
      </c>
      <c r="U39" s="313" t="str">
        <f xml:space="preserve">
IF(T40="ア",VLOOKUP(R40,ア!$A:$C,2,FALSE),
IF(T40="イ",VLOOKUP(R40,イ!$A:$C,2,FALSE),
IF(T40="ウ",HLOOKUP(R40,ウ!$1:$6,4,FALSE),
IF(T40="エ",VLOOKUP(R40,エ!$A:$E,4,FALSE),""))))</f>
        <v>06-1　偕　成　社</v>
      </c>
      <c r="V39" s="315" t="str">
        <f xml:space="preserve">
IF(T40="ア",VLOOKUP(R40,ア!$A:$C,3,FALSE),
IF(T40="イ",VLOOKUP(R40,イ!$A:$C,3,FALSE),
IF(T40="ウ",HLOOKUP(R40,ウ!$1:$6,5,FALSE)&amp;HLOOKUP(R40,ウ!$1:$6,6,FALSE),
IF(T40="エ",VLOOKUP(R40,エ!$A:$E,4,FALSE),""))))</f>
        <v>子どもの生活(６)じょうぶなからだに
なれるよ！</v>
      </c>
      <c r="W39" s="317" t="s">
        <v>7683</v>
      </c>
      <c r="X39" s="317" t="s">
        <v>7890</v>
      </c>
      <c r="Y39" s="307" t="s">
        <v>7891</v>
      </c>
      <c r="Z39" s="309" t="s">
        <v>7895</v>
      </c>
    </row>
    <row r="40" spans="1:26" s="187" customFormat="1" ht="21" customHeight="1" x14ac:dyDescent="0.45">
      <c r="A40" s="225">
        <v>9784033361604</v>
      </c>
      <c r="B40" s="312"/>
      <c r="C40" s="297" t="s">
        <v>7723</v>
      </c>
      <c r="D40" s="314"/>
      <c r="E40" s="316"/>
      <c r="F40" s="318"/>
      <c r="G40" s="318"/>
      <c r="H40" s="331"/>
      <c r="I40" s="225">
        <v>9784033361604</v>
      </c>
      <c r="J40" s="312"/>
      <c r="K40" s="297" t="s">
        <v>7723</v>
      </c>
      <c r="L40" s="314"/>
      <c r="M40" s="316"/>
      <c r="N40" s="318"/>
      <c r="O40" s="318"/>
      <c r="P40" s="331"/>
      <c r="Q40" s="320"/>
      <c r="R40" s="225">
        <v>9784033361604</v>
      </c>
      <c r="S40" s="312"/>
      <c r="T40" s="297" t="s">
        <v>7723</v>
      </c>
      <c r="U40" s="314"/>
      <c r="V40" s="316"/>
      <c r="W40" s="318"/>
      <c r="X40" s="318"/>
      <c r="Y40" s="308"/>
      <c r="Z40" s="310"/>
    </row>
    <row r="41" spans="1:26" s="187" customFormat="1" ht="21" customHeight="1" x14ac:dyDescent="0.45">
      <c r="A41" s="294" t="s">
        <v>7810</v>
      </c>
      <c r="B41" s="311" t="s">
        <v>7917</v>
      </c>
      <c r="C41" s="295" t="s">
        <v>7915</v>
      </c>
      <c r="D41" s="313" t="str">
        <f xml:space="preserve">
IF(C42="ア",VLOOKUP(A42,ア!$A:$C,2,FALSE),
IF(C42="イ",VLOOKUP(A42,イ!$A:$C,2,FALSE),
IF(C42="ウ",HLOOKUP(A42,ウ!$1:$6,4,FALSE),
IF(C42="エ",VLOOKUP(A42,エ!$A:$E,4,FALSE),""))))</f>
        <v>11-1　さ　え　ら</v>
      </c>
      <c r="E41" s="315" t="str">
        <f xml:space="preserve">
IF(C42="ア",VLOOKUP(A42,ア!$A:$C,3,FALSE),
IF(C42="イ",VLOOKUP(A42,イ!$A:$C,3,FALSE),
IF(C42="ウ",HLOOKUP(A42,ウ!$1:$6,5,FALSE)&amp;HLOOKUP(A42,ウ!$1:$6,6,FALSE),
IF(C42="エ",VLOOKUP(A42,エ!$A:$E,4,FALSE),""))))</f>
        <v>たのしい工作教室　たのしいこうさく
きょうしつ１</v>
      </c>
      <c r="F41" s="317" t="s">
        <v>7683</v>
      </c>
      <c r="G41" s="317" t="s">
        <v>7888</v>
      </c>
      <c r="H41" s="328" t="s">
        <v>7891</v>
      </c>
      <c r="I41" s="298" t="s">
        <v>7811</v>
      </c>
      <c r="J41" s="311" t="s">
        <v>7917</v>
      </c>
      <c r="K41" s="295" t="s">
        <v>7915</v>
      </c>
      <c r="L41" s="313" t="str">
        <f xml:space="preserve">
IF(K42="ア",VLOOKUP(I42,ア!$A:$C,2,FALSE),
IF(K42="イ",VLOOKUP(I42,イ!$A:$C,2,FALSE),
IF(K42="ウ",HLOOKUP(I42,ウ!$1:$6,4,FALSE),
IF(K42="エ",VLOOKUP(I42,エ!$A:$E,4,FALSE),""))))</f>
        <v>11-1　さ　え　ら</v>
      </c>
      <c r="M41" s="315" t="str">
        <f xml:space="preserve">
IF(K42="ア",VLOOKUP(I42,ア!$A:$C,3,FALSE),
IF(K42="イ",VLOOKUP(I42,イ!$A:$C,3,FALSE),
IF(K42="ウ",HLOOKUP(I42,ウ!$1:$6,5,FALSE)&amp;HLOOKUP(I42,ウ!$1:$6,6,FALSE),
IF(K42="エ",VLOOKUP(I42,エ!$A:$E,4,FALSE),""))))</f>
        <v>たのしい工作教室　たのしいこうさく
きょうしつ１</v>
      </c>
      <c r="N41" s="317" t="s">
        <v>7683</v>
      </c>
      <c r="O41" s="317" t="s">
        <v>7888</v>
      </c>
      <c r="P41" s="328" t="s">
        <v>7891</v>
      </c>
      <c r="Q41" s="319" t="s">
        <v>7895</v>
      </c>
      <c r="R41" s="294" t="s">
        <v>7812</v>
      </c>
      <c r="S41" s="311" t="s">
        <v>7917</v>
      </c>
      <c r="T41" s="295" t="s">
        <v>7915</v>
      </c>
      <c r="U41" s="313" t="str">
        <f xml:space="preserve">
IF(T42="ア",VLOOKUP(R42,ア!$A:$C,2,FALSE),
IF(T42="イ",VLOOKUP(R42,イ!$A:$C,2,FALSE),
IF(T42="ウ",HLOOKUP(R42,ウ!$1:$6,4,FALSE),
IF(T42="エ",VLOOKUP(R42,エ!$A:$E,4,FALSE),""))))</f>
        <v>11-1　さ　え　ら</v>
      </c>
      <c r="V41" s="315" t="str">
        <f xml:space="preserve">
IF(T42="ア",VLOOKUP(R42,ア!$A:$C,3,FALSE),
IF(T42="イ",VLOOKUP(R42,イ!$A:$C,3,FALSE),
IF(T42="ウ",HLOOKUP(R42,ウ!$1:$6,5,FALSE)&amp;HLOOKUP(R42,ウ!$1:$6,6,FALSE),
IF(T42="エ",VLOOKUP(R42,エ!$A:$E,4,FALSE),""))))</f>
        <v>たのしい工作教室　たのしいこうさく
きょうしつ１</v>
      </c>
      <c r="W41" s="317" t="s">
        <v>7683</v>
      </c>
      <c r="X41" s="317" t="s">
        <v>7888</v>
      </c>
      <c r="Y41" s="307" t="s">
        <v>7891</v>
      </c>
      <c r="Z41" s="309" t="s">
        <v>7895</v>
      </c>
    </row>
    <row r="42" spans="1:26" s="187" customFormat="1" ht="21" customHeight="1" thickBot="1" x14ac:dyDescent="0.5">
      <c r="A42" s="225">
        <v>9784378012018</v>
      </c>
      <c r="B42" s="312"/>
      <c r="C42" s="297" t="s">
        <v>7723</v>
      </c>
      <c r="D42" s="314"/>
      <c r="E42" s="316"/>
      <c r="F42" s="318"/>
      <c r="G42" s="318"/>
      <c r="H42" s="331"/>
      <c r="I42" s="225">
        <v>9784378012018</v>
      </c>
      <c r="J42" s="312"/>
      <c r="K42" s="297" t="s">
        <v>7723</v>
      </c>
      <c r="L42" s="314"/>
      <c r="M42" s="316"/>
      <c r="N42" s="318"/>
      <c r="O42" s="322"/>
      <c r="P42" s="331"/>
      <c r="Q42" s="320"/>
      <c r="R42" s="225">
        <v>9784378012018</v>
      </c>
      <c r="S42" s="312"/>
      <c r="T42" s="297" t="s">
        <v>7723</v>
      </c>
      <c r="U42" s="314"/>
      <c r="V42" s="316"/>
      <c r="W42" s="318"/>
      <c r="X42" s="322"/>
      <c r="Y42" s="308"/>
      <c r="Z42" s="310"/>
    </row>
    <row r="43" spans="1:26" s="187" customFormat="1" ht="21" customHeight="1" x14ac:dyDescent="0.45">
      <c r="A43" s="294" t="s">
        <v>7813</v>
      </c>
      <c r="B43" s="311" t="s">
        <v>7917</v>
      </c>
      <c r="C43" s="295" t="s">
        <v>7915</v>
      </c>
      <c r="D43" s="313" t="str">
        <f xml:space="preserve">
IF(C44="ア",VLOOKUP(A44,ア!$A:$C,2,FALSE),
IF(C44="イ",VLOOKUP(A44,イ!$A:$C,2,FALSE),
IF(C44="ウ",HLOOKUP(A44,ウ!$1:$6,4,FALSE),
IF(C44="エ",VLOOKUP(A44,エ!$A:$E,4,FALSE),""))))</f>
        <v>東書</v>
      </c>
      <c r="E43" s="315" t="str">
        <f xml:space="preserve">
IF(C44="ア",VLOOKUP(A44,ア!$A:$C,3,FALSE),
IF(C44="イ",VLOOKUP(A44,イ!$A:$C,3,FALSE),
IF(C44="ウ",HLOOKUP(A44,ウ!$1:$6,5,FALSE)&amp;HLOOKUP(A44,ウ!$1:$6,6,FALSE),
IF(C44="エ",VLOOKUP(A44,エ!$A:$E,4,FALSE),""))))</f>
        <v>新編　新しい技術・家庭　技術分野　未来を創るTechnology</v>
      </c>
      <c r="F43" s="317" t="s">
        <v>7683</v>
      </c>
      <c r="G43" s="317" t="s">
        <v>7889</v>
      </c>
      <c r="H43" s="328" t="s">
        <v>7891</v>
      </c>
      <c r="I43" s="298" t="s">
        <v>7814</v>
      </c>
      <c r="J43" s="311" t="s">
        <v>7917</v>
      </c>
      <c r="K43" s="295" t="s">
        <v>7915</v>
      </c>
      <c r="L43" s="313" t="str">
        <f xml:space="preserve">
IF(K44="ア",VLOOKUP(I44,ア!$A:$C,2,FALSE),
IF(K44="イ",VLOOKUP(I44,イ!$A:$C,2,FALSE),
IF(K44="ウ",HLOOKUP(I44,ウ!$1:$6,4,FALSE),
IF(K44="エ",VLOOKUP(I44,エ!$A:$E,4,FALSE),""))))</f>
        <v>東書</v>
      </c>
      <c r="M43" s="315" t="str">
        <f xml:space="preserve">
IF(K44="ア",VLOOKUP(I44,ア!$A:$C,3,FALSE),
IF(K44="イ",VLOOKUP(I44,イ!$A:$C,3,FALSE),
IF(K44="ウ",HLOOKUP(I44,ウ!$1:$6,5,FALSE)&amp;HLOOKUP(I44,ウ!$1:$6,6,FALSE),
IF(K44="エ",VLOOKUP(I44,エ!$A:$E,4,FALSE),""))))</f>
        <v>新編　新しい技術・家庭　技術分野　未来を創るTechnology</v>
      </c>
      <c r="N43" s="317" t="s">
        <v>7683</v>
      </c>
      <c r="O43" s="317" t="s">
        <v>7889</v>
      </c>
      <c r="P43" s="328" t="s">
        <v>7891</v>
      </c>
      <c r="Q43" s="319" t="s">
        <v>7895</v>
      </c>
      <c r="R43" s="294" t="s">
        <v>7815</v>
      </c>
      <c r="S43" s="311" t="s">
        <v>7918</v>
      </c>
      <c r="T43" s="295" t="s">
        <v>7915</v>
      </c>
      <c r="U43" s="313" t="str">
        <f xml:space="preserve">
IF(T44="ア",VLOOKUP(R44,ア!$A:$C,2,FALSE),
IF(T44="イ",VLOOKUP(R44,イ!$A:$C,2,FALSE),
IF(T44="ウ",HLOOKUP(R44,ウ!$1:$6,4,FALSE),
IF(T44="エ",VLOOKUP(R44,エ!$A:$E,4,FALSE),""))))</f>
        <v>東書</v>
      </c>
      <c r="V43" s="315" t="str">
        <f xml:space="preserve">
IF(T44="ア",VLOOKUP(R44,ア!$A:$C,3,FALSE),
IF(T44="イ",VLOOKUP(R44,イ!$A:$C,3,FALSE),
IF(T44="ウ",HLOOKUP(R44,ウ!$1:$6,5,FALSE)&amp;HLOOKUP(R44,ウ!$1:$6,6,FALSE),
IF(T44="エ",VLOOKUP(R44,エ!$A:$E,4,FALSE),""))))</f>
        <v>新編　新しい技術・家庭　技術分野　未来を創るTechnology</v>
      </c>
      <c r="W43" s="317" t="s">
        <v>7683</v>
      </c>
      <c r="X43" s="317" t="s">
        <v>7889</v>
      </c>
      <c r="Y43" s="307" t="s">
        <v>7891</v>
      </c>
      <c r="Z43" s="309" t="s">
        <v>7895</v>
      </c>
    </row>
    <row r="44" spans="1:26" s="187" customFormat="1" ht="21" customHeight="1" thickBot="1" x14ac:dyDescent="0.5">
      <c r="A44" s="225" t="s">
        <v>7883</v>
      </c>
      <c r="B44" s="312"/>
      <c r="C44" s="297" t="s">
        <v>7865</v>
      </c>
      <c r="D44" s="314"/>
      <c r="E44" s="316"/>
      <c r="F44" s="318"/>
      <c r="G44" s="322"/>
      <c r="H44" s="331"/>
      <c r="I44" s="225" t="s">
        <v>7883</v>
      </c>
      <c r="J44" s="312"/>
      <c r="K44" s="297" t="s">
        <v>7865</v>
      </c>
      <c r="L44" s="314"/>
      <c r="M44" s="316"/>
      <c r="N44" s="318"/>
      <c r="O44" s="322"/>
      <c r="P44" s="331"/>
      <c r="Q44" s="320"/>
      <c r="R44" s="225" t="s">
        <v>7883</v>
      </c>
      <c r="S44" s="312"/>
      <c r="T44" s="297" t="s">
        <v>7865</v>
      </c>
      <c r="U44" s="314"/>
      <c r="V44" s="316"/>
      <c r="W44" s="318"/>
      <c r="X44" s="322"/>
      <c r="Y44" s="308"/>
      <c r="Z44" s="310"/>
    </row>
    <row r="45" spans="1:26" s="187" customFormat="1" ht="21" customHeight="1" x14ac:dyDescent="0.45">
      <c r="A45" s="294" t="s">
        <v>7816</v>
      </c>
      <c r="B45" s="311" t="s">
        <v>7917</v>
      </c>
      <c r="C45" s="295" t="s">
        <v>7916</v>
      </c>
      <c r="D45" s="313" t="str">
        <f xml:space="preserve">
IF(C46="ア",VLOOKUP(A46,ア!$A:$C,2,FALSE),
IF(C46="イ",VLOOKUP(A46,イ!$A:$C,2,FALSE),
IF(C46="ウ",HLOOKUP(A46,ウ!$1:$6,4,FALSE),
IF(C46="エ",VLOOKUP(A46,エ!$A:$E,4,FALSE),""))))</f>
        <v>06-2　学　研</v>
      </c>
      <c r="E45" s="315" t="str">
        <f xml:space="preserve">
IF(C46="ア",VLOOKUP(A46,ア!$A:$C,3,FALSE),
IF(C46="イ",VLOOKUP(A46,イ!$A:$C,3,FALSE),
IF(C46="ウ",HLOOKUP(A46,ウ!$1:$6,5,FALSE)&amp;HLOOKUP(A46,ウ!$1:$6,6,FALSE),
IF(C46="エ",VLOOKUP(A46,エ!$A:$E,4,FALSE),""))))</f>
        <v>改訂版家庭科の基本</v>
      </c>
      <c r="F45" s="317" t="s">
        <v>7683</v>
      </c>
      <c r="G45" s="305" t="s">
        <v>7890</v>
      </c>
      <c r="H45" s="328" t="s">
        <v>7891</v>
      </c>
      <c r="I45" s="298" t="s">
        <v>7817</v>
      </c>
      <c r="J45" s="311" t="s">
        <v>7917</v>
      </c>
      <c r="K45" s="295" t="s">
        <v>7916</v>
      </c>
      <c r="L45" s="313" t="str">
        <f xml:space="preserve">
IF(K46="ア",VLOOKUP(I46,ア!$A:$C,2,FALSE),
IF(K46="イ",VLOOKUP(I46,イ!$A:$C,2,FALSE),
IF(K46="ウ",HLOOKUP(I46,ウ!$1:$6,4,FALSE),
IF(K46="エ",VLOOKUP(I46,エ!$A:$E,4,FALSE),""))))</f>
        <v>06-2　学　研</v>
      </c>
      <c r="M45" s="315" t="str">
        <f xml:space="preserve">
IF(K46="ア",VLOOKUP(I46,ア!$A:$C,3,FALSE),
IF(K46="イ",VLOOKUP(I46,イ!$A:$C,3,FALSE),
IF(K46="ウ",HLOOKUP(I46,ウ!$1:$6,5,FALSE)&amp;HLOOKUP(I46,ウ!$1:$6,6,FALSE),
IF(K46="エ",VLOOKUP(I46,エ!$A:$E,4,FALSE),""))))</f>
        <v>改訂版家庭科の基本</v>
      </c>
      <c r="N45" s="317" t="s">
        <v>7683</v>
      </c>
      <c r="O45" s="305" t="s">
        <v>7890</v>
      </c>
      <c r="P45" s="328" t="s">
        <v>7891</v>
      </c>
      <c r="Q45" s="319" t="s">
        <v>7895</v>
      </c>
      <c r="R45" s="294" t="s">
        <v>7818</v>
      </c>
      <c r="S45" s="311" t="s">
        <v>7917</v>
      </c>
      <c r="T45" s="295" t="s">
        <v>7916</v>
      </c>
      <c r="U45" s="313" t="str">
        <f xml:space="preserve">
IF(T46="ア",VLOOKUP(R46,ア!$A:$C,2,FALSE),
IF(T46="イ",VLOOKUP(R46,イ!$A:$C,2,FALSE),
IF(T46="ウ",HLOOKUP(R46,ウ!$1:$6,4,FALSE),
IF(T46="エ",VLOOKUP(R46,エ!$A:$E,4,FALSE),""))))</f>
        <v>06-2　学　研</v>
      </c>
      <c r="V45" s="315" t="str">
        <f xml:space="preserve">
IF(T46="ア",VLOOKUP(R46,ア!$A:$C,3,FALSE),
IF(T46="イ",VLOOKUP(R46,イ!$A:$C,3,FALSE),
IF(T46="ウ",HLOOKUP(R46,ウ!$1:$6,5,FALSE)&amp;HLOOKUP(R46,ウ!$1:$6,6,FALSE),
IF(T46="エ",VLOOKUP(R46,エ!$A:$E,4,FALSE),""))))</f>
        <v>改訂版家庭科の基本</v>
      </c>
      <c r="W45" s="317" t="s">
        <v>7683</v>
      </c>
      <c r="X45" s="305" t="s">
        <v>7890</v>
      </c>
      <c r="Y45" s="307" t="s">
        <v>7891</v>
      </c>
      <c r="Z45" s="309" t="s">
        <v>7895</v>
      </c>
    </row>
    <row r="46" spans="1:26" s="184" customFormat="1" ht="21" customHeight="1" thickBot="1" x14ac:dyDescent="0.2">
      <c r="A46" s="226">
        <v>9784058011102</v>
      </c>
      <c r="B46" s="326"/>
      <c r="C46" s="299" t="s">
        <v>7723</v>
      </c>
      <c r="D46" s="327"/>
      <c r="E46" s="321"/>
      <c r="F46" s="322"/>
      <c r="G46" s="323"/>
      <c r="H46" s="329"/>
      <c r="I46" s="228">
        <v>9784058011102</v>
      </c>
      <c r="J46" s="326"/>
      <c r="K46" s="299" t="s">
        <v>7723</v>
      </c>
      <c r="L46" s="327"/>
      <c r="M46" s="321"/>
      <c r="N46" s="322"/>
      <c r="O46" s="323"/>
      <c r="P46" s="329"/>
      <c r="Q46" s="330"/>
      <c r="R46" s="226">
        <v>9784058011102</v>
      </c>
      <c r="S46" s="326"/>
      <c r="T46" s="299" t="s">
        <v>7723</v>
      </c>
      <c r="U46" s="327"/>
      <c r="V46" s="321"/>
      <c r="W46" s="322"/>
      <c r="X46" s="323"/>
      <c r="Y46" s="324"/>
      <c r="Z46" s="325"/>
    </row>
    <row r="47" spans="1:26" s="187" customFormat="1" ht="21" customHeight="1" x14ac:dyDescent="0.45">
      <c r="A47" s="300" t="s">
        <v>7819</v>
      </c>
      <c r="B47" s="332"/>
      <c r="C47" s="301"/>
      <c r="D47" s="333"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5"/>
      <c r="G47" s="336"/>
      <c r="H47" s="339"/>
      <c r="I47" s="302" t="s">
        <v>1955</v>
      </c>
      <c r="J47" s="332"/>
      <c r="K47" s="301"/>
      <c r="L47" s="333"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5"/>
      <c r="O47" s="336"/>
      <c r="P47" s="339"/>
      <c r="Q47" s="340"/>
      <c r="R47" s="300" t="s">
        <v>1970</v>
      </c>
      <c r="S47" s="332"/>
      <c r="T47" s="301"/>
      <c r="U47" s="342" t="str">
        <f xml:space="preserve">
IF(T48="ア",VLOOKUP(R48,ア!$A:$C,2,FALSE),
IF(T48="イ",VLOOKUP(R48,イ!$A:$C,2,FALSE),
IF(T48="ウ",HLOOKUP(R48,ウ!$1:$6,4,FALSE),
IF(T48="エ",VLOOKUP(R48,エ!$A:$E,4,FALSE),""))))</f>
        <v/>
      </c>
      <c r="V47" s="341" t="str">
        <f xml:space="preserve">
IF(T48="ア",VLOOKUP(R48,ア!$A:$C,3,FALSE),
IF(T48="イ",VLOOKUP(R48,イ!$A:$C,3,FALSE),
IF(T48="ウ",HLOOKUP(R48,ウ!$1:$6,5,FALSE)&amp;HLOOKUP(R48,ウ!$1:$6,6,FALSE),
IF(T48="エ",VLOOKUP(R48,エ!$A:$E,4,FALSE),""))))</f>
        <v/>
      </c>
      <c r="W47" s="335"/>
      <c r="X47" s="336"/>
      <c r="Y47" s="337"/>
      <c r="Z47" s="338"/>
    </row>
    <row r="48" spans="1:26" s="187" customFormat="1" ht="21" customHeight="1" x14ac:dyDescent="0.45">
      <c r="A48" s="225"/>
      <c r="B48" s="312"/>
      <c r="C48" s="297"/>
      <c r="D48" s="314"/>
      <c r="E48" s="316"/>
      <c r="F48" s="318"/>
      <c r="G48" s="306"/>
      <c r="H48" s="331"/>
      <c r="I48" s="227"/>
      <c r="J48" s="312"/>
      <c r="K48" s="297"/>
      <c r="L48" s="314"/>
      <c r="M48" s="316"/>
      <c r="N48" s="318"/>
      <c r="O48" s="306"/>
      <c r="P48" s="331"/>
      <c r="Q48" s="320"/>
      <c r="R48" s="225"/>
      <c r="S48" s="312"/>
      <c r="T48" s="297"/>
      <c r="U48" s="314"/>
      <c r="V48" s="316"/>
      <c r="W48" s="318"/>
      <c r="X48" s="306"/>
      <c r="Y48" s="308"/>
      <c r="Z48" s="310"/>
    </row>
    <row r="49" spans="1:26" s="187" customFormat="1" ht="21" customHeight="1" x14ac:dyDescent="0.45">
      <c r="A49" s="294" t="s">
        <v>7820</v>
      </c>
      <c r="B49" s="311"/>
      <c r="C49" s="295"/>
      <c r="D49" s="313" t="str">
        <f xml:space="preserve">
IF(C50="ア",VLOOKUP(A50,ア!$A:$C,2,FALSE),
IF(C50="イ",VLOOKUP(A50,イ!$A:$C,2,FALSE),
IF(C50="ウ",HLOOKUP(A50,ウ!$1:$6,4,FALSE),
IF(C50="エ",VLOOKUP(A50,エ!$A:$E,4,FALSE),""))))</f>
        <v/>
      </c>
      <c r="E49" s="315" t="str">
        <f xml:space="preserve">
IF(C50="ア",VLOOKUP(A50,ア!$A:$C,3,FALSE),
IF(C50="イ",VLOOKUP(A50,イ!$A:$C,3,FALSE),
IF(C50="ウ",HLOOKUP(A50,ウ!$1:$6,5,FALSE)&amp;HLOOKUP(A50,ウ!$1:$6,6,FALSE),
IF(C50="エ",VLOOKUP(A50,エ!$A:$E,4,FALSE),""))))</f>
        <v/>
      </c>
      <c r="F49" s="317"/>
      <c r="G49" s="305"/>
      <c r="H49" s="328"/>
      <c r="I49" s="298" t="s">
        <v>1956</v>
      </c>
      <c r="J49" s="311"/>
      <c r="K49" s="295"/>
      <c r="L49" s="313" t="str">
        <f xml:space="preserve">
IF(K50="ア",VLOOKUP(I50,ア!$A:$C,2,FALSE),
IF(K50="イ",VLOOKUP(I50,イ!$A:$C,2,FALSE),
IF(K50="ウ",HLOOKUP(I50,ウ!$1:$6,4,FALSE),
IF(K50="エ",VLOOKUP(I50,エ!$A:$E,4,FALSE),""))))</f>
        <v/>
      </c>
      <c r="M49" s="315" t="str">
        <f xml:space="preserve">
IF(K50="ア",VLOOKUP(I50,ア!$A:$C,3,FALSE),
IF(K50="イ",VLOOKUP(I50,イ!$A:$C,3,FALSE),
IF(K50="ウ",HLOOKUP(I50,ウ!$1:$6,5,FALSE)&amp;HLOOKUP(I50,ウ!$1:$6,6,FALSE),
IF(K50="エ",VLOOKUP(I50,エ!$A:$E,4,FALSE),""))))</f>
        <v/>
      </c>
      <c r="N49" s="317"/>
      <c r="O49" s="305"/>
      <c r="P49" s="328"/>
      <c r="Q49" s="319"/>
      <c r="R49" s="294" t="s">
        <v>1971</v>
      </c>
      <c r="S49" s="311"/>
      <c r="T49" s="295"/>
      <c r="U49" s="313" t="str">
        <f xml:space="preserve">
IF(T50="ア",VLOOKUP(R50,ア!$A:$C,2,FALSE),
IF(T50="イ",VLOOKUP(R50,イ!$A:$C,2,FALSE),
IF(T50="ウ",HLOOKUP(R50,ウ!$1:$6,4,FALSE),
IF(T50="エ",VLOOKUP(R50,エ!$A:$E,4,FALSE),""))))</f>
        <v/>
      </c>
      <c r="V49" s="315" t="str">
        <f xml:space="preserve">
IF(T50="ア",VLOOKUP(R50,ア!$A:$C,3,FALSE),
IF(T50="イ",VLOOKUP(R50,イ!$A:$C,3,FALSE),
IF(T50="ウ",HLOOKUP(R50,ウ!$1:$6,5,FALSE)&amp;HLOOKUP(R50,ウ!$1:$6,6,FALSE),
IF(T50="エ",VLOOKUP(R50,エ!$A:$E,4,FALSE),""))))</f>
        <v/>
      </c>
      <c r="W49" s="317"/>
      <c r="X49" s="305"/>
      <c r="Y49" s="307"/>
      <c r="Z49" s="309"/>
    </row>
    <row r="50" spans="1:26" s="187" customFormat="1" ht="21" customHeight="1" x14ac:dyDescent="0.45">
      <c r="A50" s="225"/>
      <c r="B50" s="312"/>
      <c r="C50" s="297"/>
      <c r="D50" s="314"/>
      <c r="E50" s="316"/>
      <c r="F50" s="318"/>
      <c r="G50" s="306"/>
      <c r="H50" s="331"/>
      <c r="I50" s="227"/>
      <c r="J50" s="312"/>
      <c r="K50" s="297"/>
      <c r="L50" s="314"/>
      <c r="M50" s="316"/>
      <c r="N50" s="318"/>
      <c r="O50" s="306"/>
      <c r="P50" s="331"/>
      <c r="Q50" s="320"/>
      <c r="R50" s="225"/>
      <c r="S50" s="312"/>
      <c r="T50" s="297"/>
      <c r="U50" s="314"/>
      <c r="V50" s="316"/>
      <c r="W50" s="318"/>
      <c r="X50" s="306"/>
      <c r="Y50" s="308"/>
      <c r="Z50" s="310"/>
    </row>
    <row r="51" spans="1:26" s="187" customFormat="1" ht="21" customHeight="1" x14ac:dyDescent="0.45">
      <c r="A51" s="294" t="s">
        <v>7821</v>
      </c>
      <c r="B51" s="311"/>
      <c r="C51" s="295"/>
      <c r="D51" s="313" t="str">
        <f xml:space="preserve">
IF(C52="ア",VLOOKUP(A52,ア!$A:$C,2,FALSE),
IF(C52="イ",VLOOKUP(A52,イ!$A:$C,2,FALSE),
IF(C52="ウ",HLOOKUP(A52,ウ!$1:$6,4,FALSE),
IF(C52="エ",VLOOKUP(A52,エ!$A:$E,4,FALSE),""))))</f>
        <v/>
      </c>
      <c r="E51" s="315" t="str">
        <f xml:space="preserve">
IF(C52="ア",VLOOKUP(A52,ア!$A:$C,3,FALSE),
IF(C52="イ",VLOOKUP(A52,イ!$A:$C,3,FALSE),
IF(C52="ウ",HLOOKUP(A52,ウ!$1:$6,5,FALSE)&amp;HLOOKUP(A52,ウ!$1:$6,6,FALSE),
IF(C52="エ",VLOOKUP(A52,エ!$A:$E,4,FALSE),""))))</f>
        <v/>
      </c>
      <c r="F51" s="317"/>
      <c r="G51" s="305"/>
      <c r="H51" s="328"/>
      <c r="I51" s="298" t="s">
        <v>1957</v>
      </c>
      <c r="J51" s="311"/>
      <c r="K51" s="295"/>
      <c r="L51" s="313" t="str">
        <f xml:space="preserve">
IF(K52="ア",VLOOKUP(I52,ア!$A:$C,2,FALSE),
IF(K52="イ",VLOOKUP(I52,イ!$A:$C,2,FALSE),
IF(K52="ウ",HLOOKUP(I52,ウ!$1:$6,4,FALSE),
IF(K52="エ",VLOOKUP(I52,エ!$A:$E,4,FALSE),""))))</f>
        <v/>
      </c>
      <c r="M51" s="315" t="str">
        <f xml:space="preserve">
IF(K52="ア",VLOOKUP(I52,ア!$A:$C,3,FALSE),
IF(K52="イ",VLOOKUP(I52,イ!$A:$C,3,FALSE),
IF(K52="ウ",HLOOKUP(I52,ウ!$1:$6,5,FALSE)&amp;HLOOKUP(I52,ウ!$1:$6,6,FALSE),
IF(K52="エ",VLOOKUP(I52,エ!$A:$E,4,FALSE),""))))</f>
        <v/>
      </c>
      <c r="N51" s="317"/>
      <c r="O51" s="305"/>
      <c r="P51" s="328"/>
      <c r="Q51" s="319"/>
      <c r="R51" s="294" t="s">
        <v>1972</v>
      </c>
      <c r="S51" s="311"/>
      <c r="T51" s="295"/>
      <c r="U51" s="313" t="str">
        <f xml:space="preserve">
IF(T52="ア",VLOOKUP(R52,ア!$A:$C,2,FALSE),
IF(T52="イ",VLOOKUP(R52,イ!$A:$C,2,FALSE),
IF(T52="ウ",HLOOKUP(R52,ウ!$1:$6,4,FALSE),
IF(T52="エ",VLOOKUP(R52,エ!$A:$E,4,FALSE),""))))</f>
        <v/>
      </c>
      <c r="V51" s="315" t="str">
        <f xml:space="preserve">
IF(T52="ア",VLOOKUP(R52,ア!$A:$C,3,FALSE),
IF(T52="イ",VLOOKUP(R52,イ!$A:$C,3,FALSE),
IF(T52="ウ",HLOOKUP(R52,ウ!$1:$6,5,FALSE)&amp;HLOOKUP(R52,ウ!$1:$6,6,FALSE),
IF(T52="エ",VLOOKUP(R52,エ!$A:$E,4,FALSE),""))))</f>
        <v/>
      </c>
      <c r="W51" s="317"/>
      <c r="X51" s="305"/>
      <c r="Y51" s="307"/>
      <c r="Z51" s="309"/>
    </row>
    <row r="52" spans="1:26" s="187" customFormat="1" ht="21" customHeight="1" x14ac:dyDescent="0.45">
      <c r="A52" s="225"/>
      <c r="B52" s="312"/>
      <c r="C52" s="297"/>
      <c r="D52" s="314"/>
      <c r="E52" s="316"/>
      <c r="F52" s="318"/>
      <c r="G52" s="306"/>
      <c r="H52" s="331"/>
      <c r="I52" s="227"/>
      <c r="J52" s="312"/>
      <c r="K52" s="297"/>
      <c r="L52" s="314"/>
      <c r="M52" s="316"/>
      <c r="N52" s="318"/>
      <c r="O52" s="306"/>
      <c r="P52" s="331"/>
      <c r="Q52" s="320"/>
      <c r="R52" s="225"/>
      <c r="S52" s="312"/>
      <c r="T52" s="297"/>
      <c r="U52" s="314"/>
      <c r="V52" s="316"/>
      <c r="W52" s="318"/>
      <c r="X52" s="306"/>
      <c r="Y52" s="308"/>
      <c r="Z52" s="310"/>
    </row>
    <row r="53" spans="1:26" s="187" customFormat="1" ht="21" customHeight="1" x14ac:dyDescent="0.45">
      <c r="A53" s="294" t="s">
        <v>1953</v>
      </c>
      <c r="B53" s="311"/>
      <c r="C53" s="295"/>
      <c r="D53" s="313" t="str">
        <f xml:space="preserve">
IF(C54="ア",VLOOKUP(A54,ア!$A:$C,2,FALSE),
IF(C54="イ",VLOOKUP(A54,イ!$A:$C,2,FALSE),
IF(C54="ウ",HLOOKUP(A54,ウ!$1:$6,4,FALSE),
IF(C54="エ",VLOOKUP(A54,エ!$A:$E,4,FALSE),""))))</f>
        <v/>
      </c>
      <c r="E53" s="315" t="str">
        <f xml:space="preserve">
IF(C54="ア",VLOOKUP(A54,ア!$A:$C,3,FALSE),
IF(C54="イ",VLOOKUP(A54,イ!$A:$C,3,FALSE),
IF(C54="ウ",HLOOKUP(A54,ウ!$1:$6,5,FALSE)&amp;HLOOKUP(A54,ウ!$1:$6,6,FALSE),
IF(C54="エ",VLOOKUP(A54,エ!$A:$E,4,FALSE),""))))</f>
        <v/>
      </c>
      <c r="F53" s="317"/>
      <c r="G53" s="305"/>
      <c r="H53" s="328"/>
      <c r="I53" s="298" t="s">
        <v>1958</v>
      </c>
      <c r="J53" s="311"/>
      <c r="K53" s="295"/>
      <c r="L53" s="313" t="str">
        <f xml:space="preserve">
IF(K54="ア",VLOOKUP(I54,ア!$A:$C,2,FALSE),
IF(K54="イ",VLOOKUP(I54,イ!$A:$C,2,FALSE),
IF(K54="ウ",HLOOKUP(I54,ウ!$1:$6,4,FALSE),
IF(K54="エ",VLOOKUP(I54,エ!$A:$E,4,FALSE),""))))</f>
        <v/>
      </c>
      <c r="M53" s="315" t="str">
        <f xml:space="preserve">
IF(K54="ア",VLOOKUP(I54,ア!$A:$C,3,FALSE),
IF(K54="イ",VLOOKUP(I54,イ!$A:$C,3,FALSE),
IF(K54="ウ",HLOOKUP(I54,ウ!$1:$6,5,FALSE)&amp;HLOOKUP(I54,ウ!$1:$6,6,FALSE),
IF(K54="エ",VLOOKUP(I54,エ!$A:$E,4,FALSE),""))))</f>
        <v/>
      </c>
      <c r="N53" s="317"/>
      <c r="O53" s="305"/>
      <c r="P53" s="328"/>
      <c r="Q53" s="319"/>
      <c r="R53" s="294" t="s">
        <v>1973</v>
      </c>
      <c r="S53" s="311"/>
      <c r="T53" s="295"/>
      <c r="U53" s="313" t="str">
        <f xml:space="preserve">
IF(T54="ア",VLOOKUP(R54,ア!$A:$C,2,FALSE),
IF(T54="イ",VLOOKUP(R54,イ!$A:$C,2,FALSE),
IF(T54="ウ",HLOOKUP(R54,ウ!$1:$6,4,FALSE),
IF(T54="エ",VLOOKUP(R54,エ!$A:$E,4,FALSE),""))))</f>
        <v/>
      </c>
      <c r="V53" s="315" t="str">
        <f xml:space="preserve">
IF(T54="ア",VLOOKUP(R54,ア!$A:$C,3,FALSE),
IF(T54="イ",VLOOKUP(R54,イ!$A:$C,3,FALSE),
IF(T54="ウ",HLOOKUP(R54,ウ!$1:$6,5,FALSE)&amp;HLOOKUP(R54,ウ!$1:$6,6,FALSE),
IF(T54="エ",VLOOKUP(R54,エ!$A:$E,4,FALSE),""))))</f>
        <v/>
      </c>
      <c r="W53" s="317"/>
      <c r="X53" s="305"/>
      <c r="Y53" s="307"/>
      <c r="Z53" s="309"/>
    </row>
    <row r="54" spans="1:26" s="187" customFormat="1" ht="21" customHeight="1" x14ac:dyDescent="0.45">
      <c r="A54" s="225"/>
      <c r="B54" s="312"/>
      <c r="C54" s="297"/>
      <c r="D54" s="314"/>
      <c r="E54" s="316"/>
      <c r="F54" s="318"/>
      <c r="G54" s="306"/>
      <c r="H54" s="331"/>
      <c r="I54" s="227"/>
      <c r="J54" s="312"/>
      <c r="K54" s="297"/>
      <c r="L54" s="314"/>
      <c r="M54" s="316"/>
      <c r="N54" s="318"/>
      <c r="O54" s="306"/>
      <c r="P54" s="331"/>
      <c r="Q54" s="320"/>
      <c r="R54" s="225"/>
      <c r="S54" s="312"/>
      <c r="T54" s="297"/>
      <c r="U54" s="314"/>
      <c r="V54" s="316"/>
      <c r="W54" s="318"/>
      <c r="X54" s="306"/>
      <c r="Y54" s="308"/>
      <c r="Z54" s="310"/>
    </row>
    <row r="55" spans="1:26" s="187" customFormat="1" ht="21" customHeight="1" x14ac:dyDescent="0.45">
      <c r="A55" s="294" t="s">
        <v>1954</v>
      </c>
      <c r="B55" s="311"/>
      <c r="C55" s="295"/>
      <c r="D55" s="313" t="str">
        <f xml:space="preserve">
IF(C56="ア",VLOOKUP(A56,ア!$A:$C,2,FALSE),
IF(C56="イ",VLOOKUP(A56,イ!$A:$C,2,FALSE),
IF(C56="ウ",HLOOKUP(A56,ウ!$1:$6,4,FALSE),
IF(C56="エ",VLOOKUP(A56,エ!$A:$E,4,FALSE),""))))</f>
        <v/>
      </c>
      <c r="E55" s="315" t="str">
        <f xml:space="preserve">
IF(C56="ア",VLOOKUP(A56,ア!$A:$C,3,FALSE),
IF(C56="イ",VLOOKUP(A56,イ!$A:$C,3,FALSE),
IF(C56="ウ",HLOOKUP(A56,ウ!$1:$6,5,FALSE)&amp;HLOOKUP(A56,ウ!$1:$6,6,FALSE),
IF(C56="エ",VLOOKUP(A56,エ!$A:$E,4,FALSE),""))))</f>
        <v/>
      </c>
      <c r="F55" s="317"/>
      <c r="G55" s="305"/>
      <c r="H55" s="328"/>
      <c r="I55" s="298" t="s">
        <v>1959</v>
      </c>
      <c r="J55" s="311"/>
      <c r="K55" s="295"/>
      <c r="L55" s="313" t="str">
        <f xml:space="preserve">
IF(K56="ア",VLOOKUP(I56,ア!$A:$C,2,FALSE),
IF(K56="イ",VLOOKUP(I56,イ!$A:$C,2,FALSE),
IF(K56="ウ",HLOOKUP(I56,ウ!$1:$6,4,FALSE),
IF(K56="エ",VLOOKUP(I56,エ!$A:$E,4,FALSE),""))))</f>
        <v/>
      </c>
      <c r="M55" s="315" t="str">
        <f xml:space="preserve">
IF(K56="ア",VLOOKUP(I56,ア!$A:$C,3,FALSE),
IF(K56="イ",VLOOKUP(I56,イ!$A:$C,3,FALSE),
IF(K56="ウ",HLOOKUP(I56,ウ!$1:$6,5,FALSE)&amp;HLOOKUP(I56,ウ!$1:$6,6,FALSE),
IF(K56="エ",VLOOKUP(I56,エ!$A:$E,4,FALSE),""))))</f>
        <v/>
      </c>
      <c r="N55" s="317"/>
      <c r="O55" s="305"/>
      <c r="P55" s="328"/>
      <c r="Q55" s="319"/>
      <c r="R55" s="294" t="s">
        <v>1974</v>
      </c>
      <c r="S55" s="311"/>
      <c r="T55" s="295"/>
      <c r="U55" s="313" t="str">
        <f xml:space="preserve">
IF(T56="ア",VLOOKUP(R56,ア!$A:$C,2,FALSE),
IF(T56="イ",VLOOKUP(R56,イ!$A:$C,2,FALSE),
IF(T56="ウ",HLOOKUP(R56,ウ!$1:$6,4,FALSE),
IF(T56="エ",VLOOKUP(R56,エ!$A:$E,4,FALSE),""))))</f>
        <v/>
      </c>
      <c r="V55" s="315" t="str">
        <f xml:space="preserve">
IF(T56="ア",VLOOKUP(R56,ア!$A:$C,3,FALSE),
IF(T56="イ",VLOOKUP(R56,イ!$A:$C,3,FALSE),
IF(T56="ウ",HLOOKUP(R56,ウ!$1:$6,5,FALSE)&amp;HLOOKUP(R56,ウ!$1:$6,6,FALSE),
IF(T56="エ",VLOOKUP(R56,エ!$A:$E,4,FALSE),""))))</f>
        <v/>
      </c>
      <c r="W55" s="317"/>
      <c r="X55" s="305"/>
      <c r="Y55" s="307"/>
      <c r="Z55" s="309"/>
    </row>
    <row r="56" spans="1:26" s="187" customFormat="1" ht="21" customHeight="1" x14ac:dyDescent="0.45">
      <c r="A56" s="225"/>
      <c r="B56" s="312"/>
      <c r="C56" s="297"/>
      <c r="D56" s="314"/>
      <c r="E56" s="316"/>
      <c r="F56" s="318"/>
      <c r="G56" s="306"/>
      <c r="H56" s="331"/>
      <c r="I56" s="227"/>
      <c r="J56" s="312"/>
      <c r="K56" s="297"/>
      <c r="L56" s="314"/>
      <c r="M56" s="316"/>
      <c r="N56" s="318"/>
      <c r="O56" s="306"/>
      <c r="P56" s="331"/>
      <c r="Q56" s="320"/>
      <c r="R56" s="225"/>
      <c r="S56" s="312"/>
      <c r="T56" s="297"/>
      <c r="U56" s="314"/>
      <c r="V56" s="316"/>
      <c r="W56" s="318"/>
      <c r="X56" s="306"/>
      <c r="Y56" s="308"/>
      <c r="Z56" s="310"/>
    </row>
    <row r="57" spans="1:26" s="187" customFormat="1" ht="21" customHeight="1" x14ac:dyDescent="0.45">
      <c r="A57" s="294" t="s">
        <v>7822</v>
      </c>
      <c r="B57" s="311"/>
      <c r="C57" s="295"/>
      <c r="D57" s="313" t="str">
        <f xml:space="preserve">
IF(C58="ア",VLOOKUP(A58,ア!$A:$C,2,FALSE),
IF(C58="イ",VLOOKUP(A58,イ!$A:$C,2,FALSE),
IF(C58="ウ",HLOOKUP(A58,ウ!$1:$6,4,FALSE),
IF(C58="エ",VLOOKUP(A58,エ!$A:$E,4,FALSE),""))))</f>
        <v/>
      </c>
      <c r="E57" s="315" t="str">
        <f xml:space="preserve">
IF(C58="ア",VLOOKUP(A58,ア!$A:$C,3,FALSE),
IF(C58="イ",VLOOKUP(A58,イ!$A:$C,3,FALSE),
IF(C58="ウ",HLOOKUP(A58,ウ!$1:$6,5,FALSE)&amp;HLOOKUP(A58,ウ!$1:$6,6,FALSE),
IF(C58="エ",VLOOKUP(A58,エ!$A:$E,4,FALSE),""))))</f>
        <v/>
      </c>
      <c r="F57" s="317"/>
      <c r="G57" s="305"/>
      <c r="H57" s="328"/>
      <c r="I57" s="298" t="s">
        <v>1960</v>
      </c>
      <c r="J57" s="311"/>
      <c r="K57" s="295"/>
      <c r="L57" s="313" t="str">
        <f xml:space="preserve">
IF(K58="ア",VLOOKUP(I58,ア!$A:$C,2,FALSE),
IF(K58="イ",VLOOKUP(I58,イ!$A:$C,2,FALSE),
IF(K58="ウ",HLOOKUP(I58,ウ!$1:$6,4,FALSE),
IF(K58="エ",VLOOKUP(I58,エ!$A:$E,4,FALSE),""))))</f>
        <v/>
      </c>
      <c r="M57" s="315" t="str">
        <f xml:space="preserve">
IF(K58="ア",VLOOKUP(I58,ア!$A:$C,3,FALSE),
IF(K58="イ",VLOOKUP(I58,イ!$A:$C,3,FALSE),
IF(K58="ウ",HLOOKUP(I58,ウ!$1:$6,5,FALSE)&amp;HLOOKUP(I58,ウ!$1:$6,6,FALSE),
IF(K58="エ",VLOOKUP(I58,エ!$A:$E,4,FALSE),""))))</f>
        <v/>
      </c>
      <c r="N57" s="317"/>
      <c r="O57" s="305"/>
      <c r="P57" s="328"/>
      <c r="Q57" s="319"/>
      <c r="R57" s="294" t="s">
        <v>1975</v>
      </c>
      <c r="S57" s="311"/>
      <c r="T57" s="295"/>
      <c r="U57" s="313" t="str">
        <f xml:space="preserve">
IF(T58="ア",VLOOKUP(R58,ア!$A:$C,2,FALSE),
IF(T58="イ",VLOOKUP(R58,イ!$A:$C,2,FALSE),
IF(T58="ウ",HLOOKUP(R58,ウ!$1:$6,4,FALSE),
IF(T58="エ",VLOOKUP(R58,エ!$A:$E,4,FALSE),""))))</f>
        <v/>
      </c>
      <c r="V57" s="315" t="str">
        <f xml:space="preserve">
IF(T58="ア",VLOOKUP(R58,ア!$A:$C,3,FALSE),
IF(T58="イ",VLOOKUP(R58,イ!$A:$C,3,FALSE),
IF(T58="ウ",HLOOKUP(R58,ウ!$1:$6,5,FALSE)&amp;HLOOKUP(R58,ウ!$1:$6,6,FALSE),
IF(T58="エ",VLOOKUP(R58,エ!$A:$E,4,FALSE),""))))</f>
        <v/>
      </c>
      <c r="W57" s="317"/>
      <c r="X57" s="305"/>
      <c r="Y57" s="307"/>
      <c r="Z57" s="309"/>
    </row>
    <row r="58" spans="1:26" s="187" customFormat="1" ht="21" customHeight="1" x14ac:dyDescent="0.45">
      <c r="A58" s="225"/>
      <c r="B58" s="312"/>
      <c r="C58" s="297"/>
      <c r="D58" s="314"/>
      <c r="E58" s="316"/>
      <c r="F58" s="318"/>
      <c r="G58" s="306"/>
      <c r="H58" s="331"/>
      <c r="I58" s="227"/>
      <c r="J58" s="312"/>
      <c r="K58" s="297"/>
      <c r="L58" s="314"/>
      <c r="M58" s="316"/>
      <c r="N58" s="318"/>
      <c r="O58" s="306"/>
      <c r="P58" s="331"/>
      <c r="Q58" s="320"/>
      <c r="R58" s="225"/>
      <c r="S58" s="312"/>
      <c r="T58" s="297"/>
      <c r="U58" s="314"/>
      <c r="V58" s="316"/>
      <c r="W58" s="318"/>
      <c r="X58" s="306"/>
      <c r="Y58" s="308"/>
      <c r="Z58" s="310"/>
    </row>
    <row r="59" spans="1:26" s="187" customFormat="1" ht="21" customHeight="1" x14ac:dyDescent="0.45">
      <c r="A59" s="294" t="s">
        <v>7823</v>
      </c>
      <c r="B59" s="311"/>
      <c r="C59" s="295"/>
      <c r="D59" s="313" t="str">
        <f xml:space="preserve">
IF(C60="ア",VLOOKUP(A60,ア!$A:$C,2,FALSE),
IF(C60="イ",VLOOKUP(A60,イ!$A:$C,2,FALSE),
IF(C60="ウ",HLOOKUP(A60,ウ!$1:$6,4,FALSE),
IF(C60="エ",VLOOKUP(A60,エ!$A:$E,4,FALSE),""))))</f>
        <v/>
      </c>
      <c r="E59" s="315" t="str">
        <f xml:space="preserve">
IF(C60="ア",VLOOKUP(A60,ア!$A:$C,3,FALSE),
IF(C60="イ",VLOOKUP(A60,イ!$A:$C,3,FALSE),
IF(C60="ウ",HLOOKUP(A60,ウ!$1:$6,5,FALSE)&amp;HLOOKUP(A60,ウ!$1:$6,6,FALSE),
IF(C60="エ",VLOOKUP(A60,エ!$A:$E,4,FALSE),""))))</f>
        <v/>
      </c>
      <c r="F59" s="317"/>
      <c r="G59" s="305"/>
      <c r="H59" s="328"/>
      <c r="I59" s="298" t="s">
        <v>1961</v>
      </c>
      <c r="J59" s="311"/>
      <c r="K59" s="295"/>
      <c r="L59" s="313" t="str">
        <f xml:space="preserve">
IF(K60="ア",VLOOKUP(I60,ア!$A:$C,2,FALSE),
IF(K60="イ",VLOOKUP(I60,イ!$A:$C,2,FALSE),
IF(K60="ウ",HLOOKUP(I60,ウ!$1:$6,4,FALSE),
IF(K60="エ",VLOOKUP(I60,エ!$A:$E,4,FALSE),""))))</f>
        <v/>
      </c>
      <c r="M59" s="315" t="str">
        <f xml:space="preserve">
IF(K60="ア",VLOOKUP(I60,ア!$A:$C,3,FALSE),
IF(K60="イ",VLOOKUP(I60,イ!$A:$C,3,FALSE),
IF(K60="ウ",HLOOKUP(I60,ウ!$1:$6,5,FALSE)&amp;HLOOKUP(I60,ウ!$1:$6,6,FALSE),
IF(K60="エ",VLOOKUP(I60,エ!$A:$E,4,FALSE),""))))</f>
        <v/>
      </c>
      <c r="N59" s="317"/>
      <c r="O59" s="305"/>
      <c r="P59" s="328"/>
      <c r="Q59" s="319"/>
      <c r="R59" s="294" t="s">
        <v>1976</v>
      </c>
      <c r="S59" s="311"/>
      <c r="T59" s="295"/>
      <c r="U59" s="313" t="str">
        <f xml:space="preserve">
IF(T60="ア",VLOOKUP(R60,ア!$A:$C,2,FALSE),
IF(T60="イ",VLOOKUP(R60,イ!$A:$C,2,FALSE),
IF(T60="ウ",HLOOKUP(R60,ウ!$1:$6,4,FALSE),
IF(T60="エ",VLOOKUP(R60,エ!$A:$E,4,FALSE),""))))</f>
        <v/>
      </c>
      <c r="V59" s="315" t="str">
        <f xml:space="preserve">
IF(T60="ア",VLOOKUP(R60,ア!$A:$C,3,FALSE),
IF(T60="イ",VLOOKUP(R60,イ!$A:$C,3,FALSE),
IF(T60="ウ",HLOOKUP(R60,ウ!$1:$6,5,FALSE)&amp;HLOOKUP(R60,ウ!$1:$6,6,FALSE),
IF(T60="エ",VLOOKUP(R60,エ!$A:$E,4,FALSE),""))))</f>
        <v/>
      </c>
      <c r="W59" s="317"/>
      <c r="X59" s="305"/>
      <c r="Y59" s="307"/>
      <c r="Z59" s="309"/>
    </row>
    <row r="60" spans="1:26" s="187" customFormat="1" ht="21" customHeight="1" x14ac:dyDescent="0.45">
      <c r="A60" s="225"/>
      <c r="B60" s="312"/>
      <c r="C60" s="297"/>
      <c r="D60" s="314"/>
      <c r="E60" s="316"/>
      <c r="F60" s="318"/>
      <c r="G60" s="306"/>
      <c r="H60" s="331"/>
      <c r="I60" s="227"/>
      <c r="J60" s="312"/>
      <c r="K60" s="297"/>
      <c r="L60" s="314"/>
      <c r="M60" s="316"/>
      <c r="N60" s="318"/>
      <c r="O60" s="306"/>
      <c r="P60" s="331"/>
      <c r="Q60" s="320"/>
      <c r="R60" s="225"/>
      <c r="S60" s="312"/>
      <c r="T60" s="297"/>
      <c r="U60" s="314"/>
      <c r="V60" s="316"/>
      <c r="W60" s="318"/>
      <c r="X60" s="306"/>
      <c r="Y60" s="308"/>
      <c r="Z60" s="310"/>
    </row>
    <row r="61" spans="1:26" s="187" customFormat="1" ht="21" customHeight="1" x14ac:dyDescent="0.45">
      <c r="A61" s="294" t="s">
        <v>7824</v>
      </c>
      <c r="B61" s="311"/>
      <c r="C61" s="295"/>
      <c r="D61" s="313" t="str">
        <f xml:space="preserve">
IF(C62="ア",VLOOKUP(A62,ア!$A:$C,2,FALSE),
IF(C62="イ",VLOOKUP(A62,イ!$A:$C,2,FALSE),
IF(C62="ウ",HLOOKUP(A62,ウ!$1:$6,4,FALSE),
IF(C62="エ",VLOOKUP(A62,エ!$A:$E,4,FALSE),""))))</f>
        <v/>
      </c>
      <c r="E61" s="315" t="str">
        <f xml:space="preserve">
IF(C62="ア",VLOOKUP(A62,ア!$A:$C,3,FALSE),
IF(C62="イ",VLOOKUP(A62,イ!$A:$C,3,FALSE),
IF(C62="ウ",HLOOKUP(A62,ウ!$1:$6,5,FALSE)&amp;HLOOKUP(A62,ウ!$1:$6,6,FALSE),
IF(C62="エ",VLOOKUP(A62,エ!$A:$E,4,FALSE),""))))</f>
        <v/>
      </c>
      <c r="F61" s="317"/>
      <c r="G61" s="305"/>
      <c r="H61" s="328"/>
      <c r="I61" s="298" t="s">
        <v>1962</v>
      </c>
      <c r="J61" s="311"/>
      <c r="K61" s="295"/>
      <c r="L61" s="313" t="str">
        <f xml:space="preserve">
IF(K62="ア",VLOOKUP(I62,ア!$A:$C,2,FALSE),
IF(K62="イ",VLOOKUP(I62,イ!$A:$C,2,FALSE),
IF(K62="ウ",HLOOKUP(I62,ウ!$1:$6,4,FALSE),
IF(K62="エ",VLOOKUP(I62,エ!$A:$E,4,FALSE),""))))</f>
        <v/>
      </c>
      <c r="M61" s="315" t="str">
        <f xml:space="preserve">
IF(K62="ア",VLOOKUP(I62,ア!$A:$C,3,FALSE),
IF(K62="イ",VLOOKUP(I62,イ!$A:$C,3,FALSE),
IF(K62="ウ",HLOOKUP(I62,ウ!$1:$6,5,FALSE)&amp;HLOOKUP(I62,ウ!$1:$6,6,FALSE),
IF(K62="エ",VLOOKUP(I62,エ!$A:$E,4,FALSE),""))))</f>
        <v/>
      </c>
      <c r="N61" s="317"/>
      <c r="O61" s="305"/>
      <c r="P61" s="328"/>
      <c r="Q61" s="319"/>
      <c r="R61" s="294" t="s">
        <v>1977</v>
      </c>
      <c r="S61" s="311"/>
      <c r="T61" s="295"/>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21" customHeight="1" x14ac:dyDescent="0.45">
      <c r="A62" s="225"/>
      <c r="B62" s="312"/>
      <c r="C62" s="297"/>
      <c r="D62" s="314"/>
      <c r="E62" s="316"/>
      <c r="F62" s="318"/>
      <c r="G62" s="306"/>
      <c r="H62" s="331"/>
      <c r="I62" s="227"/>
      <c r="J62" s="312"/>
      <c r="K62" s="297"/>
      <c r="L62" s="314"/>
      <c r="M62" s="316"/>
      <c r="N62" s="318"/>
      <c r="O62" s="306"/>
      <c r="P62" s="331"/>
      <c r="Q62" s="320"/>
      <c r="R62" s="225"/>
      <c r="S62" s="312"/>
      <c r="T62" s="297"/>
      <c r="U62" s="314"/>
      <c r="V62" s="316"/>
      <c r="W62" s="318"/>
      <c r="X62" s="306"/>
      <c r="Y62" s="308"/>
      <c r="Z62" s="310"/>
    </row>
    <row r="63" spans="1:26" s="187" customFormat="1" ht="21" customHeight="1" x14ac:dyDescent="0.45">
      <c r="A63" s="294" t="s">
        <v>7825</v>
      </c>
      <c r="B63" s="311"/>
      <c r="C63" s="295"/>
      <c r="D63" s="313" t="str">
        <f xml:space="preserve">
IF(C64="ア",VLOOKUP(A64,ア!$A:$C,2,FALSE),
IF(C64="イ",VLOOKUP(A64,イ!$A:$C,2,FALSE),
IF(C64="ウ",HLOOKUP(A64,ウ!$1:$6,4,FALSE),
IF(C64="エ",VLOOKUP(A64,エ!$A:$E,4,FALSE),""))))</f>
        <v/>
      </c>
      <c r="E63" s="315" t="str">
        <f xml:space="preserve">
IF(C64="ア",VLOOKUP(A64,ア!$A:$C,3,FALSE),
IF(C64="イ",VLOOKUP(A64,イ!$A:$C,3,FALSE),
IF(C64="ウ",HLOOKUP(A64,ウ!$1:$6,5,FALSE)&amp;HLOOKUP(A64,ウ!$1:$6,6,FALSE),
IF(C64="エ",VLOOKUP(A64,エ!$A:$E,4,FALSE),""))))</f>
        <v/>
      </c>
      <c r="F63" s="317"/>
      <c r="G63" s="305"/>
      <c r="H63" s="328"/>
      <c r="I63" s="298" t="s">
        <v>1963</v>
      </c>
      <c r="J63" s="311"/>
      <c r="K63" s="295"/>
      <c r="L63" s="313" t="str">
        <f xml:space="preserve">
IF(K64="ア",VLOOKUP(I64,ア!$A:$C,2,FALSE),
IF(K64="イ",VLOOKUP(I64,イ!$A:$C,2,FALSE),
IF(K64="ウ",HLOOKUP(I64,ウ!$1:$6,4,FALSE),
IF(K64="エ",VLOOKUP(I64,エ!$A:$E,4,FALSE),""))))</f>
        <v/>
      </c>
      <c r="M63" s="315" t="str">
        <f xml:space="preserve">
IF(K64="ア",VLOOKUP(I64,ア!$A:$C,3,FALSE),
IF(K64="イ",VLOOKUP(I64,イ!$A:$C,3,FALSE),
IF(K64="ウ",HLOOKUP(I64,ウ!$1:$6,5,FALSE)&amp;HLOOKUP(I64,ウ!$1:$6,6,FALSE),
IF(K64="エ",VLOOKUP(I64,エ!$A:$E,4,FALSE),""))))</f>
        <v/>
      </c>
      <c r="N63" s="317"/>
      <c r="O63" s="305"/>
      <c r="P63" s="328"/>
      <c r="Q63" s="319"/>
      <c r="R63" s="294" t="s">
        <v>1978</v>
      </c>
      <c r="S63" s="311"/>
      <c r="T63" s="295"/>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21" customHeight="1" x14ac:dyDescent="0.45">
      <c r="A64" s="225"/>
      <c r="B64" s="312"/>
      <c r="C64" s="297"/>
      <c r="D64" s="314"/>
      <c r="E64" s="316"/>
      <c r="F64" s="318"/>
      <c r="G64" s="306"/>
      <c r="H64" s="331"/>
      <c r="I64" s="227"/>
      <c r="J64" s="312"/>
      <c r="K64" s="297"/>
      <c r="L64" s="314"/>
      <c r="M64" s="316"/>
      <c r="N64" s="318"/>
      <c r="O64" s="306"/>
      <c r="P64" s="331"/>
      <c r="Q64" s="320"/>
      <c r="R64" s="225"/>
      <c r="S64" s="312"/>
      <c r="T64" s="297"/>
      <c r="U64" s="314"/>
      <c r="V64" s="316"/>
      <c r="W64" s="318"/>
      <c r="X64" s="306"/>
      <c r="Y64" s="308"/>
      <c r="Z64" s="310"/>
    </row>
    <row r="65" spans="1:26" s="187" customFormat="1" ht="21" customHeight="1" x14ac:dyDescent="0.45">
      <c r="A65" s="294" t="s">
        <v>7826</v>
      </c>
      <c r="B65" s="311"/>
      <c r="C65" s="295"/>
      <c r="D65" s="313" t="str">
        <f xml:space="preserve">
IF(C66="ア",VLOOKUP(A66,ア!$A:$C,2,FALSE),
IF(C66="イ",VLOOKUP(A66,イ!$A:$C,2,FALSE),
IF(C66="ウ",HLOOKUP(A66,ウ!$1:$6,4,FALSE),
IF(C66="エ",VLOOKUP(A66,エ!$A:$E,4,FALSE),""))))</f>
        <v/>
      </c>
      <c r="E65" s="315" t="str">
        <f xml:space="preserve">
IF(C66="ア",VLOOKUP(A66,ア!$A:$C,3,FALSE),
IF(C66="イ",VLOOKUP(A66,イ!$A:$C,3,FALSE),
IF(C66="ウ",HLOOKUP(A66,ウ!$1:$6,5,FALSE)&amp;HLOOKUP(A66,ウ!$1:$6,6,FALSE),
IF(C66="エ",VLOOKUP(A66,エ!$A:$E,4,FALSE),""))))</f>
        <v/>
      </c>
      <c r="F65" s="317"/>
      <c r="G65" s="305"/>
      <c r="H65" s="328"/>
      <c r="I65" s="298" t="s">
        <v>1964</v>
      </c>
      <c r="J65" s="311"/>
      <c r="K65" s="295"/>
      <c r="L65" s="313" t="str">
        <f xml:space="preserve">
IF(K66="ア",VLOOKUP(I66,ア!$A:$C,2,FALSE),
IF(K66="イ",VLOOKUP(I66,イ!$A:$C,2,FALSE),
IF(K66="ウ",HLOOKUP(I66,ウ!$1:$6,4,FALSE),
IF(K66="エ",VLOOKUP(I66,エ!$A:$E,4,FALSE),""))))</f>
        <v/>
      </c>
      <c r="M65" s="315" t="str">
        <f xml:space="preserve">
IF(K66="ア",VLOOKUP(I66,ア!$A:$C,3,FALSE),
IF(K66="イ",VLOOKUP(I66,イ!$A:$C,3,FALSE),
IF(K66="ウ",HLOOKUP(I66,ウ!$1:$6,5,FALSE)&amp;HLOOKUP(I66,ウ!$1:$6,6,FALSE),
IF(K66="エ",VLOOKUP(I66,エ!$A:$E,4,FALSE),""))))</f>
        <v/>
      </c>
      <c r="N65" s="317"/>
      <c r="O65" s="305"/>
      <c r="P65" s="328"/>
      <c r="Q65" s="319"/>
      <c r="R65" s="294" t="s">
        <v>1979</v>
      </c>
      <c r="S65" s="311"/>
      <c r="T65" s="295"/>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21" customHeight="1" x14ac:dyDescent="0.45">
      <c r="A66" s="225"/>
      <c r="B66" s="312"/>
      <c r="C66" s="297"/>
      <c r="D66" s="314"/>
      <c r="E66" s="316"/>
      <c r="F66" s="318"/>
      <c r="G66" s="306"/>
      <c r="H66" s="331"/>
      <c r="I66" s="227"/>
      <c r="J66" s="312"/>
      <c r="K66" s="297"/>
      <c r="L66" s="314"/>
      <c r="M66" s="316"/>
      <c r="N66" s="318"/>
      <c r="O66" s="306"/>
      <c r="P66" s="331"/>
      <c r="Q66" s="320"/>
      <c r="R66" s="225"/>
      <c r="S66" s="312"/>
      <c r="T66" s="297"/>
      <c r="U66" s="314"/>
      <c r="V66" s="316"/>
      <c r="W66" s="318"/>
      <c r="X66" s="306"/>
      <c r="Y66" s="308"/>
      <c r="Z66" s="310"/>
    </row>
    <row r="67" spans="1:26" s="187" customFormat="1" ht="21" customHeight="1" x14ac:dyDescent="0.45">
      <c r="A67" s="294" t="s">
        <v>7827</v>
      </c>
      <c r="B67" s="311"/>
      <c r="C67" s="295"/>
      <c r="D67" s="313" t="str">
        <f xml:space="preserve">
IF(C68="ア",VLOOKUP(A68,ア!$A:$C,2,FALSE),
IF(C68="イ",VLOOKUP(A68,イ!$A:$C,2,FALSE),
IF(C68="ウ",HLOOKUP(A68,ウ!$1:$6,4,FALSE),
IF(C68="エ",VLOOKUP(A68,エ!$A:$E,4,FALSE),""))))</f>
        <v/>
      </c>
      <c r="E67" s="315" t="str">
        <f xml:space="preserve">
IF(C68="ア",VLOOKUP(A68,ア!$A:$C,3,FALSE),
IF(C68="イ",VLOOKUP(A68,イ!$A:$C,3,FALSE),
IF(C68="ウ",HLOOKUP(A68,ウ!$1:$6,5,FALSE)&amp;HLOOKUP(A68,ウ!$1:$6,6,FALSE),
IF(C68="エ",VLOOKUP(A68,エ!$A:$E,4,FALSE),""))))</f>
        <v/>
      </c>
      <c r="F67" s="317"/>
      <c r="G67" s="305"/>
      <c r="H67" s="328"/>
      <c r="I67" s="298" t="s">
        <v>1965</v>
      </c>
      <c r="J67" s="311"/>
      <c r="K67" s="295"/>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94" t="s">
        <v>1980</v>
      </c>
      <c r="S67" s="311"/>
      <c r="T67" s="295"/>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21" customHeight="1" x14ac:dyDescent="0.45">
      <c r="A68" s="225"/>
      <c r="B68" s="312"/>
      <c r="C68" s="297"/>
      <c r="D68" s="314"/>
      <c r="E68" s="316"/>
      <c r="F68" s="318"/>
      <c r="G68" s="306"/>
      <c r="H68" s="331"/>
      <c r="I68" s="227"/>
      <c r="J68" s="312"/>
      <c r="K68" s="297"/>
      <c r="L68" s="314"/>
      <c r="M68" s="316"/>
      <c r="N68" s="318"/>
      <c r="O68" s="306"/>
      <c r="P68" s="331"/>
      <c r="Q68" s="320"/>
      <c r="R68" s="225"/>
      <c r="S68" s="312"/>
      <c r="T68" s="297"/>
      <c r="U68" s="314"/>
      <c r="V68" s="316"/>
      <c r="W68" s="318"/>
      <c r="X68" s="306"/>
      <c r="Y68" s="308"/>
      <c r="Z68" s="310"/>
    </row>
    <row r="69" spans="1:26" s="187" customFormat="1" ht="21" customHeight="1" x14ac:dyDescent="0.45">
      <c r="A69" s="294" t="s">
        <v>7828</v>
      </c>
      <c r="B69" s="311"/>
      <c r="C69" s="295"/>
      <c r="D69" s="313" t="str">
        <f xml:space="preserve">
IF(C70="ア",VLOOKUP(A70,ア!$A:$C,2,FALSE),
IF(C70="イ",VLOOKUP(A70,イ!$A:$C,2,FALSE),
IF(C70="ウ",HLOOKUP(A70,ウ!$1:$6,4,FALSE),
IF(C70="エ",VLOOKUP(A70,エ!$A:$E,4,FALSE),""))))</f>
        <v/>
      </c>
      <c r="E69" s="315" t="str">
        <f xml:space="preserve">
IF(C70="ア",VLOOKUP(A70,ア!$A:$C,3,FALSE),
IF(C70="イ",VLOOKUP(A70,イ!$A:$C,3,FALSE),
IF(C70="ウ",HLOOKUP(A70,ウ!$1:$6,5,FALSE)&amp;HLOOKUP(A70,ウ!$1:$6,6,FALSE),
IF(C70="エ",VLOOKUP(A70,エ!$A:$E,4,FALSE),""))))</f>
        <v/>
      </c>
      <c r="F69" s="317"/>
      <c r="G69" s="305"/>
      <c r="H69" s="328"/>
      <c r="I69" s="298" t="s">
        <v>1966</v>
      </c>
      <c r="J69" s="311"/>
      <c r="K69" s="295"/>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94" t="s">
        <v>1981</v>
      </c>
      <c r="S69" s="311"/>
      <c r="T69" s="295"/>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21" customHeight="1" x14ac:dyDescent="0.45">
      <c r="A70" s="225"/>
      <c r="B70" s="312"/>
      <c r="C70" s="297"/>
      <c r="D70" s="314"/>
      <c r="E70" s="316"/>
      <c r="F70" s="318"/>
      <c r="G70" s="306"/>
      <c r="H70" s="331"/>
      <c r="I70" s="227"/>
      <c r="J70" s="312"/>
      <c r="K70" s="297"/>
      <c r="L70" s="314"/>
      <c r="M70" s="316"/>
      <c r="N70" s="318"/>
      <c r="O70" s="306"/>
      <c r="P70" s="331"/>
      <c r="Q70" s="320"/>
      <c r="R70" s="225"/>
      <c r="S70" s="312"/>
      <c r="T70" s="297"/>
      <c r="U70" s="314"/>
      <c r="V70" s="316"/>
      <c r="W70" s="318"/>
      <c r="X70" s="306"/>
      <c r="Y70" s="308"/>
      <c r="Z70" s="310"/>
    </row>
    <row r="71" spans="1:26" s="187" customFormat="1" ht="21" customHeight="1" x14ac:dyDescent="0.45">
      <c r="A71" s="294" t="s">
        <v>7829</v>
      </c>
      <c r="B71" s="311"/>
      <c r="C71" s="295"/>
      <c r="D71" s="313" t="str">
        <f xml:space="preserve">
IF(C72="ア",VLOOKUP(A72,ア!$A:$C,2,FALSE),
IF(C72="イ",VLOOKUP(A72,イ!$A:$C,2,FALSE),
IF(C72="ウ",HLOOKUP(A72,ウ!$1:$6,4,FALSE),
IF(C72="エ",VLOOKUP(A72,エ!$A:$E,4,FALSE),""))))</f>
        <v/>
      </c>
      <c r="E71" s="315" t="str">
        <f xml:space="preserve">
IF(C72="ア",VLOOKUP(A72,ア!$A:$C,3,FALSE),
IF(C72="イ",VLOOKUP(A72,イ!$A:$C,3,FALSE),
IF(C72="ウ",HLOOKUP(A72,ウ!$1:$6,5,FALSE)&amp;HLOOKUP(A72,ウ!$1:$6,6,FALSE),
IF(C72="エ",VLOOKUP(A72,エ!$A:$E,4,FALSE),""))))</f>
        <v/>
      </c>
      <c r="F71" s="317"/>
      <c r="G71" s="305"/>
      <c r="H71" s="328"/>
      <c r="I71" s="298" t="s">
        <v>1967</v>
      </c>
      <c r="J71" s="311"/>
      <c r="K71" s="295"/>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94" t="s">
        <v>1982</v>
      </c>
      <c r="S71" s="311"/>
      <c r="T71" s="295"/>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21" customHeight="1" x14ac:dyDescent="0.45">
      <c r="A72" s="225"/>
      <c r="B72" s="312"/>
      <c r="C72" s="297"/>
      <c r="D72" s="314"/>
      <c r="E72" s="316"/>
      <c r="F72" s="318"/>
      <c r="G72" s="306"/>
      <c r="H72" s="331"/>
      <c r="I72" s="227"/>
      <c r="J72" s="312"/>
      <c r="K72" s="297"/>
      <c r="L72" s="314"/>
      <c r="M72" s="316"/>
      <c r="N72" s="318"/>
      <c r="O72" s="306"/>
      <c r="P72" s="331"/>
      <c r="Q72" s="320"/>
      <c r="R72" s="225"/>
      <c r="S72" s="312"/>
      <c r="T72" s="297"/>
      <c r="U72" s="314"/>
      <c r="V72" s="316"/>
      <c r="W72" s="318"/>
      <c r="X72" s="306"/>
      <c r="Y72" s="308"/>
      <c r="Z72" s="310"/>
    </row>
    <row r="73" spans="1:26" s="187" customFormat="1" ht="21" customHeight="1" x14ac:dyDescent="0.45">
      <c r="A73" s="294" t="s">
        <v>7830</v>
      </c>
      <c r="B73" s="311"/>
      <c r="C73" s="295"/>
      <c r="D73" s="313" t="str">
        <f xml:space="preserve">
IF(C74="ア",VLOOKUP(A74,ア!$A:$C,2,FALSE),
IF(C74="イ",VLOOKUP(A74,イ!$A:$C,2,FALSE),
IF(C74="ウ",HLOOKUP(A74,ウ!$1:$6,4,FALSE),
IF(C74="エ",VLOOKUP(A74,エ!$A:$E,4,FALSE),""))))</f>
        <v/>
      </c>
      <c r="E73" s="315" t="str">
        <f xml:space="preserve">
IF(C74="ア",VLOOKUP(A74,ア!$A:$C,3,FALSE),
IF(C74="イ",VLOOKUP(A74,イ!$A:$C,3,FALSE),
IF(C74="ウ",HLOOKUP(A74,ウ!$1:$6,5,FALSE)&amp;HLOOKUP(A74,ウ!$1:$6,6,FALSE),
IF(C74="エ",VLOOKUP(A74,エ!$A:$E,4,FALSE),""))))</f>
        <v/>
      </c>
      <c r="F73" s="317"/>
      <c r="G73" s="305"/>
      <c r="H73" s="328"/>
      <c r="I73" s="298" t="s">
        <v>1968</v>
      </c>
      <c r="J73" s="311"/>
      <c r="K73" s="295"/>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94" t="s">
        <v>1983</v>
      </c>
      <c r="S73" s="311"/>
      <c r="T73" s="295"/>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21" customHeight="1" x14ac:dyDescent="0.45">
      <c r="A74" s="225"/>
      <c r="B74" s="312"/>
      <c r="C74" s="297"/>
      <c r="D74" s="314"/>
      <c r="E74" s="316"/>
      <c r="F74" s="318"/>
      <c r="G74" s="306"/>
      <c r="H74" s="331"/>
      <c r="I74" s="227"/>
      <c r="J74" s="312"/>
      <c r="K74" s="297"/>
      <c r="L74" s="314"/>
      <c r="M74" s="316"/>
      <c r="N74" s="318"/>
      <c r="O74" s="306"/>
      <c r="P74" s="331"/>
      <c r="Q74" s="320"/>
      <c r="R74" s="225"/>
      <c r="S74" s="312"/>
      <c r="T74" s="297"/>
      <c r="U74" s="314"/>
      <c r="V74" s="316"/>
      <c r="W74" s="318"/>
      <c r="X74" s="306"/>
      <c r="Y74" s="308"/>
      <c r="Z74" s="310"/>
    </row>
    <row r="75" spans="1:26" s="187" customFormat="1" ht="21" customHeight="1" x14ac:dyDescent="0.45">
      <c r="A75" s="294" t="s">
        <v>7831</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21"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21" customHeight="1" x14ac:dyDescent="0.45">
      <c r="A77" s="300" t="s">
        <v>7832</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21"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21" customHeight="1" x14ac:dyDescent="0.45">
      <c r="A79" s="294" t="s">
        <v>7833</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21"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21" customHeight="1" x14ac:dyDescent="0.45">
      <c r="A81" s="294" t="s">
        <v>7834</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21"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21"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21"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21"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21"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21" customHeight="1" x14ac:dyDescent="0.45">
      <c r="A87" s="294" t="s">
        <v>7835</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21"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21" customHeight="1" x14ac:dyDescent="0.45">
      <c r="A89" s="294" t="s">
        <v>7836</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21"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21" customHeight="1" x14ac:dyDescent="0.45">
      <c r="A91" s="294" t="s">
        <v>7837</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21"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21" customHeight="1" x14ac:dyDescent="0.45">
      <c r="A93" s="294" t="s">
        <v>7838</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21"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21" customHeight="1" x14ac:dyDescent="0.45">
      <c r="A95" s="294" t="s">
        <v>7839</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21"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21" customHeight="1" x14ac:dyDescent="0.45">
      <c r="A97" s="294" t="s">
        <v>7840</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21"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21" customHeight="1" x14ac:dyDescent="0.45">
      <c r="A99" s="294" t="s">
        <v>7841</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21"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21" customHeight="1" x14ac:dyDescent="0.45">
      <c r="A101" s="294" t="s">
        <v>7842</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21"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21" customHeight="1" x14ac:dyDescent="0.45">
      <c r="A103" s="294" t="s">
        <v>7843</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21"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21" customHeight="1" x14ac:dyDescent="0.45">
      <c r="A105" s="294" t="s">
        <v>7844</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21"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21" customHeight="1" x14ac:dyDescent="0.45">
      <c r="A107" s="300" t="s">
        <v>7845</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21"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21" customHeight="1" x14ac:dyDescent="0.45">
      <c r="A109" s="294" t="s">
        <v>7846</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21"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21" customHeight="1" x14ac:dyDescent="0.45">
      <c r="A111" s="294" t="s">
        <v>7847</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21"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21"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21"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21"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21"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21" customHeight="1" x14ac:dyDescent="0.45">
      <c r="A117" s="294" t="s">
        <v>7848</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21"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21" customHeight="1" x14ac:dyDescent="0.45">
      <c r="A119" s="294" t="s">
        <v>7849</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21"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21" customHeight="1" x14ac:dyDescent="0.45">
      <c r="A121" s="294" t="s">
        <v>7850</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21"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21" customHeight="1" x14ac:dyDescent="0.45">
      <c r="A123" s="294" t="s">
        <v>7851</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21"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21" customHeight="1" x14ac:dyDescent="0.45">
      <c r="A125" s="294" t="s">
        <v>7852</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21"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21" customHeight="1" x14ac:dyDescent="0.45">
      <c r="A127" s="294" t="s">
        <v>7853</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21"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21" customHeight="1" x14ac:dyDescent="0.45">
      <c r="A129" s="294" t="s">
        <v>7854</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21"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21" customHeight="1" x14ac:dyDescent="0.45">
      <c r="A131" s="294" t="s">
        <v>7855</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21"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21" customHeight="1" x14ac:dyDescent="0.45">
      <c r="A133" s="294" t="s">
        <v>7856</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21"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21" customHeight="1" x14ac:dyDescent="0.45">
      <c r="A135" s="294" t="s">
        <v>7857</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21"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難波支援学校</v>
      </c>
      <c r="B2" s="286" t="str">
        <f>様式4・中学部!W3</f>
        <v>中学部</v>
      </c>
      <c r="C2" s="287">
        <f>集計用!F2</f>
        <v>6</v>
      </c>
      <c r="D2" s="287">
        <f>集計用!G2</f>
        <v>6</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6</v>
      </c>
      <c r="G2" s="286">
        <f>IF(COUNTIF($B:$B,G1)=0,0,COUNTA(_xlfn.UNIQUE(G3:G182))-1)</f>
        <v>6</v>
      </c>
      <c r="H2" s="286">
        <f>IF(COUNTIF($B:$B,H1)=0,0,COUNTA(_xlfn.UNIQUE(H3:H182))-1)</f>
        <v>7</v>
      </c>
      <c r="I2" s="286">
        <f>IF(COUNTIF($B:$B,I1)=0,0,COUNTA(_xlfn.UNIQUE(I3:I182))-1)</f>
        <v>0</v>
      </c>
      <c r="J2" s="286">
        <f>IF(COUNTIF($B:$B,J1)=0,0,COUNTA(_xlfn.UNIQUE(J3:J182))-1)</f>
        <v>0</v>
      </c>
    </row>
    <row r="3" spans="1:10" x14ac:dyDescent="0.45">
      <c r="A3" s="286" t="s">
        <v>7729</v>
      </c>
      <c r="B3" s="286" t="str">
        <f>様式4・中学部!C18</f>
        <v>イ</v>
      </c>
      <c r="C3" s="286" t="str">
        <f>様式4・中学部!E17</f>
        <v>こくご　☆☆</v>
      </c>
      <c r="E3" s="286" t="s">
        <v>7648</v>
      </c>
      <c r="F3" s="286" t="str" cm="1">
        <f t="array" ref="F3:F8">IFERROR(_xlfn._xlws.FILTER($C$3:$C$182,($B$3:$B$182=F1)*($D$3:$D$182&lt;&gt;"〇")),"")</f>
        <v>新編　新しい理科　３</v>
      </c>
      <c r="G3" s="286" t="str" cm="1">
        <f t="array" ref="G3:G8">IFERROR(_xlfn._xlws.FILTER($C$3:$C$182,($B$3:$B$182=G1)*($D$3:$D$182&lt;&gt;"〇")),"")</f>
        <v>こくご　☆☆</v>
      </c>
      <c r="H3" s="286" t="str" cm="1">
        <f t="array" ref="H3:H9">IFERROR(_xlfn._xlws.FILTER($C$3:$C$182,($B$3:$B$182=H1)*($D$3:$D$182&lt;&gt;"〇")),"")</f>
        <v>こどものとも絵本たろうのおでかけ</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国語　☆☆☆☆☆</v>
      </c>
      <c r="E4" s="286" t="s">
        <v>7648</v>
      </c>
      <c r="F4" s="286" t="str">
        <v>美術１　美術との出会い</v>
      </c>
      <c r="G4" s="286" t="str">
        <v>国語　☆☆☆☆☆</v>
      </c>
      <c r="H4" s="286" t="str">
        <v xml:space="preserve">みぢかなかがくシリーズ町たんけん </v>
      </c>
    </row>
    <row r="5" spans="1:10" x14ac:dyDescent="0.45">
      <c r="A5" s="286" t="s">
        <v>2026</v>
      </c>
      <c r="B5" s="286" t="str">
        <f>様式4・中学部!C22</f>
        <v>ウ</v>
      </c>
      <c r="C5" s="286" t="str">
        <f>様式4・中学部!E21</f>
        <v>こどものとも絵本たろうのおでかけ</v>
      </c>
      <c r="E5" s="286" t="s">
        <v>7648</v>
      </c>
      <c r="F5" s="286" t="str">
        <v>新編　新しい技術・家庭　技術分野　未来を創るTechnology</v>
      </c>
      <c r="G5" s="286" t="str">
        <v>さんすう　☆☆（１）
さんすう　☆☆（２）</v>
      </c>
      <c r="H5" s="286" t="str">
        <v>改訂新版
体験を広げるこどものずかん１　どうぶつえん</v>
      </c>
    </row>
    <row r="6" spans="1:10" x14ac:dyDescent="0.45">
      <c r="A6" s="286" t="s">
        <v>2029</v>
      </c>
      <c r="B6" s="286" t="str">
        <f>様式4・中学部!C24</f>
        <v>ウ</v>
      </c>
      <c r="C6" s="286" t="str">
        <f>様式4・中学部!E23</f>
        <v xml:space="preserve">みぢかなかがくシリーズ町たんけん </v>
      </c>
      <c r="E6" s="286" t="s">
        <v>7648</v>
      </c>
      <c r="F6" s="286" t="str">
        <v xml:space="preserve">中学校社会科地図
</v>
      </c>
      <c r="G6" s="286" t="str">
        <v>さんすう　☆☆☆</v>
      </c>
      <c r="H6" s="286" t="str">
        <v>子どもの生活(６)じょうぶなからだに
なれるよ！</v>
      </c>
    </row>
    <row r="7" spans="1:10" x14ac:dyDescent="0.45">
      <c r="A7" s="286" t="s">
        <v>2032</v>
      </c>
      <c r="B7" s="286" t="str">
        <f>様式4・中学部!C26</f>
        <v>イ</v>
      </c>
      <c r="C7" s="286" t="str">
        <f>様式4・中学部!E25</f>
        <v>さんすう　☆☆（１）
さんすう　☆☆（２）</v>
      </c>
      <c r="E7" s="286" t="s">
        <v>7648</v>
      </c>
      <c r="F7" s="286" t="str">
        <v>新編　新しい理科　４</v>
      </c>
      <c r="G7" s="286" t="str">
        <v>数学　☆☆☆☆</v>
      </c>
      <c r="H7" s="286" t="str">
        <v>たのしい工作教室　たのしいこうさく
きょうしつ１</v>
      </c>
    </row>
    <row r="8" spans="1:10" x14ac:dyDescent="0.45">
      <c r="A8" s="286" t="s">
        <v>2035</v>
      </c>
      <c r="B8" s="286" t="str">
        <f>様式4・中学部!C28</f>
        <v>イ</v>
      </c>
      <c r="C8" s="286" t="str">
        <f>様式4・中学部!E27</f>
        <v>さんすう　☆☆☆</v>
      </c>
      <c r="E8" s="286" t="s">
        <v>7648</v>
      </c>
      <c r="F8" s="286" t="str">
        <v>美術２・３上　学びの実感と深まり
美術２・３下　学びの探求と未来</v>
      </c>
      <c r="G8" s="286" t="str">
        <v>音楽　☆☆☆☆</v>
      </c>
      <c r="H8" s="286" t="str">
        <v>改訂版家庭科の基本</v>
      </c>
    </row>
    <row r="9" spans="1:10" x14ac:dyDescent="0.45">
      <c r="A9" s="286" t="s">
        <v>2038</v>
      </c>
      <c r="B9" s="286" t="str">
        <f>様式4・中学部!C30</f>
        <v>イ</v>
      </c>
      <c r="C9" s="286" t="str">
        <f>様式4・中学部!E29</f>
        <v>数学　☆☆☆☆</v>
      </c>
      <c r="E9" s="286" t="s">
        <v>7648</v>
      </c>
      <c r="H9" s="286" t="str">
        <v>のりものくらべ（２）くらしをまもる車</v>
      </c>
    </row>
    <row r="10" spans="1:10" x14ac:dyDescent="0.45">
      <c r="A10" s="286" t="s">
        <v>2041</v>
      </c>
      <c r="B10" s="286" t="str">
        <f>様式4・中学部!C32</f>
        <v>ウ</v>
      </c>
      <c r="C10" s="286" t="str">
        <f>様式4・中学部!E31</f>
        <v>改訂新版
体験を広げるこどものずかん１　どうぶつえん</v>
      </c>
      <c r="E10" s="286" t="s">
        <v>7648</v>
      </c>
    </row>
    <row r="11" spans="1:10" x14ac:dyDescent="0.45">
      <c r="A11" s="286" t="s">
        <v>2044</v>
      </c>
      <c r="B11" s="286" t="str">
        <f>様式4・中学部!C34</f>
        <v>ア</v>
      </c>
      <c r="C11" s="286" t="str">
        <f>様式4・中学部!E33</f>
        <v>新編　新しい理科　３</v>
      </c>
      <c r="E11" s="286" t="s">
        <v>7648</v>
      </c>
    </row>
    <row r="12" spans="1:10" x14ac:dyDescent="0.45">
      <c r="A12" s="286" t="s">
        <v>2047</v>
      </c>
      <c r="B12" s="286" t="str">
        <f>様式4・中学部!C36</f>
        <v>イ</v>
      </c>
      <c r="C12" s="286" t="str">
        <f>様式4・中学部!E35</f>
        <v>音楽　☆☆☆☆</v>
      </c>
      <c r="E12" s="286" t="s">
        <v>7648</v>
      </c>
    </row>
    <row r="13" spans="1:10" x14ac:dyDescent="0.45">
      <c r="A13" s="286" t="s">
        <v>2050</v>
      </c>
      <c r="B13" s="286" t="str">
        <f>様式4・中学部!C38</f>
        <v>ア</v>
      </c>
      <c r="C13" s="286" t="str">
        <f>様式4・中学部!E37</f>
        <v>美術１　美術との出会い</v>
      </c>
      <c r="E13" s="286" t="s">
        <v>7648</v>
      </c>
    </row>
    <row r="14" spans="1:10" x14ac:dyDescent="0.45">
      <c r="A14" s="286" t="s">
        <v>2053</v>
      </c>
      <c r="B14" s="286" t="str">
        <f>様式4・中学部!C40</f>
        <v>ウ</v>
      </c>
      <c r="C14" s="286" t="str">
        <f>様式4・中学部!E39</f>
        <v>子どもの生活(６)じょうぶなからだに
なれるよ！</v>
      </c>
      <c r="E14" s="286" t="s">
        <v>7648</v>
      </c>
    </row>
    <row r="15" spans="1:10" x14ac:dyDescent="0.45">
      <c r="A15" s="286" t="s">
        <v>2056</v>
      </c>
      <c r="B15" s="286" t="str">
        <f>様式4・中学部!C42</f>
        <v>ウ</v>
      </c>
      <c r="C15" s="286" t="str">
        <f>様式4・中学部!E41</f>
        <v>たのしい工作教室　たのしいこうさく
きょうしつ１</v>
      </c>
      <c r="E15" s="286" t="s">
        <v>7648</v>
      </c>
    </row>
    <row r="16" spans="1:10" x14ac:dyDescent="0.45">
      <c r="A16" s="286" t="s">
        <v>2059</v>
      </c>
      <c r="B16" s="286" t="str">
        <f>様式4・中学部!C44</f>
        <v>ア</v>
      </c>
      <c r="C16" s="286" t="str">
        <f>様式4・中学部!E43</f>
        <v>新編　新しい技術・家庭　技術分野　未来を創るTechnology</v>
      </c>
      <c r="E16" s="286" t="s">
        <v>7648</v>
      </c>
    </row>
    <row r="17" spans="1:5" x14ac:dyDescent="0.45">
      <c r="A17" s="286" t="s">
        <v>2062</v>
      </c>
      <c r="B17" s="286" t="str">
        <f>様式4・中学部!C46</f>
        <v>ウ</v>
      </c>
      <c r="C17" s="286" t="str">
        <f>様式4・中学部!E45</f>
        <v>改訂版家庭科の基本</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こくご　☆☆</v>
      </c>
      <c r="D63" s="286" t="str">
        <f>様式4・中学部!Q17</f>
        <v>〇</v>
      </c>
      <c r="E63" s="286" t="s">
        <v>7648</v>
      </c>
    </row>
    <row r="64" spans="1:5" x14ac:dyDescent="0.45">
      <c r="A64" s="286" t="s">
        <v>2024</v>
      </c>
      <c r="B64" s="286" t="str">
        <f>様式4・中学部!K20</f>
        <v>イ</v>
      </c>
      <c r="C64" s="286" t="str">
        <f>様式4・中学部!M19</f>
        <v>国語　☆☆☆☆☆</v>
      </c>
      <c r="D64" s="286" t="str">
        <f>様式4・中学部!Q19</f>
        <v>〇</v>
      </c>
      <c r="E64" s="286" t="s">
        <v>7648</v>
      </c>
    </row>
    <row r="65" spans="1:5" x14ac:dyDescent="0.45">
      <c r="A65" s="286" t="s">
        <v>2027</v>
      </c>
      <c r="B65" s="286" t="str">
        <f>様式4・中学部!K22</f>
        <v>ウ</v>
      </c>
      <c r="C65" s="286" t="str">
        <f>様式4・中学部!M21</f>
        <v>のりものくらべ（２）くらしをまもる車</v>
      </c>
      <c r="D65" s="286">
        <f>様式4・中学部!Q21</f>
        <v>0</v>
      </c>
      <c r="E65" s="286" t="s">
        <v>7648</v>
      </c>
    </row>
    <row r="66" spans="1:5" x14ac:dyDescent="0.45">
      <c r="A66" s="286" t="s">
        <v>2030</v>
      </c>
      <c r="B66" s="286" t="str">
        <f>様式4・中学部!K24</f>
        <v>ア</v>
      </c>
      <c r="C66" s="286" t="str">
        <f>様式4・中学部!M23</f>
        <v xml:space="preserve">中学校社会科地図
</v>
      </c>
      <c r="D66" s="286">
        <f>様式4・中学部!Q23</f>
        <v>0</v>
      </c>
      <c r="E66" s="286" t="s">
        <v>7648</v>
      </c>
    </row>
    <row r="67" spans="1:5" x14ac:dyDescent="0.45">
      <c r="A67" s="286" t="s">
        <v>2033</v>
      </c>
      <c r="B67" s="286" t="str">
        <f>様式4・中学部!K26</f>
        <v>イ</v>
      </c>
      <c r="C67" s="286" t="str">
        <f>様式4・中学部!M25</f>
        <v>さんすう　☆☆（１）
さんすう　☆☆（２）</v>
      </c>
      <c r="D67" s="286" t="str">
        <f>様式4・中学部!Q25</f>
        <v>〇</v>
      </c>
      <c r="E67" s="286" t="s">
        <v>7648</v>
      </c>
    </row>
    <row r="68" spans="1:5" x14ac:dyDescent="0.45">
      <c r="A68" s="286" t="s">
        <v>2036</v>
      </c>
      <c r="B68" s="286" t="str">
        <f>様式4・中学部!K28</f>
        <v>イ</v>
      </c>
      <c r="C68" s="286" t="str">
        <f>様式4・中学部!M27</f>
        <v>さんすう　☆☆☆</v>
      </c>
      <c r="D68" s="286" t="str">
        <f>様式4・中学部!Q27</f>
        <v>〇</v>
      </c>
      <c r="E68" s="286" t="s">
        <v>7648</v>
      </c>
    </row>
    <row r="69" spans="1:5" x14ac:dyDescent="0.45">
      <c r="A69" s="286" t="s">
        <v>2039</v>
      </c>
      <c r="B69" s="286" t="str">
        <f>様式4・中学部!K30</f>
        <v>イ</v>
      </c>
      <c r="C69" s="286" t="str">
        <f>様式4・中学部!M29</f>
        <v>数学　☆☆☆☆</v>
      </c>
      <c r="D69" s="286" t="str">
        <f>様式4・中学部!Q29</f>
        <v>〇</v>
      </c>
      <c r="E69" s="286" t="s">
        <v>7648</v>
      </c>
    </row>
    <row r="70" spans="1:5" x14ac:dyDescent="0.45">
      <c r="A70" s="286" t="s">
        <v>2042</v>
      </c>
      <c r="B70" s="286" t="str">
        <f>様式4・中学部!K32</f>
        <v>ア</v>
      </c>
      <c r="C70" s="286" t="str">
        <f>様式4・中学部!M31</f>
        <v>新編　新しい理科　４</v>
      </c>
      <c r="D70" s="286">
        <f>様式4・中学部!Q31</f>
        <v>0</v>
      </c>
      <c r="E70" s="286" t="s">
        <v>7648</v>
      </c>
    </row>
    <row r="71" spans="1:5" x14ac:dyDescent="0.45">
      <c r="A71" s="286" t="s">
        <v>2045</v>
      </c>
      <c r="B71" s="286" t="str">
        <f>様式4・中学部!K34</f>
        <v>イ</v>
      </c>
      <c r="C71" s="286" t="str">
        <f>様式4・中学部!M33</f>
        <v>おんがく　☆☆☆</v>
      </c>
      <c r="D71" s="286" t="str">
        <f>様式4・中学部!Q33</f>
        <v>〇</v>
      </c>
      <c r="E71" s="286" t="s">
        <v>7648</v>
      </c>
    </row>
    <row r="72" spans="1:5" x14ac:dyDescent="0.45">
      <c r="A72" s="286" t="s">
        <v>2048</v>
      </c>
      <c r="B72" s="286" t="str">
        <f>様式4・中学部!K36</f>
        <v>イ</v>
      </c>
      <c r="C72" s="286" t="str">
        <f>様式4・中学部!M35</f>
        <v>音楽　☆☆☆☆</v>
      </c>
      <c r="D72" s="286" t="str">
        <f>様式4・中学部!Q35</f>
        <v>〇</v>
      </c>
      <c r="E72" s="286" t="s">
        <v>7648</v>
      </c>
    </row>
    <row r="73" spans="1:5" x14ac:dyDescent="0.45">
      <c r="A73" s="286" t="s">
        <v>2051</v>
      </c>
      <c r="B73" s="286" t="str">
        <f>様式4・中学部!K38</f>
        <v>ア</v>
      </c>
      <c r="C73" s="286" t="str">
        <f>様式4・中学部!M37</f>
        <v>美術２・３上　学びの実感と深まり
美術２・３下　学びの探求と未来</v>
      </c>
      <c r="D73" s="286">
        <f>様式4・中学部!Q37</f>
        <v>0</v>
      </c>
      <c r="E73" s="286" t="s">
        <v>7648</v>
      </c>
    </row>
    <row r="74" spans="1:5" x14ac:dyDescent="0.45">
      <c r="A74" s="286" t="s">
        <v>2054</v>
      </c>
      <c r="B74" s="286" t="str">
        <f>様式4・中学部!K40</f>
        <v>ウ</v>
      </c>
      <c r="C74" s="286" t="str">
        <f>様式4・中学部!M39</f>
        <v>子どもの生活(６)じょうぶなからだに
なれるよ！</v>
      </c>
      <c r="D74" s="286" t="str">
        <f>様式4・中学部!Q39</f>
        <v>〇</v>
      </c>
      <c r="E74" s="286" t="s">
        <v>7648</v>
      </c>
    </row>
    <row r="75" spans="1:5" x14ac:dyDescent="0.45">
      <c r="A75" s="286" t="s">
        <v>2057</v>
      </c>
      <c r="B75" s="286" t="str">
        <f>様式4・中学部!K42</f>
        <v>ウ</v>
      </c>
      <c r="C75" s="286" t="str">
        <f>様式4・中学部!M41</f>
        <v>たのしい工作教室　たのしいこうさく
きょうしつ１</v>
      </c>
      <c r="D75" s="286" t="str">
        <f>様式4・中学部!Q41</f>
        <v>〇</v>
      </c>
      <c r="E75" s="286" t="s">
        <v>7648</v>
      </c>
    </row>
    <row r="76" spans="1:5" x14ac:dyDescent="0.45">
      <c r="A76" s="286" t="s">
        <v>2060</v>
      </c>
      <c r="B76" s="286" t="str">
        <f>様式4・中学部!K44</f>
        <v>ア</v>
      </c>
      <c r="C76" s="286" t="str">
        <f>様式4・中学部!M43</f>
        <v>新編　新しい技術・家庭　技術分野　未来を創るTechnology</v>
      </c>
      <c r="D76" s="286" t="str">
        <f>様式4・中学部!Q43</f>
        <v>〇</v>
      </c>
      <c r="E76" s="286" t="s">
        <v>7648</v>
      </c>
    </row>
    <row r="77" spans="1:5" x14ac:dyDescent="0.45">
      <c r="A77" s="286" t="s">
        <v>2063</v>
      </c>
      <c r="B77" s="286" t="str">
        <f>様式4・中学部!K46</f>
        <v>ウ</v>
      </c>
      <c r="C77" s="286" t="str">
        <f>様式4・中学部!M45</f>
        <v>改訂版家庭科の基本</v>
      </c>
      <c r="D77" s="286" t="str">
        <f>様式4・中学部!Q45</f>
        <v>〇</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こくご　☆☆</v>
      </c>
      <c r="D123" s="286" t="str">
        <f>様式4・中学部!Z17</f>
        <v>〇</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ウ</v>
      </c>
      <c r="C125" s="286" t="str">
        <f>様式4・中学部!V21</f>
        <v>のりものくらべ（２）くらしをまもる車</v>
      </c>
      <c r="D125" s="286" t="str">
        <f>様式4・中学部!Z21</f>
        <v>〇</v>
      </c>
    </row>
    <row r="126" spans="1:5" x14ac:dyDescent="0.45">
      <c r="A126" s="286" t="s">
        <v>2031</v>
      </c>
      <c r="B126" s="286" t="str">
        <f>様式4・中学部!T24</f>
        <v>ア</v>
      </c>
      <c r="C126" s="286" t="str">
        <f>様式4・中学部!V23</f>
        <v xml:space="preserve">中学校社会科地図
</v>
      </c>
      <c r="D126" s="286" t="str">
        <f>様式4・中学部!Z23</f>
        <v>〇</v>
      </c>
    </row>
    <row r="127" spans="1:5" x14ac:dyDescent="0.45">
      <c r="A127" s="286" t="s">
        <v>2034</v>
      </c>
      <c r="B127" s="286" t="str">
        <f>様式4・中学部!T26</f>
        <v>イ</v>
      </c>
      <c r="C127" s="286" t="str">
        <f>様式4・中学部!V25</f>
        <v>さんすう　☆☆（１）
さんすう　☆☆（２）</v>
      </c>
      <c r="D127" s="286" t="str">
        <f>様式4・中学部!Z25</f>
        <v>〇</v>
      </c>
    </row>
    <row r="128" spans="1:5" x14ac:dyDescent="0.45">
      <c r="A128" s="286" t="s">
        <v>2037</v>
      </c>
      <c r="B128" s="286" t="str">
        <f>様式4・中学部!T28</f>
        <v>イ</v>
      </c>
      <c r="C128" s="286" t="str">
        <f>様式4・中学部!V27</f>
        <v>さんすう　☆☆☆</v>
      </c>
      <c r="D128" s="286" t="str">
        <f>様式4・中学部!Z27</f>
        <v>〇</v>
      </c>
    </row>
    <row r="129" spans="1:4" x14ac:dyDescent="0.45">
      <c r="A129" s="286" t="s">
        <v>2040</v>
      </c>
      <c r="B129" s="286" t="str">
        <f>様式4・中学部!T30</f>
        <v>イ</v>
      </c>
      <c r="C129" s="286" t="str">
        <f>様式4・中学部!V29</f>
        <v>数学　☆☆☆☆</v>
      </c>
      <c r="D129" s="286" t="str">
        <f>様式4・中学部!Z29</f>
        <v>〇</v>
      </c>
    </row>
    <row r="130" spans="1:4" x14ac:dyDescent="0.45">
      <c r="A130" s="286" t="s">
        <v>2043</v>
      </c>
      <c r="B130" s="286" t="str">
        <f>様式4・中学部!T32</f>
        <v>ア</v>
      </c>
      <c r="C130" s="286" t="str">
        <f>様式4・中学部!V31</f>
        <v>新編　新しい理科　４</v>
      </c>
      <c r="D130" s="286" t="str">
        <f>様式4・中学部!Z31</f>
        <v>〇</v>
      </c>
    </row>
    <row r="131" spans="1:4" x14ac:dyDescent="0.45">
      <c r="A131" s="286" t="s">
        <v>2046</v>
      </c>
      <c r="B131" s="286" t="str">
        <f>様式4・中学部!T34</f>
        <v>イ</v>
      </c>
      <c r="C131" s="286" t="str">
        <f>様式4・中学部!V33</f>
        <v>おんがく　☆☆☆</v>
      </c>
      <c r="D131" s="286" t="str">
        <f>様式4・中学部!Z33</f>
        <v>〇</v>
      </c>
    </row>
    <row r="132" spans="1:4" x14ac:dyDescent="0.45">
      <c r="A132" s="286" t="s">
        <v>2049</v>
      </c>
      <c r="B132" s="286" t="str">
        <f>様式4・中学部!T36</f>
        <v>イ</v>
      </c>
      <c r="C132" s="286" t="str">
        <f>様式4・中学部!V35</f>
        <v>音楽　☆☆☆☆</v>
      </c>
      <c r="D132" s="286" t="str">
        <f>様式4・中学部!Z35</f>
        <v>〇</v>
      </c>
    </row>
    <row r="133" spans="1:4" x14ac:dyDescent="0.45">
      <c r="A133" s="286" t="s">
        <v>2052</v>
      </c>
      <c r="B133" s="286" t="str">
        <f>様式4・中学部!T38</f>
        <v>ア</v>
      </c>
      <c r="C133" s="286" t="str">
        <f>様式4・中学部!V37</f>
        <v>美術２・３上　学びの実感と深まり
美術２・３下　学びの探求と未来</v>
      </c>
      <c r="D133" s="286" t="str">
        <f>様式4・中学部!Z37</f>
        <v>〇</v>
      </c>
    </row>
    <row r="134" spans="1:4" x14ac:dyDescent="0.45">
      <c r="A134" s="286" t="s">
        <v>2055</v>
      </c>
      <c r="B134" s="286" t="str">
        <f>様式4・中学部!T40</f>
        <v>ウ</v>
      </c>
      <c r="C134" s="286" t="str">
        <f>様式4・中学部!V39</f>
        <v>子どもの生活(６)じょうぶなからだに
なれるよ！</v>
      </c>
      <c r="D134" s="286" t="str">
        <f>様式4・中学部!Z39</f>
        <v>〇</v>
      </c>
    </row>
    <row r="135" spans="1:4" x14ac:dyDescent="0.45">
      <c r="A135" s="286" t="s">
        <v>2058</v>
      </c>
      <c r="B135" s="286" t="str">
        <f>様式4・中学部!T42</f>
        <v>ウ</v>
      </c>
      <c r="C135" s="286" t="str">
        <f>様式4・中学部!V41</f>
        <v>たのしい工作教室　たのしいこうさく
きょうしつ１</v>
      </c>
      <c r="D135" s="286" t="str">
        <f>様式4・中学部!Z41</f>
        <v>〇</v>
      </c>
    </row>
    <row r="136" spans="1:4" x14ac:dyDescent="0.45">
      <c r="A136" s="286" t="s">
        <v>2061</v>
      </c>
      <c r="B136" s="286" t="str">
        <f>様式4・中学部!T44</f>
        <v>ア</v>
      </c>
      <c r="C136" s="286" t="str">
        <f>様式4・中学部!V43</f>
        <v>新編　新しい技術・家庭　技術分野　未来を創るTechnology</v>
      </c>
      <c r="D136" s="286" t="str">
        <f>様式4・中学部!Z43</f>
        <v>〇</v>
      </c>
    </row>
    <row r="137" spans="1:4" x14ac:dyDescent="0.45">
      <c r="A137" s="286" t="s">
        <v>2064</v>
      </c>
      <c r="B137" s="286" t="str">
        <f>様式4・中学部!T46</f>
        <v>ウ</v>
      </c>
      <c r="C137" s="286" t="str">
        <f>様式4・中学部!V45</f>
        <v>改訂版家庭科の基本</v>
      </c>
      <c r="D137" s="286" t="str">
        <f>様式4・中学部!Z45</f>
        <v>〇</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0" zoomScale="85" zoomScaleNormal="100" zoomScaleSheetLayoutView="85" workbookViewId="0">
      <selection activeCell="S47" sqref="S47:S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5528</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大阪府立難波支援学校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303" t="str">
        <f>IF(B8="","",VLOOKUP(B8,様式4・中学部!$A$17:$H$136,3,FALSE))</f>
        <v>国語</v>
      </c>
      <c r="E8" s="303" t="str">
        <f>IF(B8="","",VLOOKUP(B8,様式4・中学部!$A$17:$H$136,4,FALSE))</f>
        <v>東書</v>
      </c>
      <c r="F8" s="304" t="str">
        <f>IF(B8="","",VLOOKUP(B8,様式4・中学部!$A$17:$H$136,5,FALSE))</f>
        <v>こくご　☆☆</v>
      </c>
      <c r="G8" s="179" t="str">
        <f>IF(B8="","",VLOOKUP(B8,様式4・中学部!$A$17:$H$136,6,FALSE))</f>
        <v>知</v>
      </c>
      <c r="H8" s="179" t="str">
        <f>IF(B8="","",VLOOKUP(B8,様式4・中学部!$A$17:$H$136,7,FALSE))</f>
        <v>A・B</v>
      </c>
      <c r="I8" s="197" t="s">
        <v>7884</v>
      </c>
    </row>
    <row r="9" spans="1:9" ht="80.099999999999994" customHeight="1" x14ac:dyDescent="0.45">
      <c r="A9" s="176">
        <v>2</v>
      </c>
      <c r="B9" s="177" t="s">
        <v>2023</v>
      </c>
      <c r="C9" s="178" t="str">
        <f>IF(B9="","",VLOOKUP(B9,様式4・中学部!$A$17:$H$136,2,FALSE))</f>
        <v>国語</v>
      </c>
      <c r="D9" s="303" t="str">
        <f>IF(B9="","",VLOOKUP(B9,様式4・中学部!$A$17:$H$136,3,FALSE))</f>
        <v>国語</v>
      </c>
      <c r="E9" s="303" t="str">
        <f>IF(B9="","",VLOOKUP(B9,様式4・中学部!$A$17:$H$136,4,FALSE))</f>
        <v>東書</v>
      </c>
      <c r="F9" s="304" t="str">
        <f>IF(B9="","",VLOOKUP(B9,様式4・中学部!$A$17:$H$136,5,FALSE))</f>
        <v>国語　☆☆☆☆☆</v>
      </c>
      <c r="G9" s="179" t="str">
        <f>IF(B9="","",VLOOKUP(B9,様式4・中学部!$A$17:$H$136,6,FALSE))</f>
        <v>知</v>
      </c>
      <c r="H9" s="179" t="str">
        <f>IF(B9="","",VLOOKUP(B9,様式4・中学部!$A$17:$H$136,7,FALSE))</f>
        <v>C</v>
      </c>
      <c r="I9" s="197" t="s">
        <v>7896</v>
      </c>
    </row>
    <row r="10" spans="1:9" ht="80.099999999999994" customHeight="1" x14ac:dyDescent="0.45">
      <c r="A10" s="176">
        <v>3</v>
      </c>
      <c r="B10" s="177" t="s">
        <v>2026</v>
      </c>
      <c r="C10" s="178" t="str">
        <f>IF(B10="","",VLOOKUP(B10,様式4・中学部!$A$17:$H$136,2,FALSE))</f>
        <v>社会</v>
      </c>
      <c r="D10" s="303" t="str">
        <f>IF(B10="","",VLOOKUP(B10,様式4・中学部!$A$17:$H$136,3,FALSE))</f>
        <v>社会</v>
      </c>
      <c r="E10" s="303" t="str">
        <f>IF(B10="","",VLOOKUP(B10,様式4・中学部!$A$17:$H$136,4,FALSE))</f>
        <v>28-1　福　音　館</v>
      </c>
      <c r="F10" s="304" t="str">
        <f>IF(B10="","",VLOOKUP(B10,様式4・中学部!$A$17:$H$136,5,FALSE))</f>
        <v>こどものとも絵本たろうのおでかけ</v>
      </c>
      <c r="G10" s="179" t="str">
        <f>IF(B10="","",VLOOKUP(B10,様式4・中学部!$A$17:$H$136,6,FALSE))</f>
        <v>知</v>
      </c>
      <c r="H10" s="179" t="str">
        <f>IF(B10="","",VLOOKUP(B10,様式4・中学部!$A$17:$H$136,7,FALSE))</f>
        <v>B</v>
      </c>
      <c r="I10" s="197" t="s">
        <v>7897</v>
      </c>
    </row>
    <row r="11" spans="1:9" ht="95.25" customHeight="1" x14ac:dyDescent="0.45">
      <c r="A11" s="176">
        <v>4</v>
      </c>
      <c r="B11" s="177" t="s">
        <v>2029</v>
      </c>
      <c r="C11" s="178" t="str">
        <f>IF(B11="","",VLOOKUP(B11,様式4・中学部!$A$17:$H$136,2,FALSE))</f>
        <v>社会</v>
      </c>
      <c r="D11" s="303" t="str">
        <f>IF(B11="","",VLOOKUP(B11,様式4・中学部!$A$17:$H$136,3,FALSE))</f>
        <v>社会</v>
      </c>
      <c r="E11" s="303" t="str">
        <f>IF(B11="","",VLOOKUP(B11,様式4・中学部!$A$17:$H$136,4,FALSE))</f>
        <v>28-1　福　音　館</v>
      </c>
      <c r="F11" s="304" t="str">
        <f>IF(B11="","",VLOOKUP(B11,様式4・中学部!$A$17:$H$136,5,FALSE))</f>
        <v xml:space="preserve">みぢかなかがくシリーズ町たんけん </v>
      </c>
      <c r="G11" s="179" t="str">
        <f>IF(B11="","",VLOOKUP(B11,様式4・中学部!$A$17:$H$136,6,FALSE))</f>
        <v>知</v>
      </c>
      <c r="H11" s="179" t="str">
        <f>IF(B11="","",VLOOKUP(B11,様式4・中学部!$A$17:$H$136,7,FALSE))</f>
        <v>C</v>
      </c>
      <c r="I11" s="197" t="s">
        <v>7898</v>
      </c>
    </row>
    <row r="12" spans="1:9" ht="80.099999999999994" customHeight="1" x14ac:dyDescent="0.45">
      <c r="A12" s="176">
        <v>5</v>
      </c>
      <c r="B12" s="177" t="s">
        <v>2032</v>
      </c>
      <c r="C12" s="178" t="str">
        <f>IF(B12="","",VLOOKUP(B12,様式4・中学部!$A$17:$H$136,2,FALSE))</f>
        <v>数学</v>
      </c>
      <c r="D12" s="303" t="str">
        <f>IF(B12="","",VLOOKUP(B12,様式4・中学部!$A$17:$H$136,3,FALSE))</f>
        <v>数学</v>
      </c>
      <c r="E12" s="303" t="str">
        <f>IF(B12="","",VLOOKUP(B12,様式4・中学部!$A$17:$H$136,4,FALSE))</f>
        <v>教出</v>
      </c>
      <c r="F12" s="304" t="str">
        <f>IF(B12="","",VLOOKUP(B12,様式4・中学部!$A$17:$H$136,5,FALSE))</f>
        <v>さんすう　☆☆（１）
さんすう　☆☆（２）</v>
      </c>
      <c r="G12" s="179" t="str">
        <f>IF(B12="","",VLOOKUP(B12,様式4・中学部!$A$17:$H$136,6,FALSE))</f>
        <v>知</v>
      </c>
      <c r="H12" s="179" t="str">
        <f>IF(B12="","",VLOOKUP(B12,様式4・中学部!$A$17:$H$136,7,FALSE))</f>
        <v>A</v>
      </c>
      <c r="I12" s="197" t="s">
        <v>7899</v>
      </c>
    </row>
    <row r="13" spans="1:9" ht="80.099999999999994" customHeight="1" x14ac:dyDescent="0.45">
      <c r="A13" s="176">
        <v>6</v>
      </c>
      <c r="B13" s="177" t="s">
        <v>2035</v>
      </c>
      <c r="C13" s="178" t="str">
        <f>IF(B13="","",VLOOKUP(B13,様式4・中学部!$A$17:$H$136,2,FALSE))</f>
        <v>数学</v>
      </c>
      <c r="D13" s="303" t="str">
        <f>IF(B13="","",VLOOKUP(B13,様式4・中学部!$A$17:$H$136,3,FALSE))</f>
        <v>数学</v>
      </c>
      <c r="E13" s="303" t="str">
        <f>IF(B13="","",VLOOKUP(B13,様式4・中学部!$A$17:$H$136,4,FALSE))</f>
        <v>教出</v>
      </c>
      <c r="F13" s="304" t="str">
        <f>IF(B13="","",VLOOKUP(B13,様式4・中学部!$A$17:$H$136,5,FALSE))</f>
        <v>さんすう　☆☆☆</v>
      </c>
      <c r="G13" s="179" t="str">
        <f>IF(B13="","",VLOOKUP(B13,様式4・中学部!$A$17:$H$136,6,FALSE))</f>
        <v>知</v>
      </c>
      <c r="H13" s="179" t="str">
        <f>IF(B13="","",VLOOKUP(B13,様式4・中学部!$A$17:$H$136,7,FALSE))</f>
        <v>B</v>
      </c>
      <c r="I13" s="197" t="s">
        <v>7900</v>
      </c>
    </row>
    <row r="14" spans="1:9" ht="80.099999999999994" customHeight="1" x14ac:dyDescent="0.45">
      <c r="A14" s="176">
        <v>7</v>
      </c>
      <c r="B14" s="177" t="s">
        <v>2038</v>
      </c>
      <c r="C14" s="178" t="str">
        <f>IF(B14="","",VLOOKUP(B14,様式4・中学部!$A$17:$H$136,2,FALSE))</f>
        <v>数学</v>
      </c>
      <c r="D14" s="303" t="str">
        <f>IF(B14="","",VLOOKUP(B14,様式4・中学部!$A$17:$H$136,3,FALSE))</f>
        <v>数学</v>
      </c>
      <c r="E14" s="303" t="str">
        <f>IF(B14="","",VLOOKUP(B14,様式4・中学部!$A$17:$H$136,4,FALSE))</f>
        <v>教出</v>
      </c>
      <c r="F14" s="304" t="str">
        <f>IF(B14="","",VLOOKUP(B14,様式4・中学部!$A$17:$H$136,5,FALSE))</f>
        <v>数学　☆☆☆☆</v>
      </c>
      <c r="G14" s="179" t="str">
        <f>IF(B14="","",VLOOKUP(B14,様式4・中学部!$A$17:$H$136,6,FALSE))</f>
        <v>知</v>
      </c>
      <c r="H14" s="179" t="str">
        <f>IF(B14="","",VLOOKUP(B14,様式4・中学部!$A$17:$H$136,7,FALSE))</f>
        <v>C</v>
      </c>
      <c r="I14" s="197" t="s">
        <v>7901</v>
      </c>
    </row>
    <row r="15" spans="1:9" ht="80.099999999999994" customHeight="1" x14ac:dyDescent="0.45">
      <c r="A15" s="176">
        <v>8</v>
      </c>
      <c r="B15" s="177" t="s">
        <v>2041</v>
      </c>
      <c r="C15" s="178" t="str">
        <f>IF(B15="","",VLOOKUP(B15,様式4・中学部!$A$17:$H$136,2,FALSE))</f>
        <v>理科</v>
      </c>
      <c r="D15" s="303" t="str">
        <f>IF(B15="","",VLOOKUP(B15,様式4・中学部!$A$17:$H$136,3,FALSE))</f>
        <v>理科</v>
      </c>
      <c r="E15" s="303" t="str">
        <f>IF(B15="","",VLOOKUP(B15,様式4・中学部!$A$17:$H$136,4,FALSE))</f>
        <v>27-1　ひ か り の く に</v>
      </c>
      <c r="F15" s="304" t="str">
        <f>IF(B15="","",VLOOKUP(B15,様式4・中学部!$A$17:$H$136,5,FALSE))</f>
        <v>改訂新版
体験を広げるこどものずかん１　どうぶつえん</v>
      </c>
      <c r="G15" s="179" t="str">
        <f>IF(B15="","",VLOOKUP(B15,様式4・中学部!$A$17:$H$136,6,FALSE))</f>
        <v>知</v>
      </c>
      <c r="H15" s="179" t="str">
        <f>IF(B15="","",VLOOKUP(B15,様式4・中学部!$A$17:$H$136,7,FALSE))</f>
        <v>A</v>
      </c>
      <c r="I15" s="197" t="s">
        <v>7902</v>
      </c>
    </row>
    <row r="16" spans="1:9" ht="80.099999999999994" customHeight="1" x14ac:dyDescent="0.45">
      <c r="A16" s="176">
        <v>9</v>
      </c>
      <c r="B16" s="177" t="s">
        <v>2044</v>
      </c>
      <c r="C16" s="178" t="str">
        <f>IF(B16="","",VLOOKUP(B16,様式4・中学部!$A$17:$H$136,2,FALSE))</f>
        <v>理科</v>
      </c>
      <c r="D16" s="303" t="str">
        <f>IF(B16="","",VLOOKUP(B16,様式4・中学部!$A$17:$H$136,3,FALSE))</f>
        <v>理科</v>
      </c>
      <c r="E16" s="303" t="str">
        <f>IF(B16="","",VLOOKUP(B16,様式4・中学部!$A$17:$H$136,4,FALSE))</f>
        <v>東書</v>
      </c>
      <c r="F16" s="304" t="str">
        <f>IF(B16="","",VLOOKUP(B16,様式4・中学部!$A$17:$H$136,5,FALSE))</f>
        <v>新編　新しい理科　３</v>
      </c>
      <c r="G16" s="179" t="str">
        <f>IF(B16="","",VLOOKUP(B16,様式4・中学部!$A$17:$H$136,6,FALSE))</f>
        <v>知</v>
      </c>
      <c r="H16" s="179" t="str">
        <f>IF(B16="","",VLOOKUP(B16,様式4・中学部!$A$17:$H$136,7,FALSE))</f>
        <v>B・C</v>
      </c>
      <c r="I16" s="197" t="s">
        <v>7903</v>
      </c>
    </row>
    <row r="17" spans="1:9" ht="80.099999999999994" customHeight="1" x14ac:dyDescent="0.45">
      <c r="A17" s="176">
        <v>10</v>
      </c>
      <c r="B17" s="177" t="s">
        <v>2047</v>
      </c>
      <c r="C17" s="178" t="str">
        <f>IF(B17="","",VLOOKUP(B17,様式4・中学部!$A$17:$H$136,2,FALSE))</f>
        <v>音楽</v>
      </c>
      <c r="D17" s="303" t="str">
        <f>IF(B17="","",VLOOKUP(B17,様式4・中学部!$A$17:$H$136,3,FALSE))</f>
        <v>音楽</v>
      </c>
      <c r="E17" s="303" t="str">
        <f>IF(B17="","",VLOOKUP(B17,様式4・中学部!$A$17:$H$136,4,FALSE))</f>
        <v>東書</v>
      </c>
      <c r="F17" s="304" t="str">
        <f>IF(B17="","",VLOOKUP(B17,様式4・中学部!$A$17:$H$136,5,FALSE))</f>
        <v>音楽　☆☆☆☆</v>
      </c>
      <c r="G17" s="179" t="str">
        <f>IF(B17="","",VLOOKUP(B17,様式4・中学部!$A$17:$H$136,6,FALSE))</f>
        <v>知</v>
      </c>
      <c r="H17" s="179" t="str">
        <f>IF(B17="","",VLOOKUP(B17,様式4・中学部!$A$17:$H$136,7,FALSE))</f>
        <v>全</v>
      </c>
      <c r="I17" s="197" t="s">
        <v>7904</v>
      </c>
    </row>
    <row r="18" spans="1:9" ht="80.099999999999994" customHeight="1" x14ac:dyDescent="0.45">
      <c r="A18" s="176">
        <v>11</v>
      </c>
      <c r="B18" s="177" t="s">
        <v>2050</v>
      </c>
      <c r="C18" s="178" t="str">
        <f>IF(B18="","",VLOOKUP(B18,様式4・中学部!$A$17:$H$136,2,FALSE))</f>
        <v>美術</v>
      </c>
      <c r="D18" s="303" t="str">
        <f>IF(B18="","",VLOOKUP(B18,様式4・中学部!$A$17:$H$136,3,FALSE))</f>
        <v>美術</v>
      </c>
      <c r="E18" s="303" t="str">
        <f>IF(B18="","",VLOOKUP(B18,様式4・中学部!$A$17:$H$136,4,FALSE))</f>
        <v>日文</v>
      </c>
      <c r="F18" s="304" t="str">
        <f>IF(B18="","",VLOOKUP(B18,様式4・中学部!$A$17:$H$136,5,FALSE))</f>
        <v>美術１　美術との出会い</v>
      </c>
      <c r="G18" s="179" t="str">
        <f>IF(B18="","",VLOOKUP(B18,様式4・中学部!$A$17:$H$136,6,FALSE))</f>
        <v>知</v>
      </c>
      <c r="H18" s="179" t="str">
        <f>IF(B18="","",VLOOKUP(B18,様式4・中学部!$A$17:$H$136,7,FALSE))</f>
        <v>全</v>
      </c>
      <c r="I18" s="197" t="s">
        <v>7908</v>
      </c>
    </row>
    <row r="19" spans="1:9" ht="80.099999999999994" customHeight="1" x14ac:dyDescent="0.45">
      <c r="A19" s="176">
        <v>12</v>
      </c>
      <c r="B19" s="177" t="s">
        <v>2053</v>
      </c>
      <c r="C19" s="178" t="str">
        <f>IF(B19="","",VLOOKUP(B19,様式4・中学部!$A$17:$H$136,2,FALSE))</f>
        <v>保健体育</v>
      </c>
      <c r="D19" s="303" t="str">
        <f>IF(B19="","",VLOOKUP(B19,様式4・中学部!$A$17:$H$136,3,FALSE))</f>
        <v>保健体育</v>
      </c>
      <c r="E19" s="303" t="str">
        <f>IF(B19="","",VLOOKUP(B19,様式4・中学部!$A$17:$H$136,4,FALSE))</f>
        <v>06-1　偕　成　社</v>
      </c>
      <c r="F19" s="304" t="str">
        <f>IF(B19="","",VLOOKUP(B19,様式4・中学部!$A$17:$H$136,5,FALSE))</f>
        <v>子どもの生活(６)じょうぶなからだに
なれるよ！</v>
      </c>
      <c r="G19" s="179" t="str">
        <f>IF(B19="","",VLOOKUP(B19,様式4・中学部!$A$17:$H$136,6,FALSE))</f>
        <v>知</v>
      </c>
      <c r="H19" s="179" t="str">
        <f>IF(B19="","",VLOOKUP(B19,様式4・中学部!$A$17:$H$136,7,FALSE))</f>
        <v>全</v>
      </c>
      <c r="I19" s="197" t="s">
        <v>7905</v>
      </c>
    </row>
    <row r="20" spans="1:9" ht="80.099999999999994" customHeight="1" x14ac:dyDescent="0.45">
      <c r="A20" s="176">
        <v>13</v>
      </c>
      <c r="B20" s="177" t="s">
        <v>2056</v>
      </c>
      <c r="C20" s="178" t="str">
        <f>IF(B20="","",VLOOKUP(B20,様式4・中学部!$A$17:$H$136,2,FALSE))</f>
        <v>職業家庭</v>
      </c>
      <c r="D20" s="303" t="str">
        <f>IF(B20="","",VLOOKUP(B20,様式4・中学部!$A$17:$H$136,3,FALSE))</f>
        <v>職業</v>
      </c>
      <c r="E20" s="303" t="str">
        <f>IF(B20="","",VLOOKUP(B20,様式4・中学部!$A$17:$H$136,4,FALSE))</f>
        <v>11-1　さ　え　ら</v>
      </c>
      <c r="F20" s="304" t="str">
        <f>IF(B20="","",VLOOKUP(B20,様式4・中学部!$A$17:$H$136,5,FALSE))</f>
        <v>たのしい工作教室　たのしいこうさく
きょうしつ１</v>
      </c>
      <c r="G20" s="179" t="str">
        <f>IF(B20="","",VLOOKUP(B20,様式4・中学部!$A$17:$H$136,6,FALSE))</f>
        <v>知</v>
      </c>
      <c r="H20" s="179" t="str">
        <f>IF(B20="","",VLOOKUP(B20,様式4・中学部!$A$17:$H$136,7,FALSE))</f>
        <v>A</v>
      </c>
      <c r="I20" s="197" t="s">
        <v>7906</v>
      </c>
    </row>
    <row r="21" spans="1:9" ht="80.099999999999994" customHeight="1" x14ac:dyDescent="0.45">
      <c r="A21" s="176">
        <v>14</v>
      </c>
      <c r="B21" s="177" t="s">
        <v>2059</v>
      </c>
      <c r="C21" s="178" t="str">
        <f>IF(B21="","",VLOOKUP(B21,様式4・中学部!$A$17:$H$136,2,FALSE))</f>
        <v>職業家庭</v>
      </c>
      <c r="D21" s="303" t="str">
        <f>IF(B21="","",VLOOKUP(B21,様式4・中学部!$A$17:$H$136,3,FALSE))</f>
        <v>職業</v>
      </c>
      <c r="E21" s="303" t="str">
        <f>IF(B21="","",VLOOKUP(B21,様式4・中学部!$A$17:$H$136,4,FALSE))</f>
        <v>東書</v>
      </c>
      <c r="F21" s="304" t="str">
        <f>IF(B21="","",VLOOKUP(B21,様式4・中学部!$A$17:$H$136,5,FALSE))</f>
        <v>新編　新しい技術・家庭　技術分野　未来を創るTechnology</v>
      </c>
      <c r="G21" s="179" t="str">
        <f>IF(B21="","",VLOOKUP(B21,様式4・中学部!$A$17:$H$136,6,FALSE))</f>
        <v>知</v>
      </c>
      <c r="H21" s="179" t="str">
        <f>IF(B21="","",VLOOKUP(B21,様式4・中学部!$A$17:$H$136,7,FALSE))</f>
        <v>B・C</v>
      </c>
      <c r="I21" s="197" t="s">
        <v>7909</v>
      </c>
    </row>
    <row r="22" spans="1:9" ht="80.099999999999994" customHeight="1" x14ac:dyDescent="0.45">
      <c r="A22" s="176">
        <v>15</v>
      </c>
      <c r="B22" s="177" t="s">
        <v>2062</v>
      </c>
      <c r="C22" s="178" t="str">
        <f>IF(B22="","",VLOOKUP(B22,様式4・中学部!$A$17:$H$136,2,FALSE))</f>
        <v>職業家庭</v>
      </c>
      <c r="D22" s="303" t="str">
        <f>IF(B22="","",VLOOKUP(B22,様式4・中学部!$A$17:$H$136,3,FALSE))</f>
        <v>家庭</v>
      </c>
      <c r="E22" s="303" t="str">
        <f>IF(B22="","",VLOOKUP(B22,様式4・中学部!$A$17:$H$136,4,FALSE))</f>
        <v>06-2　学　研</v>
      </c>
      <c r="F22" s="304" t="str">
        <f>IF(B22="","",VLOOKUP(B22,様式4・中学部!$A$17:$H$136,5,FALSE))</f>
        <v>改訂版家庭科の基本</v>
      </c>
      <c r="G22" s="179" t="str">
        <f>IF(B22="","",VLOOKUP(B22,様式4・中学部!$A$17:$H$136,6,FALSE))</f>
        <v>知</v>
      </c>
      <c r="H22" s="179" t="str">
        <f>IF(B22="","",VLOOKUP(B22,様式4・中学部!$A$17:$H$136,7,FALSE))</f>
        <v>全</v>
      </c>
      <c r="I22" s="197" t="s">
        <v>7907</v>
      </c>
    </row>
    <row r="23" spans="1:9" ht="80.099999999999994" customHeight="1" x14ac:dyDescent="0.45">
      <c r="A23" s="176">
        <v>16</v>
      </c>
      <c r="B23" s="177"/>
      <c r="C23" s="178" t="str">
        <f>IF(B23="","",VLOOKUP(B23,様式4・中学部!$A$17:$H$136,2,FALSE))</f>
        <v/>
      </c>
      <c r="D23" s="303" t="str">
        <f>IF(B23="","",VLOOKUP(B23,様式4・中学部!$A$17:$H$136,3,FALSE))</f>
        <v/>
      </c>
      <c r="E23" s="303" t="str">
        <f>IF(B23="","",VLOOKUP(B23,様式4・中学部!$A$17:$H$136,4,FALSE))</f>
        <v/>
      </c>
      <c r="F23" s="304"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303" t="str">
        <f>IF(B24="","",VLOOKUP(B24,様式4・中学部!$A$17:$H$136,3,FALSE))</f>
        <v/>
      </c>
      <c r="E24" s="303" t="str">
        <f>IF(B24="","",VLOOKUP(B24,様式4・中学部!$A$17:$H$136,4,FALSE))</f>
        <v/>
      </c>
      <c r="F24" s="304"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303" t="str">
        <f>IF(B25="","",VLOOKUP(B25,様式4・中学部!$A$17:$H$136,3,FALSE))</f>
        <v/>
      </c>
      <c r="E25" s="303" t="str">
        <f>IF(B25="","",VLOOKUP(B25,様式4・中学部!$A$17:$H$136,4,FALSE))</f>
        <v/>
      </c>
      <c r="F25" s="304"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303" t="str">
        <f>IF(B26="","",VLOOKUP(B26,様式4・中学部!$A$17:$H$136,3,FALSE))</f>
        <v/>
      </c>
      <c r="E26" s="303" t="str">
        <f>IF(B26="","",VLOOKUP(B26,様式4・中学部!$A$17:$H$136,4,FALSE))</f>
        <v/>
      </c>
      <c r="F26" s="304"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303" t="str">
        <f>IF(B27="","",VLOOKUP(B27,様式4・中学部!$A$17:$H$136,3,FALSE))</f>
        <v/>
      </c>
      <c r="E27" s="303" t="str">
        <f>IF(B27="","",VLOOKUP(B27,様式4・中学部!$A$17:$H$136,4,FALSE))</f>
        <v/>
      </c>
      <c r="F27" s="304"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303" t="str">
        <f>IF(B28="","",VLOOKUP(B28,様式4・中学部!$A$17:$H$136,3,FALSE))</f>
        <v/>
      </c>
      <c r="E28" s="303" t="str">
        <f>IF(B28="","",VLOOKUP(B28,様式4・中学部!$A$17:$H$136,4,FALSE))</f>
        <v/>
      </c>
      <c r="F28" s="304"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303" t="str">
        <f>IF(B29="","",VLOOKUP(B29,様式4・中学部!$A$17:$H$136,3,FALSE))</f>
        <v/>
      </c>
      <c r="E29" s="303" t="str">
        <f>IF(B29="","",VLOOKUP(B29,様式4・中学部!$A$17:$H$136,4,FALSE))</f>
        <v/>
      </c>
      <c r="F29" s="304"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303" t="str">
        <f>IF(B30="","",VLOOKUP(B30,様式4・中学部!$A$17:$H$136,3,FALSE))</f>
        <v/>
      </c>
      <c r="E30" s="303" t="str">
        <f>IF(B30="","",VLOOKUP(B30,様式4・中学部!$A$17:$H$136,4,FALSE))</f>
        <v/>
      </c>
      <c r="F30" s="304"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303" t="str">
        <f>IF(B31="","",VLOOKUP(B31,様式4・中学部!$A$17:$H$136,3,FALSE))</f>
        <v/>
      </c>
      <c r="E31" s="303" t="str">
        <f>IF(B31="","",VLOOKUP(B31,様式4・中学部!$A$17:$H$136,4,FALSE))</f>
        <v/>
      </c>
      <c r="F31" s="304"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303" t="str">
        <f>IF(B32="","",VLOOKUP(B32,様式4・中学部!$A$17:$H$136,3,FALSE))</f>
        <v/>
      </c>
      <c r="E32" s="303" t="str">
        <f>IF(B32="","",VLOOKUP(B32,様式4・中学部!$A$17:$H$136,4,FALSE))</f>
        <v/>
      </c>
      <c r="F32" s="304"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303" t="str">
        <f>IF(B33="","",VLOOKUP(B33,様式4・中学部!$A$17:$H$136,3,FALSE))</f>
        <v/>
      </c>
      <c r="E33" s="303" t="str">
        <f>IF(B33="","",VLOOKUP(B33,様式4・中学部!$A$17:$H$136,4,FALSE))</f>
        <v/>
      </c>
      <c r="F33" s="304"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303" t="str">
        <f>IF(B34="","",VLOOKUP(B34,様式4・中学部!$A$17:$H$136,3,FALSE))</f>
        <v/>
      </c>
      <c r="E34" s="303" t="str">
        <f>IF(B34="","",VLOOKUP(B34,様式4・中学部!$A$17:$H$136,4,FALSE))</f>
        <v/>
      </c>
      <c r="F34" s="304"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303" t="str">
        <f>IF(B35="","",VLOOKUP(B35,様式4・中学部!$A$17:$H$136,3,FALSE))</f>
        <v/>
      </c>
      <c r="E35" s="303" t="str">
        <f>IF(B35="","",VLOOKUP(B35,様式4・中学部!$A$17:$H$136,4,FALSE))</f>
        <v/>
      </c>
      <c r="F35" s="304"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S47" sqref="S47:S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大阪府立難波支援学校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2017</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IF(B8="","",VLOOKUP(B8,様式4・中学部!$A$17:$H$136,2,FALSE))</f>
        <v/>
      </c>
      <c r="D8" s="396" t="str">
        <f>IF(B8="","",VLOOKUP(B8,様式4・中学部!$A$17:$H$136,3,FALSE))</f>
        <v/>
      </c>
      <c r="E8" s="166" t="str">
        <f>IF(B8="","",VLOOKUP(B8,様式4・中学部!$A$17:$H$136,4,FALSE))</f>
        <v/>
      </c>
      <c r="F8" s="167" t="str">
        <f>IF(B8="","",VLOOKUP(B8,様式4・中学部!$A$17:$H$136,5,FALSE))</f>
        <v/>
      </c>
      <c r="G8" s="399" t="str">
        <f>IF(B8="","",VLOOKUP(B8,様式4・中学部!$A$17:$H$136,7,FALSE))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t="s">
        <v>2059</v>
      </c>
      <c r="C11" s="396" t="str">
        <f>IF(B11="","",VLOOKUP(B11,様式4・中学部!$A$17:$H$136,2,FALSE))</f>
        <v>職業家庭</v>
      </c>
      <c r="D11" s="396" t="str">
        <f>IF(B11="","",VLOOKUP(B11,様式4・中学部!$A$17:$H$136,3,FALSE))</f>
        <v>職業</v>
      </c>
      <c r="E11" s="166" t="str">
        <f>IF(B11="","",VLOOKUP(B11,様式4・中学部!$A$17:$H$136,4,FALSE))</f>
        <v>東書</v>
      </c>
      <c r="F11" s="167" t="str">
        <f>IF(B11="","",VLOOKUP(B11,様式4・中学部!$A$17:$H$136,5,FALSE))</f>
        <v>新編　新しい技術・家庭　技術分野　未来を創るTechnology</v>
      </c>
      <c r="G11" s="399" t="str">
        <f>IF(B11="","",VLOOKUP(B11,様式4・中学部!$A$17:$H$136,7,FALSE))</f>
        <v>B・C</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IF(B14="","",VLOOKUP(B14,様式4・中学部!$A$17:$H$136,2,FALSE))</f>
        <v/>
      </c>
      <c r="D14" s="396" t="str">
        <f>IF(B14="","",VLOOKUP(B14,様式4・中学部!$A$17:$H$136,3,FALSE))</f>
        <v/>
      </c>
      <c r="E14" s="166" t="str">
        <f>IF(B14="","",VLOOKUP(B14,様式4・中学部!$A$17:$H$136,4,FALSE))</f>
        <v/>
      </c>
      <c r="F14" s="167" t="str">
        <f>IF(B14="","",VLOOKUP(B14,様式4・中学部!$A$17:$H$136,5,FALSE))</f>
        <v/>
      </c>
      <c r="G14" s="399" t="str">
        <f>IF(B14="","",VLOOKUP(B14,様式4・中学部!$A$17:$H$136,7,FALSE))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IF(B17="","",VLOOKUP(B17,様式4・中学部!$A$17:$H$136,2,FALSE))</f>
        <v/>
      </c>
      <c r="D17" s="396" t="str">
        <f>IF(B17="","",VLOOKUP(B17,様式4・中学部!$A$17:$H$136,3,FALSE))</f>
        <v/>
      </c>
      <c r="E17" s="166" t="str">
        <f>IF(B17="","",VLOOKUP(B17,様式4・中学部!$A$17:$H$136,4,FALSE))</f>
        <v/>
      </c>
      <c r="F17" s="167" t="str">
        <f>IF(B17="","",VLOOKUP(B17,様式4・中学部!$A$17:$H$136,5,FALSE))</f>
        <v/>
      </c>
      <c r="G17" s="399" t="str">
        <f>IF(B17="","",VLOOKUP(B17,様式4・中学部!$A$17:$H$136,7,FALSE))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IF(B20="","",VLOOKUP(B20,様式4・中学部!$A$17:$H$136,2,FALSE))</f>
        <v/>
      </c>
      <c r="D20" s="396" t="str">
        <f>IF(B20="","",VLOOKUP(B20,様式4・中学部!$A$17:$H$136,3,FALSE))</f>
        <v/>
      </c>
      <c r="E20" s="166" t="str">
        <f>IF(B20="","",VLOOKUP(B20,様式4・中学部!$A$17:$H$136,4,FALSE))</f>
        <v/>
      </c>
      <c r="F20" s="167" t="str">
        <f>IF(B20="","",VLOOKUP(B20,様式4・中学部!$A$17:$H$136,5,FALSE))</f>
        <v/>
      </c>
      <c r="G20" s="399" t="str">
        <f>IF(B20="","",VLOOKUP(B20,様式4・中学部!$A$17:$H$136,7,FALSE))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IF(B23="","",VLOOKUP(B23,様式4・中学部!$A$17:$H$136,2,FALSE))</f>
        <v/>
      </c>
      <c r="D23" s="396" t="str">
        <f>IF(B23="","",VLOOKUP(B23,様式4・中学部!$A$17:$H$136,3,FALSE))</f>
        <v/>
      </c>
      <c r="E23" s="166" t="str">
        <f>IF(B23="","",VLOOKUP(B23,様式4・中学部!$A$17:$H$136,4,FALSE))</f>
        <v/>
      </c>
      <c r="F23" s="167" t="str">
        <f>IF(B23="","",VLOOKUP(B23,様式4・中学部!$A$17:$H$136,5,FALSE))</f>
        <v/>
      </c>
      <c r="G23" s="399" t="str">
        <f>IF(B23="","",VLOOKUP(B23,様式4・中学部!$A$17:$H$136,7,FALSE))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IF(B26="","",VLOOKUP(B26,様式4・中学部!$A$17:$H$136,2,FALSE))</f>
        <v/>
      </c>
      <c r="D26" s="396" t="str">
        <f>IF(B26="","",VLOOKUP(B26,様式4・中学部!$A$17:$H$136,3,FALSE))</f>
        <v/>
      </c>
      <c r="E26" s="166" t="str">
        <f>IF(B26="","",VLOOKUP(B26,様式4・中学部!$A$17:$H$136,4,FALSE))</f>
        <v/>
      </c>
      <c r="F26" s="167" t="str">
        <f>IF(B26="","",VLOOKUP(B26,様式4・中学部!$A$17:$H$136,5,FALSE))</f>
        <v/>
      </c>
      <c r="G26" s="399" t="str">
        <f>IF(B26="","",VLOOKUP(B26,様式4・中学部!$A$17:$H$136,7,FALSE))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IF(B29="","",VLOOKUP(B29,様式4・中学部!$A$17:$H$136,2,FALSE))</f>
        <v/>
      </c>
      <c r="D29" s="396" t="str">
        <f>IF(B29="","",VLOOKUP(B29,様式4・中学部!$A$17:$H$136,3,FALSE))</f>
        <v/>
      </c>
      <c r="E29" s="166" t="str">
        <f>IF(B29="","",VLOOKUP(B29,様式4・中学部!$A$17:$H$136,4,FALSE))</f>
        <v/>
      </c>
      <c r="F29" s="167" t="str">
        <f>IF(B29="","",VLOOKUP(B29,様式4・中学部!$A$17:$H$136,5,FALSE))</f>
        <v/>
      </c>
      <c r="G29" s="399" t="str">
        <f>IF(B29="","",VLOOKUP(B29,様式4・中学部!$A$17:$H$136,7,FALSE))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IF(B32="","",VLOOKUP(B32,様式4・中学部!$A$17:$H$136,2,FALSE))</f>
        <v/>
      </c>
      <c r="D32" s="396" t="str">
        <f>IF(B32="","",VLOOKUP(B32,様式4・中学部!$A$17:$H$136,3,FALSE))</f>
        <v/>
      </c>
      <c r="E32" s="166" t="str">
        <f>IF(B32="","",VLOOKUP(B32,様式4・中学部!$A$17:$H$136,4,FALSE))</f>
        <v/>
      </c>
      <c r="F32" s="167" t="str">
        <f>IF(B32="","",VLOOKUP(B32,様式4・中学部!$A$17:$H$136,5,FALSE))</f>
        <v/>
      </c>
      <c r="G32" s="399" t="str">
        <f>IF(B32="","",VLOOKUP(B32,様式4・中学部!$A$17:$H$136,7,FALSE))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IF(B35="","",VLOOKUP(B35,様式4・中学部!$A$17:$H$136,2,FALSE))</f>
        <v/>
      </c>
      <c r="D35" s="396" t="str">
        <f>IF(B35="","",VLOOKUP(B35,様式4・中学部!$A$17:$H$136,3,FALSE))</f>
        <v/>
      </c>
      <c r="E35" s="166" t="str">
        <f>IF(B35="","",VLOOKUP(B35,様式4・中学部!$A$17:$H$136,4,FALSE))</f>
        <v/>
      </c>
      <c r="F35" s="167" t="str">
        <f>IF(B35="","",VLOOKUP(B35,様式4・中学部!$A$17:$H$136,5,FALSE))</f>
        <v/>
      </c>
      <c r="G35" s="399" t="str">
        <f>IF(B35="","",VLOOKUP(B35,様式4・中学部!$A$17:$H$136,7,FALSE))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IF(B38="","",VLOOKUP(B38,様式4・中学部!$A$17:$H$136,2,FALSE))</f>
        <v/>
      </c>
      <c r="D38" s="396" t="str">
        <f>IF(B38="","",VLOOKUP(B38,様式4・中学部!$A$17:$H$136,3,FALSE))</f>
        <v/>
      </c>
      <c r="E38" s="166" t="str">
        <f>IF(B38="","",VLOOKUP(B38,様式4・中学部!$A$17:$H$136,4,FALSE))</f>
        <v/>
      </c>
      <c r="F38" s="167" t="str">
        <f>IF(B38="","",VLOOKUP(B38,様式4・中学部!$A$17:$H$136,5,FALSE))</f>
        <v/>
      </c>
      <c r="G38" s="399" t="str">
        <f>IF(B38="","",VLOOKUP(B38,様式4・中学部!$A$17:$H$136,7,FALSE))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IF(B41="","",VLOOKUP(B41,様式4・中学部!$A$17:$H$136,2,FALSE))</f>
        <v/>
      </c>
      <c r="D41" s="396" t="str">
        <f>IF(B41="","",VLOOKUP(B41,様式4・中学部!$A$17:$H$136,3,FALSE))</f>
        <v/>
      </c>
      <c r="E41" s="166" t="str">
        <f>IF(B41="","",VLOOKUP(B41,様式4・中学部!$A$17:$H$136,4,FALSE))</f>
        <v/>
      </c>
      <c r="F41" s="167" t="str">
        <f>IF(B41="","",VLOOKUP(B41,様式4・中学部!$A$17:$H$136,5,FALSE))</f>
        <v/>
      </c>
      <c r="G41" s="399" t="str">
        <f>IF(B41="","",VLOOKUP(B41,様式4・中学部!$A$17:$H$136,7,FALSE))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IF(B44="","",VLOOKUP(B44,様式4・中学部!$A$17:$H$136,2,FALSE))</f>
        <v/>
      </c>
      <c r="D44" s="396" t="str">
        <f>IF(B44="","",VLOOKUP(B44,様式4・中学部!$A$17:$H$136,3,FALSE))</f>
        <v/>
      </c>
      <c r="E44" s="166" t="str">
        <f>IF(B44="","",VLOOKUP(B44,様式4・中学部!$A$17:$H$136,4,FALSE))</f>
        <v/>
      </c>
      <c r="F44" s="167" t="str">
        <f>IF(B44="","",VLOOKUP(B44,様式4・中学部!$A$17:$H$136,5,FALSE))</f>
        <v/>
      </c>
      <c r="G44" s="399" t="str">
        <f>IF(B44="","",VLOOKUP(B44,様式4・中学部!$A$17:$H$136,7,FALSE))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IF(B47="","",VLOOKUP(B47,様式4・中学部!$A$17:$H$136,2,FALSE))</f>
        <v/>
      </c>
      <c r="D47" s="396" t="str">
        <f>IF(B47="","",VLOOKUP(B47,様式4・中学部!$A$17:$H$136,3,FALSE))</f>
        <v/>
      </c>
      <c r="E47" s="166" t="str">
        <f>IF(B47="","",VLOOKUP(B47,様式4・中学部!$A$17:$H$136,4,FALSE))</f>
        <v/>
      </c>
      <c r="F47" s="167" t="str">
        <f>IF(B47="","",VLOOKUP(B47,様式4・中学部!$A$17:$H$136,5,FALSE))</f>
        <v/>
      </c>
      <c r="G47" s="399" t="str">
        <f>IF(B47="","",VLOOKUP(B47,様式4・中学部!$A$17:$H$136,7,FALSE))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IF(B50="","",VLOOKUP(B50,様式4・中学部!$A$17:$H$136,2,FALSE))</f>
        <v/>
      </c>
      <c r="D50" s="396" t="str">
        <f>IF(B50="","",VLOOKUP(B50,様式4・中学部!$A$17:$H$136,3,FALSE))</f>
        <v/>
      </c>
      <c r="E50" s="166" t="str">
        <f>IF(B50="","",VLOOKUP(B50,様式4・中学部!$A$17:$H$136,4,FALSE))</f>
        <v/>
      </c>
      <c r="F50" s="167" t="str">
        <f>IF(B50="","",VLOOKUP(B50,様式4・中学部!$A$17:$H$136,5,FALSE))</f>
        <v/>
      </c>
      <c r="G50" s="399" t="str">
        <f>IF(B50="","",VLOOKUP(B50,様式4・中学部!$A$17:$H$136,7,FALSE))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S47" sqref="S47:S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大阪府立難波支援学校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2027</v>
      </c>
      <c r="C8" s="178" t="str">
        <f>IF(B8="","",VLOOKUP(B8,様式4・中学部!$I$17:$Q$136,2,FALSE))</f>
        <v>社会</v>
      </c>
      <c r="D8" s="178" t="str">
        <f>IF(B8="","",VLOOKUP(B8,様式4・中学部!$I$17:$Q$136,3,FALSE))</f>
        <v>社会</v>
      </c>
      <c r="E8" s="178" t="str">
        <f>IF(B8="","",VLOOKUP(B8,様式4・中学部!$I$17:$Q$136,4,FALSE))</f>
        <v>06-1　偕　成　社</v>
      </c>
      <c r="F8" s="179" t="str">
        <f>IF(B8="","",VLOOKUP(B8,様式4・中学部!$I$17:$Q$136,5,FALSE))</f>
        <v>のりものくらべ（２）くらしをまもる車</v>
      </c>
      <c r="G8" s="179" t="str">
        <f>IF(B8="","",VLOOKUP(B8,様式4・中学部!$I$17:$Q$136,6,FALSE))</f>
        <v>知</v>
      </c>
      <c r="H8" s="179" t="str">
        <f>IF(B8="","",VLOOKUP(B8,様式4・中学部!$I$17:$Q$136,7,FALSE))</f>
        <v>A</v>
      </c>
      <c r="I8" s="197" t="s">
        <v>7910</v>
      </c>
    </row>
    <row r="9" spans="1:9" ht="80.099999999999994" customHeight="1" x14ac:dyDescent="0.45">
      <c r="A9" s="176">
        <v>2</v>
      </c>
      <c r="B9" s="177" t="s">
        <v>2030</v>
      </c>
      <c r="C9" s="178" t="str">
        <f>IF(B9="","",VLOOKUP(B9,様式4・中学部!$I$17:$Q$136,2,FALSE))</f>
        <v>社会</v>
      </c>
      <c r="D9" s="178" t="str">
        <f>IF(B9="","",VLOOKUP(B9,様式4・中学部!$I$17:$Q$136,3,FALSE))</f>
        <v>社会</v>
      </c>
      <c r="E9" s="178" t="str">
        <f>IF(B9="","",VLOOKUP(B9,様式4・中学部!$I$17:$Q$136,4,FALSE))</f>
        <v>帝国</v>
      </c>
      <c r="F9" s="179" t="str">
        <f>IF(B9="","",VLOOKUP(B9,様式4・中学部!$I$17:$Q$136,5,FALSE))</f>
        <v xml:space="preserve">中学校社会科地図
</v>
      </c>
      <c r="G9" s="179" t="str">
        <f>IF(B9="","",VLOOKUP(B9,様式4・中学部!$I$17:$Q$136,6,FALSE))</f>
        <v>知</v>
      </c>
      <c r="H9" s="179" t="str">
        <f>IF(B9="","",VLOOKUP(B9,様式4・中学部!$I$17:$Q$136,7,FALSE))</f>
        <v>B・C</v>
      </c>
      <c r="I9" s="197" t="s">
        <v>7911</v>
      </c>
    </row>
    <row r="10" spans="1:9" ht="80.099999999999994" customHeight="1" x14ac:dyDescent="0.45">
      <c r="A10" s="176">
        <v>3</v>
      </c>
      <c r="B10" s="177" t="s">
        <v>2042</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新しい理科　４</v>
      </c>
      <c r="G10" s="179" t="str">
        <f>IF(B10="","",VLOOKUP(B10,様式4・中学部!$I$17:$Q$136,6,FALSE))</f>
        <v>知</v>
      </c>
      <c r="H10" s="179" t="str">
        <f>IF(B10="","",VLOOKUP(B10,様式4・中学部!$I$17:$Q$136,7,FALSE))</f>
        <v>B・C</v>
      </c>
      <c r="I10" s="197" t="s">
        <v>7912</v>
      </c>
    </row>
    <row r="11" spans="1:9" ht="80.099999999999994" customHeight="1" x14ac:dyDescent="0.45">
      <c r="A11" s="176">
        <v>4</v>
      </c>
      <c r="B11" s="177" t="s">
        <v>2051</v>
      </c>
      <c r="C11" s="178" t="str">
        <f>IF(B11="","",VLOOKUP(B11,様式4・中学部!$I$17:$Q$136,2,FALSE))</f>
        <v>美術</v>
      </c>
      <c r="D11" s="178" t="str">
        <f>IF(B11="","",VLOOKUP(B11,様式4・中学部!$I$17:$Q$136,3,FALSE))</f>
        <v>美術</v>
      </c>
      <c r="E11" s="178" t="str">
        <f>IF(B11="","",VLOOKUP(B11,様式4・中学部!$I$17:$Q$136,4,FALSE))</f>
        <v>日文</v>
      </c>
      <c r="F11" s="179" t="str">
        <f>IF(B11="","",VLOOKUP(B11,様式4・中学部!$I$17:$Q$136,5,FALSE))</f>
        <v>美術２・３上　学びの実感と深まり
美術２・３下　学びの探求と未来</v>
      </c>
      <c r="G11" s="179" t="str">
        <f>IF(B11="","",VLOOKUP(B11,様式4・中学部!$I$17:$Q$136,6,FALSE))</f>
        <v>知</v>
      </c>
      <c r="H11" s="179" t="str">
        <f>IF(B11="","",VLOOKUP(B11,様式4・中学部!$I$17:$Q$136,7,FALSE))</f>
        <v>全</v>
      </c>
      <c r="I11" s="197" t="s">
        <v>7913</v>
      </c>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85" zoomScaleNormal="100" zoomScaleSheetLayoutView="85" workbookViewId="0">
      <selection activeCell="S47" sqref="S47:S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大阪府立難波支援学校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2018</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IF(B8="","",VLOOKUP(B8,様式4・中学部!$I$17:$Q$136,2,FALSE))</f>
        <v/>
      </c>
      <c r="D8" s="396" t="str">
        <f>IF(B8="","",VLOOKUP(B8,様式4・中学部!$I$17:$Q$136,3,FALSE))</f>
        <v/>
      </c>
      <c r="E8" s="166" t="str">
        <f>IF(B8="","",VLOOKUP(B8,様式4・中学部!$A$17:$H$136,4,FALSE))</f>
        <v/>
      </c>
      <c r="F8" s="167" t="str">
        <f>IF(B8="","",VLOOKUP(B8,様式4・中学部!$I$17:$Q$136,5,FALSE))</f>
        <v/>
      </c>
      <c r="G8" s="399" t="str">
        <f>IF(B8="","",VLOOKUP(B8,様式4・中学部!$I$17:$Q$136,7,FALSE))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IF(B11="","",VLOOKUP(B11,様式4・中学部!$I$17:$Q$136,2,FALSE))</f>
        <v/>
      </c>
      <c r="D11" s="396" t="str">
        <f>IF(B11="","",VLOOKUP(B11,様式4・中学部!$I$17:$Q$136,3,FALSE))</f>
        <v/>
      </c>
      <c r="E11" s="166" t="str">
        <f>IF(B11="","",VLOOKUP(B11,様式4・中学部!$I$17:$Q$136,4,FALSE))</f>
        <v/>
      </c>
      <c r="F11" s="167" t="str">
        <f>IF(B11="","",VLOOKUP(B11,様式4・中学部!$I$17:$Q$136,5,FALSE))</f>
        <v/>
      </c>
      <c r="G11" s="399" t="str">
        <f>IF(B11="","",VLOOKUP(B11,様式4・中学部!$I$17:$Q$136,7,FALSE))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IF(B14="","",VLOOKUP(B14,様式4・中学部!$I$17:$Q$136,2,FALSE))</f>
        <v/>
      </c>
      <c r="D14" s="396" t="str">
        <f>IF(B14="","",VLOOKUP(B14,様式4・中学部!$I$17:$Q$136,3,FALSE))</f>
        <v/>
      </c>
      <c r="E14" s="166" t="str">
        <f>IF(B14="","",VLOOKUP(B14,様式4・中学部!$I$17:$Q$136,4,FALSE))</f>
        <v/>
      </c>
      <c r="F14" s="167" t="str">
        <f>IF(B14="","",VLOOKUP(B14,様式4・中学部!$I$17:$Q$136,5,FALSE))</f>
        <v/>
      </c>
      <c r="G14" s="399" t="str">
        <f>IF(B14="","",VLOOKUP(B14,様式4・中学部!$I$17:$Q$136,7,FALSE))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IF(B17="","",VLOOKUP(B17,様式4・中学部!$I$17:$Q$136,2,FALSE))</f>
        <v/>
      </c>
      <c r="D17" s="396" t="str">
        <f>IF(B17="","",VLOOKUP(B17,様式4・中学部!$I$17:$Q$136,3,FALSE))</f>
        <v/>
      </c>
      <c r="E17" s="166" t="str">
        <f>IF(B17="","",VLOOKUP(B17,様式4・中学部!$I$17:$Q$136,4,FALSE))</f>
        <v/>
      </c>
      <c r="F17" s="167" t="str">
        <f>IF(B17="","",VLOOKUP(B17,様式4・中学部!$I$17:$Q$136,5,FALSE))</f>
        <v/>
      </c>
      <c r="G17" s="399" t="str">
        <f>IF(B17="","",VLOOKUP(B17,様式4・中学部!$I$17:$Q$136,7,FALSE))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IF(B20="","",VLOOKUP(B20,様式4・中学部!$I$17:$Q$136,2,FALSE))</f>
        <v/>
      </c>
      <c r="D20" s="396" t="str">
        <f>IF(B20="","",VLOOKUP(B20,様式4・中学部!$I$17:$Q$136,3,FALSE))</f>
        <v/>
      </c>
      <c r="E20" s="166" t="str">
        <f>IF(B20="","",VLOOKUP(B20,様式4・中学部!$I$17:$Q$136,4,FALSE))</f>
        <v/>
      </c>
      <c r="F20" s="167" t="str">
        <f>IF(B20="","",VLOOKUP(B20,様式4・中学部!$I$17:$Q$136,5,FALSE))</f>
        <v/>
      </c>
      <c r="G20" s="399" t="str">
        <f>IF(B20="","",VLOOKUP(B20,様式4・中学部!$I$17:$Q$136,7,FALSE))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IF(B23="","",VLOOKUP(B23,様式4・中学部!$I$17:$Q$136,2,FALSE))</f>
        <v/>
      </c>
      <c r="D23" s="396" t="str">
        <f>IF(B23="","",VLOOKUP(B23,様式4・中学部!$I$17:$Q$136,3,FALSE))</f>
        <v/>
      </c>
      <c r="E23" s="166" t="str">
        <f>IF(B23="","",VLOOKUP(B23,様式4・中学部!$I$17:$Q$136,4,FALSE))</f>
        <v/>
      </c>
      <c r="F23" s="167" t="str">
        <f>IF(B23="","",VLOOKUP(B23,様式4・中学部!$I$17:$Q$136,5,FALSE))</f>
        <v/>
      </c>
      <c r="G23" s="399" t="str">
        <f>IF(B23="","",VLOOKUP(B23,様式4・中学部!$I$17:$Q$136,7,FALSE))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IF(B26="","",VLOOKUP(B26,様式4・中学部!$I$17:$Q$136,2,FALSE))</f>
        <v/>
      </c>
      <c r="D26" s="396" t="str">
        <f>IF(B26="","",VLOOKUP(B26,様式4・中学部!$I$17:$Q$136,3,FALSE))</f>
        <v/>
      </c>
      <c r="E26" s="166" t="str">
        <f>IF(B26="","",VLOOKUP(B26,様式4・中学部!$I$17:$Q$136,4,FALSE))</f>
        <v/>
      </c>
      <c r="F26" s="167" t="str">
        <f>IF(B26="","",VLOOKUP(B26,様式4・中学部!$I$17:$Q$136,5,FALSE))</f>
        <v/>
      </c>
      <c r="G26" s="399" t="str">
        <f>IF(B26="","",VLOOKUP(B26,様式4・中学部!$I$17:$Q$136,7,FALSE))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IF(B29="","",VLOOKUP(B29,様式4・中学部!$I$17:$Q$136,2,FALSE))</f>
        <v/>
      </c>
      <c r="D29" s="396" t="str">
        <f>IF(B29="","",VLOOKUP(B29,様式4・中学部!$I$17:$Q$136,3,FALSE))</f>
        <v/>
      </c>
      <c r="E29" s="166" t="str">
        <f>IF(B29="","",VLOOKUP(B29,様式4・中学部!$I$17:$Q$136,4,FALSE))</f>
        <v/>
      </c>
      <c r="F29" s="167" t="str">
        <f>IF(B29="","",VLOOKUP(B29,様式4・中学部!$I$17:$Q$136,5,FALSE))</f>
        <v/>
      </c>
      <c r="G29" s="399" t="str">
        <f>IF(B29="","",VLOOKUP(B29,様式4・中学部!$I$17:$Q$136,7,FALSE))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IF(B32="","",VLOOKUP(B32,様式4・中学部!$I$17:$Q$136,2,FALSE))</f>
        <v/>
      </c>
      <c r="D32" s="396" t="str">
        <f>IF(B32="","",VLOOKUP(B32,様式4・中学部!$I$17:$Q$136,3,FALSE))</f>
        <v/>
      </c>
      <c r="E32" s="166" t="str">
        <f>IF(B32="","",VLOOKUP(B32,様式4・中学部!$I$17:$Q$136,4,FALSE))</f>
        <v/>
      </c>
      <c r="F32" s="167" t="str">
        <f>IF(B32="","",VLOOKUP(B32,様式4・中学部!$I$17:$Q$136,5,FALSE))</f>
        <v/>
      </c>
      <c r="G32" s="399" t="str">
        <f>IF(B32="","",VLOOKUP(B32,様式4・中学部!$I$17:$Q$136,7,FALSE))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IF(B35="","",VLOOKUP(B35,様式4・中学部!$I$17:$Q$136,2,FALSE))</f>
        <v/>
      </c>
      <c r="D35" s="396" t="str">
        <f>IF(B35="","",VLOOKUP(B35,様式4・中学部!$I$17:$Q$136,3,FALSE))</f>
        <v/>
      </c>
      <c r="E35" s="166" t="str">
        <f>IF(B35="","",VLOOKUP(B35,様式4・中学部!$I$17:$Q$136,4,FALSE))</f>
        <v/>
      </c>
      <c r="F35" s="167" t="str">
        <f>IF(B35="","",VLOOKUP(B35,様式4・中学部!$I$17:$Q$136,5,FALSE))</f>
        <v/>
      </c>
      <c r="G35" s="399" t="str">
        <f>IF(B35="","",VLOOKUP(B35,様式4・中学部!$I$17:$Q$136,7,FALSE))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IF(B38="","",VLOOKUP(B38,様式4・中学部!$I$17:$Q$136,2,FALSE))</f>
        <v/>
      </c>
      <c r="D38" s="396" t="str">
        <f>IF(B38="","",VLOOKUP(B38,様式4・中学部!$I$17:$Q$136,3,FALSE))</f>
        <v/>
      </c>
      <c r="E38" s="166" t="str">
        <f>IF(B38="","",VLOOKUP(B38,様式4・中学部!$I$17:$Q$136,4,FALSE))</f>
        <v/>
      </c>
      <c r="F38" s="167" t="str">
        <f>IF(B38="","",VLOOKUP(B38,様式4・中学部!$I$17:$Q$136,5,FALSE))</f>
        <v/>
      </c>
      <c r="G38" s="399" t="str">
        <f>IF(B38="","",VLOOKUP(B38,様式4・中学部!$I$17:$Q$136,7,FALSE))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IF(B41="","",VLOOKUP(B41,様式4・中学部!$I$17:$Q$136,2,FALSE))</f>
        <v/>
      </c>
      <c r="D41" s="396" t="str">
        <f>IF(B41="","",VLOOKUP(B41,様式4・中学部!$I$17:$Q$136,3,FALSE))</f>
        <v/>
      </c>
      <c r="E41" s="166" t="str">
        <f>IF(B41="","",VLOOKUP(B41,様式4・中学部!$I$17:$Q$136,4,FALSE))</f>
        <v/>
      </c>
      <c r="F41" s="167" t="str">
        <f>IF(B41="","",VLOOKUP(B41,様式4・中学部!$I$17:$Q$136,5,FALSE))</f>
        <v/>
      </c>
      <c r="G41" s="399" t="str">
        <f>IF(B41="","",VLOOKUP(B41,様式4・中学部!$I$17:$Q$136,7,FALSE))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IF(B44="","",VLOOKUP(B44,様式4・中学部!$I$17:$Q$136,2,FALSE))</f>
        <v/>
      </c>
      <c r="D44" s="396" t="str">
        <f>IF(B44="","",VLOOKUP(B44,様式4・中学部!$I$17:$Q$136,3,FALSE))</f>
        <v/>
      </c>
      <c r="E44" s="166" t="str">
        <f>IF(B44="","",VLOOKUP(B44,様式4・中学部!$I$17:$Q$136,4,FALSE))</f>
        <v/>
      </c>
      <c r="F44" s="167" t="str">
        <f>IF(B44="","",VLOOKUP(B44,様式4・中学部!$I$17:$Q$136,5,FALSE))</f>
        <v/>
      </c>
      <c r="G44" s="399" t="str">
        <f>IF(B44="","",VLOOKUP(B44,様式4・中学部!$I$17:$Q$136,7,FALSE))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IF(B47="","",VLOOKUP(B47,様式4・中学部!$I$17:$Q$136,2,FALSE))</f>
        <v/>
      </c>
      <c r="D47" s="396" t="str">
        <f>IF(B47="","",VLOOKUP(B47,様式4・中学部!$I$17:$Q$136,3,FALSE))</f>
        <v/>
      </c>
      <c r="E47" s="166" t="str">
        <f>IF(B47="","",VLOOKUP(B47,様式4・中学部!$I$17:$Q$136,4,FALSE))</f>
        <v/>
      </c>
      <c r="F47" s="167" t="str">
        <f>IF(B47="","",VLOOKUP(B47,様式4・中学部!$I$17:$Q$136,5,FALSE))</f>
        <v/>
      </c>
      <c r="G47" s="399" t="str">
        <f>IF(B47="","",VLOOKUP(B47,様式4・中学部!$I$17:$Q$136,7,FALSE))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IF(B50="","",VLOOKUP(B50,様式4・中学部!$I$17:$Q$136,2,FALSE))</f>
        <v/>
      </c>
      <c r="D50" s="396" t="str">
        <f>IF(B50="","",VLOOKUP(B50,様式4・中学部!$I$17:$Q$136,3,FALSE))</f>
        <v/>
      </c>
      <c r="E50" s="166" t="str">
        <f>IF(B50="","",VLOOKUP(B50,様式4・中学部!$I$17:$Q$136,4,FALSE))</f>
        <v/>
      </c>
      <c r="F50" s="167" t="str">
        <f>IF(B50="","",VLOOKUP(B50,様式4・中学部!$I$17:$Q$136,5,FALSE))</f>
        <v/>
      </c>
      <c r="G50" s="399" t="str">
        <f>IF(B50="","",VLOOKUP(B50,様式4・中学部!$I$17:$Q$136,7,FALSE))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S47" sqref="S47:S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大阪府立難波支援学校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80" t="str">
        <f>IF(B8="","",VLOOKUP(B8,様式4・中学部!$R$17:$Z$136,2,FALSE))</f>
        <v/>
      </c>
      <c r="D8" s="180" t="str">
        <f>IF(B8="","",VLOOKUP(B8,様式4・中学部!$R$17:$Z$136,3,FALSE))</f>
        <v/>
      </c>
      <c r="E8" s="178" t="str">
        <f>IF(B8="","",VLOOKUP(B8,様式4・中学部!$R$17:$Z$136,4,FALSE))</f>
        <v/>
      </c>
      <c r="F8" s="179" t="str">
        <f>IF(B8="","",VLOOKUP(B8,様式4・中学部!$R$17:$Z$136,5,FALSE))</f>
        <v/>
      </c>
      <c r="G8" s="181" t="str">
        <f>IF(B8="","",VLOOKUP(B8,様式4・中学部!$R$17:$Z$136,6,FALSE))</f>
        <v/>
      </c>
      <c r="H8" s="181" t="str">
        <f>IF(B8="","",VLOOKUP(B8,様式4・中学部!$R$17:$Z$136,7,FALSE))</f>
        <v/>
      </c>
      <c r="I8" s="197"/>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23" zoomScale="85" zoomScaleNormal="100" zoomScaleSheetLayoutView="85" workbookViewId="0">
      <selection activeCell="S47" sqref="S47:S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大阪府立難波支援学校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2019</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IF(B8="","",VLOOKUP(B8,様式4・中学部!$R$17:$Z$136,2,FALSE))</f>
        <v/>
      </c>
      <c r="D8" s="396" t="str">
        <f>IF(B8="","",VLOOKUP(B8,様式4・中学部!$R$17:$Z$136,3,FALSE))</f>
        <v/>
      </c>
      <c r="E8" s="166" t="str">
        <f>IF(B8="","",VLOOKUP(B8,様式4・中学部!$A$17:$H$136,4,FALSE))</f>
        <v/>
      </c>
      <c r="F8" s="167" t="str">
        <f>IF(B8="","",VLOOKUP(B8,様式4・中学部!$R$17:$Z$136,5,FALSE))</f>
        <v/>
      </c>
      <c r="G8" s="399" t="str">
        <f>IF(B8="","",VLOOKUP(B8,様式4・中学部!$R$17:$Z$136,7,FALSE))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IF(B11="","",VLOOKUP(B11,様式4・中学部!$R$17:$Z$136,2,FALSE))</f>
        <v/>
      </c>
      <c r="D11" s="396" t="str">
        <f>IF(B11="","",VLOOKUP(B11,様式4・中学部!$R$17:$Z$136,3,FALSE))</f>
        <v/>
      </c>
      <c r="E11" s="166" t="str">
        <f>IF(B11="","",VLOOKUP(B11,様式4・中学部!$R$17:$Z$136,4,FALSE))</f>
        <v/>
      </c>
      <c r="F11" s="167" t="str">
        <f>IF(B11="","",VLOOKUP(B11,様式4・中学部!$R$17:$Z$136,5,FALSE))</f>
        <v/>
      </c>
      <c r="G11" s="399" t="str">
        <f>IF(B11="","",VLOOKUP(B11,様式4・中学部!$R$17:$Z$136,7,FALSE))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IF(B14="","",VLOOKUP(B14,様式4・中学部!$R$17:$Z$136,2,FALSE))</f>
        <v/>
      </c>
      <c r="D14" s="396" t="str">
        <f>IF(B14="","",VLOOKUP(B14,様式4・中学部!$R$17:$Z$136,3,FALSE))</f>
        <v/>
      </c>
      <c r="E14" s="166" t="str">
        <f>IF(B14="","",VLOOKUP(B14,様式4・中学部!$R$17:$Z$136,4,FALSE))</f>
        <v/>
      </c>
      <c r="F14" s="167" t="str">
        <f>IF(B14="","",VLOOKUP(B14,様式4・中学部!$R$17:$Z$136,5,FALSE))</f>
        <v/>
      </c>
      <c r="G14" s="399" t="str">
        <f>IF(B14="","",VLOOKUP(B14,様式4・中学部!$R$17:$Z$136,7,FALSE))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IF(B17="","",VLOOKUP(B17,様式4・中学部!$R$17:$Z$136,2,FALSE))</f>
        <v/>
      </c>
      <c r="D17" s="396" t="str">
        <f>IF(B17="","",VLOOKUP(B17,様式4・中学部!$R$17:$Z$136,3,FALSE))</f>
        <v/>
      </c>
      <c r="E17" s="166" t="str">
        <f>IF(B17="","",VLOOKUP(B17,様式4・中学部!$R$17:$Z$136,4,FALSE))</f>
        <v/>
      </c>
      <c r="F17" s="167" t="str">
        <f>IF(B17="","",VLOOKUP(B17,様式4・中学部!$R$17:$Z$136,5,FALSE))</f>
        <v/>
      </c>
      <c r="G17" s="399" t="str">
        <f>IF(B17="","",VLOOKUP(B17,様式4・中学部!$R$17:$Z$136,7,FALSE))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IF(B20="","",VLOOKUP(B20,様式4・中学部!$R$17:$Z$136,2,FALSE))</f>
        <v/>
      </c>
      <c r="D20" s="396" t="str">
        <f>IF(B20="","",VLOOKUP(B20,様式4・中学部!$R$17:$Z$136,3,FALSE))</f>
        <v/>
      </c>
      <c r="E20" s="166" t="str">
        <f>IF(B20="","",VLOOKUP(B20,様式4・中学部!$R$17:$Z$136,4,FALSE))</f>
        <v/>
      </c>
      <c r="F20" s="167" t="str">
        <f>IF(B20="","",VLOOKUP(B20,様式4・中学部!$R$17:$Z$136,5,FALSE))</f>
        <v/>
      </c>
      <c r="G20" s="399" t="str">
        <f>IF(B20="","",VLOOKUP(B20,様式4・中学部!$R$17:$Z$136,7,FALSE))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IF(B23="","",VLOOKUP(B23,様式4・中学部!$R$17:$Z$136,2,FALSE))</f>
        <v/>
      </c>
      <c r="D23" s="396" t="str">
        <f>IF(B23="","",VLOOKUP(B23,様式4・中学部!$R$17:$Z$136,3,FALSE))</f>
        <v/>
      </c>
      <c r="E23" s="166" t="str">
        <f>IF(B23="","",VLOOKUP(B23,様式4・中学部!$R$17:$Z$136,4,FALSE))</f>
        <v/>
      </c>
      <c r="F23" s="167" t="str">
        <f>IF(B23="","",VLOOKUP(B23,様式4・中学部!$R$17:$Z$136,5,FALSE))</f>
        <v/>
      </c>
      <c r="G23" s="399" t="str">
        <f>IF(B23="","",VLOOKUP(B23,様式4・中学部!$R$17:$Z$136,7,FALSE))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IF(B26="","",VLOOKUP(B26,様式4・中学部!$R$17:$Z$136,2,FALSE))</f>
        <v/>
      </c>
      <c r="D26" s="396" t="str">
        <f>IF(B26="","",VLOOKUP(B26,様式4・中学部!$R$17:$Z$136,3,FALSE))</f>
        <v/>
      </c>
      <c r="E26" s="166" t="str">
        <f>IF(B26="","",VLOOKUP(B26,様式4・中学部!$R$17:$Z$136,4,FALSE))</f>
        <v/>
      </c>
      <c r="F26" s="167" t="str">
        <f>IF(B26="","",VLOOKUP(B26,様式4・中学部!$R$17:$Z$136,5,FALSE))</f>
        <v/>
      </c>
      <c r="G26" s="399" t="str">
        <f>IF(B26="","",VLOOKUP(B26,様式4・中学部!$R$17:$Z$136,7,FALSE))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IF(B29="","",VLOOKUP(B29,様式4・中学部!$R$17:$Z$136,2,FALSE))</f>
        <v/>
      </c>
      <c r="D29" s="396" t="str">
        <f>IF(B29="","",VLOOKUP(B29,様式4・中学部!$R$17:$Z$136,3,FALSE))</f>
        <v/>
      </c>
      <c r="E29" s="166" t="str">
        <f>IF(B29="","",VLOOKUP(B29,様式4・中学部!$R$17:$Z$136,4,FALSE))</f>
        <v/>
      </c>
      <c r="F29" s="167" t="str">
        <f>IF(B29="","",VLOOKUP(B29,様式4・中学部!$R$17:$Z$136,5,FALSE))</f>
        <v/>
      </c>
      <c r="G29" s="399" t="str">
        <f>IF(B29="","",VLOOKUP(B29,様式4・中学部!$R$17:$Z$136,7,FALSE))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IF(B32="","",VLOOKUP(B32,様式4・中学部!$R$17:$Z$136,2,FALSE))</f>
        <v/>
      </c>
      <c r="D32" s="396" t="str">
        <f>IF(B32="","",VLOOKUP(B32,様式4・中学部!$R$17:$Z$136,3,FALSE))</f>
        <v/>
      </c>
      <c r="E32" s="166" t="str">
        <f>IF(B32="","",VLOOKUP(B32,様式4・中学部!$R$17:$Z$136,4,FALSE))</f>
        <v/>
      </c>
      <c r="F32" s="167" t="str">
        <f>IF(B32="","",VLOOKUP(B32,様式4・中学部!$R$17:$Z$136,5,FALSE))</f>
        <v/>
      </c>
      <c r="G32" s="399" t="str">
        <f>IF(B32="","",VLOOKUP(B32,様式4・中学部!$R$17:$Z$136,7,FALSE))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IF(B35="","",VLOOKUP(B35,様式4・中学部!$R$17:$Z$136,2,FALSE))</f>
        <v/>
      </c>
      <c r="D35" s="396" t="str">
        <f>IF(B35="","",VLOOKUP(B35,様式4・中学部!$R$17:$Z$136,3,FALSE))</f>
        <v/>
      </c>
      <c r="E35" s="166" t="str">
        <f>IF(B35="","",VLOOKUP(B35,様式4・中学部!$R$17:$Z$136,4,FALSE))</f>
        <v/>
      </c>
      <c r="F35" s="167" t="str">
        <f>IF(B35="","",VLOOKUP(B35,様式4・中学部!$R$17:$Z$136,5,FALSE))</f>
        <v/>
      </c>
      <c r="G35" s="399" t="str">
        <f>IF(B35="","",VLOOKUP(B35,様式4・中学部!$R$17:$Z$136,7,FALSE))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IF(B38="","",VLOOKUP(B38,様式4・中学部!$R$17:$Z$136,2,FALSE))</f>
        <v/>
      </c>
      <c r="D38" s="396" t="str">
        <f>IF(B38="","",VLOOKUP(B38,様式4・中学部!$R$17:$Z$136,3,FALSE))</f>
        <v/>
      </c>
      <c r="E38" s="166" t="str">
        <f>IF(B38="","",VLOOKUP(B38,様式4・中学部!$R$17:$Z$136,4,FALSE))</f>
        <v/>
      </c>
      <c r="F38" s="167" t="str">
        <f>IF(B38="","",VLOOKUP(B38,様式4・中学部!$R$17:$Z$136,5,FALSE))</f>
        <v/>
      </c>
      <c r="G38" s="399" t="str">
        <f>IF(B38="","",VLOOKUP(B38,様式4・中学部!$R$17:$Z$136,7,FALSE))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IF(B41="","",VLOOKUP(B41,様式4・中学部!$R$17:$Z$136,2,FALSE))</f>
        <v/>
      </c>
      <c r="D41" s="396" t="str">
        <f>IF(B41="","",VLOOKUP(B41,様式4・中学部!$R$17:$Z$136,3,FALSE))</f>
        <v/>
      </c>
      <c r="E41" s="166" t="str">
        <f>IF(B41="","",VLOOKUP(B41,様式4・中学部!$R$17:$Z$136,4,FALSE))</f>
        <v/>
      </c>
      <c r="F41" s="167" t="str">
        <f>IF(B41="","",VLOOKUP(B41,様式4・中学部!$R$17:$Z$136,5,FALSE))</f>
        <v/>
      </c>
      <c r="G41" s="399" t="str">
        <f>IF(B41="","",VLOOKUP(B41,様式4・中学部!$R$17:$Z$136,7,FALSE))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IF(B44="","",VLOOKUP(B44,様式4・中学部!$R$17:$Z$136,2,FALSE))</f>
        <v/>
      </c>
      <c r="D44" s="396" t="str">
        <f>IF(B44="","",VLOOKUP(B44,様式4・中学部!$R$17:$Z$136,3,FALSE))</f>
        <v/>
      </c>
      <c r="E44" s="166" t="str">
        <f>IF(B44="","",VLOOKUP(B44,様式4・中学部!$R$17:$Z$136,4,FALSE))</f>
        <v/>
      </c>
      <c r="F44" s="167" t="str">
        <f>IF(B44="","",VLOOKUP(B44,様式4・中学部!$R$17:$Z$136,5,FALSE))</f>
        <v/>
      </c>
      <c r="G44" s="399" t="str">
        <f>IF(B44="","",VLOOKUP(B44,様式4・中学部!$R$17:$Z$136,7,FALSE))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IF(B47="","",VLOOKUP(B47,様式4・中学部!$R$17:$Z$136,2,FALSE))</f>
        <v/>
      </c>
      <c r="D47" s="396" t="str">
        <f>IF(B47="","",VLOOKUP(B47,様式4・中学部!$R$17:$Z$136,3,FALSE))</f>
        <v/>
      </c>
      <c r="E47" s="166" t="str">
        <f>IF(B47="","",VLOOKUP(B47,様式4・中学部!$R$17:$Z$136,4,FALSE))</f>
        <v/>
      </c>
      <c r="F47" s="167" t="str">
        <f>IF(B47="","",VLOOKUP(B47,様式4・中学部!$R$17:$Z$136,5,FALSE))</f>
        <v/>
      </c>
      <c r="G47" s="399" t="str">
        <f>IF(B47="","",VLOOKUP(B47,様式4・中学部!$R$17:$Z$136,7,FALSE))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IF(B50="","",VLOOKUP(B50,様式4・中学部!$R$17:$Z$136,2,FALSE))</f>
        <v/>
      </c>
      <c r="D50" s="396" t="str">
        <f>IF(B50="","",VLOOKUP(B50,様式4・中学部!$R$17:$Z$136,3,FALSE))</f>
        <v/>
      </c>
      <c r="E50" s="166" t="str">
        <f>IF(B50="","",VLOOKUP(B50,様式4・中学部!$R$17:$Z$136,4,FALSE))</f>
        <v/>
      </c>
      <c r="F50" s="167" t="str">
        <f>IF(B50="","",VLOOKUP(B50,様式4・中学部!$R$17:$Z$136,5,FALSE))</f>
        <v/>
      </c>
      <c r="G50" s="399" t="str">
        <f>IF(B50="","",VLOOKUP(B50,様式4・中学部!$R$17:$Z$136,7,FALSE))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C2715DB94EFD43BA28263A6A06A3FB" ma:contentTypeVersion="13" ma:contentTypeDescription="新しいドキュメントを作成します。" ma:contentTypeScope="" ma:versionID="b5aca1bd235b8035779769a8a958a2d4">
  <xsd:schema xmlns:xsd="http://www.w3.org/2001/XMLSchema" xmlns:xs="http://www.w3.org/2001/XMLSchema" xmlns:p="http://schemas.microsoft.com/office/2006/metadata/properties" xmlns:ns2="38bf6dca-5191-47e5-aa43-1fc99c68d4d6" xmlns:ns3="92c85782-91b6-4975-a634-e8e07eaefb77" targetNamespace="http://schemas.microsoft.com/office/2006/metadata/properties" ma:root="true" ma:fieldsID="190fd88e242ae5e04c3ecd4e6418b2cf" ns2:_="" ns3:_="">
    <xsd:import namespace="38bf6dca-5191-47e5-aa43-1fc99c68d4d6"/>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f6dca-5191-47e5-aa43-1fc99c68d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feca2c-7147-41d5-949a-05824fb9c24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38bf6dca-5191-47e5-aa43-1fc99c68d4d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15F3B8-C406-47D9-A6F3-BBE2A39753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f6dca-5191-47e5-aa43-1fc99c68d4d6"/>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F5ADD3-79E8-4305-A1EA-F157395372ED}">
  <ds:schemaRefs>
    <ds:schemaRef ds:uri="92c85782-91b6-4975-a634-e8e07eaefb77"/>
    <ds:schemaRef ds:uri="http://schemas.microsoft.com/office/infopath/2007/PartnerControls"/>
    <ds:schemaRef ds:uri="http://www.w3.org/XML/1998/namespace"/>
    <ds:schemaRef ds:uri="38bf6dca-5191-47e5-aa43-1fc99c68d4d6"/>
    <ds:schemaRef ds:uri="http://purl.org/dc/term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9D265F1-7A42-48BD-B5FC-CFB591F7EC7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2025-07-23T02:30:25Z</cp:lastPrinted>
  <dcterms:created xsi:type="dcterms:W3CDTF">2019-06-05T06:28:00Z</dcterms:created>
  <dcterms:modified xsi:type="dcterms:W3CDTF">2025-11-27T07:38:45Z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0x01010028C2715DB94EFD43BA28263A6A06A3FB</vt:lpwstr>
  </property>
  <property fmtid="{D5CDD505-2E9C-101B-9397-08002B2CF9AE}" pid="4" name="MediaServiceImageTags">
    <vt:lpwstr/>
  </property>
</Properties>
</file>