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93A18E3-9A32-4BF1-AB0C-6BE33226FE95}"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5" i="13" l="1"/>
  <c r="C19" i="13"/>
  <c r="W17" i="7"/>
  <c r="V17" i="7"/>
  <c r="V19" i="7"/>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N19" i="7"/>
  <c r="M19" i="7"/>
  <c r="E19" i="7"/>
  <c r="D19"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H18" i="13"/>
  <c r="G18" i="13"/>
  <c r="F18" i="13"/>
  <c r="E18" i="13"/>
  <c r="D18" i="13"/>
  <c r="C18" i="13"/>
  <c r="H17" i="13"/>
  <c r="G17" i="13"/>
  <c r="F17" i="13"/>
  <c r="E17" i="13"/>
  <c r="D17" i="13"/>
  <c r="C17" i="13"/>
  <c r="H16" i="13"/>
  <c r="G16" i="13"/>
  <c r="F16" i="13"/>
  <c r="E16" i="13"/>
  <c r="D16" i="13"/>
  <c r="C16" i="13"/>
  <c r="H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G3" i="18" s="1" a="1"/>
  <c r="G3" i="18" s="1"/>
  <c r="G2" i="18" s="1"/>
  <c r="D2" i="19" s="1"/>
  <c r="C3" i="18"/>
  <c r="I3" i="18" a="1"/>
  <c r="I3" i="18" s="1"/>
  <c r="H3" i="18" a="1"/>
  <c r="H3" i="18" s="1"/>
  <c r="H2" i="18" s="1"/>
  <c r="E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<sst xmlns="http://schemas.openxmlformats.org/spreadsheetml/2006/main" count="13575" uniqueCount="8028">
  <si>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</si>
  <si>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</si>
  <si>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</si>
  <si>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</si>
  <si>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</si>
  <si>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</si>
  <si>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</si>
  <si>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</si>
  <si>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</si>
  <si>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</si>
  <si>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</si>
  <si>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</si>
  <si>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</si>
  <si>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</si>
  <si>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</si>
  <si>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</si>
  <si>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</si>
  <si>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</si>
  <si>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</si>
  <si>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</si>
  <si>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</si>
  <si>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</si>
  <si>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</si>
  <si>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</si>
  <si>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</si>
  <si>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</si>
  <si>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</si>
  <si>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</si>
  <si>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</si>
  <si>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</si>
  <si>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</si>
  <si>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</si>
  <si>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</si>
  <si>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</si>
  <si>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</si>
  <si>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</si>
  <si>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</si>
  <si>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</si>
  <si>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</si>
  <si>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</si>
  <si>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</si>
  <si>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</si>
  <si>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</si>
  <si>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</si>
  <si>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</si>
  <si>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</si>
  <si>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</si>
  <si>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</si>
  <si>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</si>
  <si>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</si>
  <si>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</si>
  <si>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</si>
  <si>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</si>
  <si>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</si>
  <si>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</si>
  <si>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</si>
  <si>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</si>
  <si>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</si>
  <si>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</si>
  <si>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</si>
  <si>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</si>
  <si>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</si>
  <si>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</si>
  <si>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</si>
  <si>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</si>
  <si>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</si>
  <si>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</si>
  <si>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</si>
  <si>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</si>
  <si>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</si>
  <si>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</si>
  <si>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</si>
  <si>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</si>
  <si>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</si>
  <si>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</si>
  <si>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</si>
  <si>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</si>
  <si>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</si>
  <si>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</si>
  <si>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</si>
  <si>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</si>
  <si>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</si>
  <si>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</si>
  <si>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</si>
  <si>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</si>
  <si>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</si>
  <si>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</si>
  <si>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</si>
  <si>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</si>
  <si>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</si>
  <si>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</si>
  <si>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</si>
  <si>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</si>
  <si>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</si>
  <si>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</si>
  <si>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</si>
  <si>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</si>
  <si>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</si>
  <si>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</si>
  <si>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</si>
  <si>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</si>
  <si>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</si>
  <si>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</si>
  <si>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</si>
  <si>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</si>
  <si>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</si>
  <si>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</si>
  <si>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</si>
  <si>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</si>
  <si>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</si>
  <si>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</si>
  <si>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</si>
  <si>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</si>
  <si>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</si>
  <si>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</si>
  <si>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</si>
  <si>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</si>
  <si>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</si>
  <si>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</si>
  <si>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</si>
  <si>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</si>
  <si>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</si>
  <si>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</si>
  <si>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</si>
  <si>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</si>
  <si>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</si>
  <si>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</si>
  <si>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</si>
  <si>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</si>
  <si>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</si>
  <si>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</si>
  <si>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</si>
  <si>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</si>
  <si>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</si>
  <si>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</si>
  <si>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</si>
  <si>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</si>
  <si>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</si>
  <si>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</si>
  <si>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</si>
  <si>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</si>
  <si>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</si>
  <si>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</si>
  <si>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</si>
  <si>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</si>
  <si>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</si>
  <si>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</si>
  <si>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</si>
  <si>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</si>
  <si>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</si>
  <si>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</si>
  <si>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</si>
  <si>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</si>
  <si>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</si>
  <si>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</si>
  <si>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</si>
  <si>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</si>
  <si>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</si>
  <si>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</si>
  <si>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</si>
  <si>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</si>
  <si>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</si>
  <si>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</si>
  <si>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</si>
  <si>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</si>
  <si>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</si>
  <si>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</si>
  <si>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</si>
  <si>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</si>
  <si>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</si>
  <si>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</si>
  <si>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</si>
  <si>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</si>
  <si>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</si>
  <si>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</si>
  <si>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</si>
  <si>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</si>
  <si>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</si>
  <si>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</si>
  <si>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</si>
  <si>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</si>
  <si>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</si>
  <si>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</si>
  <si>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</si>
  <si>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</si>
  <si>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</si>
  <si>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</si>
  <si>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</si>
  <si>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</si>
  <si>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</si>
  <si>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</si>
  <si>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</si>
  <si>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</si>
  <si>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</si>
  <si>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</si>
  <si>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</si>
  <si>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</si>
  <si>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</si>
  <si>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</si>
  <si>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</si>
  <si>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</si>
  <si>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</si>
  <si>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</si>
  <si>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</si>
  <si>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</si>
  <si>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</si>
  <si>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</si>
  <si>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</si>
  <si>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</si>
  <si>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</si>
  <si>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</si>
  <si>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</si>
  <si>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</si>
  <si>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</si>
  <si>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</si>
  <si>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</si>
  <si>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</si>
  <si>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</si>
  <si>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</si>
  <si>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</si>
  <si>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</si>
  <si>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</si>
  <si>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</si>
  <si>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</si>
  <si>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</si>
  <si>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</si>
  <si>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</si>
  <si>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</si>
  <si>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</si>
  <si>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</si>
  <si>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</si>
  <si>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</si>
  <si>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</si>
  <si>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</si>
  <si>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</si>
  <si>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</si>
  <si>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</si>
  <si>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</si>
  <si>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</si>
  <si>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</si>
  <si>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</si>
  <si>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</si>
  <si>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</si>
  <si>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</si>
  <si>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</si>
  <si>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</si>
  <si>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</si>
  <si>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</si>
  <si>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</si>
  <si>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</si>
  <si>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</si>
  <si>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</si>
  <si>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</si>
  <si>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</si>
  <si>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</si>
  <si>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</si>
  <si>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</si>
  <si>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</si>
  <si>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</si>
  <si>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</si>
  <si>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</si>
  <si>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</si>
  <si>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</si>
  <si>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</si>
  <si>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</si>
  <si>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</si>
  <si>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</si>
  <si>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</si>
  <si>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</si>
  <si>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</si>
  <si>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</si>
  <si>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</si>
  <si>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</si>
  <si>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</si>
  <si>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</si>
  <si>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</si>
  <si>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</si>
  <si>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</si>
  <si>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</si>
  <si>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</si>
  <si>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</si>
  <si>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</si>
  <si>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</si>
  <si>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</si>
  <si>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</si>
  <si>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</si>
  <si>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</si>
  <si>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</si>
  <si>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</si>
  <si>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</si>
  <si>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</si>
  <si>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</si>
  <si>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</si>
  <si>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</si>
  <si>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</si>
  <si>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</si>
  <si>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</si>
  <si>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</si>
  <si>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</si>
  <si>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</si>
  <si>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</si>
  <si>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</si>
  <si>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</si>
  <si>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</si>
  <si>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</si>
  <si>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</si>
  <si>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</si>
  <si>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</si>
  <si>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</si>
  <si>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</si>
  <si>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</si>
  <si>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</si>
  <si>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</si>
  <si>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</si>
  <si>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</si>
  <si>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</si>
  <si>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</si>
  <si>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</si>
  <si>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</si>
  <si>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</si>
  <si>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</si>
  <si>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</si>
  <si>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</si>
  <si>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</si>
  <si>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</si>
  <si>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</si>
  <si>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</si>
  <si>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</si>
  <si>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</si>
  <si>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</si>
  <si>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</si>
  <si>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</si>
  <si>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</si>
  <si>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</si>
  <si>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</si>
  <si>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</si>
  <si>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</si>
  <si>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</si>
  <si>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</si>
  <si>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</si>
  <si>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</si>
  <si>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</si>
  <si>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</si>
  <si>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</si>
  <si>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</si>
  <si>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</si>
  <si>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</si>
  <si>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</si>
  <si>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</si>
  <si>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</si>
  <si>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</si>
  <si>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</si>
  <si>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</si>
  <si>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</si>
  <si>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</si>
  <si>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</si>
  <si>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</si>
  <si>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</si>
  <si>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</si>
  <si>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</si>
  <si>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</si>
  <si>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</si>
  <si>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</si>
  <si>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</si>
  <si>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</si>
  <si>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</si>
  <si>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</si>
  <si>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</si>
  <si>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</si>
  <si>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</si>
  <si>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</si>
  <si>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</si>
  <si>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</si>
  <si>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</si>
  <si>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</si>
  <si>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</si>
  <si>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</si>
  <si>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</si>
  <si>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</si>
  <si>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</si>
  <si>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</si>
  <si>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</si>
  <si>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</si>
  <si>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</si>
  <si>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</si>
  <si>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</si>
  <si>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</si>
  <si>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</si>
  <si>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</si>
  <si>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</si>
  <si>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</si>
  <si>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</si>
  <si>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</si>
  <si>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</si>
  <si>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</si>
  <si>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</si>
  <si>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</si>
  <si>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</si>
  <si>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</si>
  <si>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</si>
  <si>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</si>
  <si>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</si>
  <si>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</si>
  <si>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</si>
  <si>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</si>
  <si>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</si>
  <si>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</si>
  <si>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</si>
  <si>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</si>
  <si>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</si>
  <si>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</si>
  <si>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</si>
  <si>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</si>
  <si>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</si>
  <si>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</si>
  <si>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</si>
  <si>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</si>
  <si>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</si>
  <si>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</si>
  <si>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</si>
  <si>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</si>
  <si>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</si>
  <si>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</si>
  <si>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</si>
  <si>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</si>
  <si>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</si>
  <si>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</si>
  <si>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</si>
  <si>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</si>
  <si>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</si>
  <si>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</si>
  <si>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</si>
  <si>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</si>
  <si>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</si>
  <si>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</si>
  <si>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</si>
  <si>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</si>
  <si>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</si>
  <si>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</si>
  <si>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</si>
  <si>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</si>
  <si>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</si>
  <si>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</si>
  <si>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</si>
  <si>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</si>
  <si>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</si>
  <si>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</si>
  <si>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</si>
  <si>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</si>
  <si>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</si>
  <si>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</si>
  <si>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</si>
  <si>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</si>
  <si>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</si>
  <si>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</si>
  <si>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</si>
  <si>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</si>
  <si>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</si>
  <si>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</si>
  <si>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</si>
  <si>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</si>
  <si>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</si>
  <si>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</si>
  <si>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</si>
  <si>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</si>
  <si>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</si>
  <si>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</si>
  <si>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</si>
  <si>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</si>
  <si>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</si>
  <si>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</si>
  <si>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</si>
  <si>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</si>
  <si>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</si>
  <si>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</si>
  <si>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</si>
  <si>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</si>
  <si>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</si>
  <si>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</si>
  <si>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</si>
  <si>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</si>
  <si>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</si>
  <si>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</si>
  <si>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</si>
  <si>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</si>
  <si>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</si>
  <si>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</si>
  <si>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</si>
  <si>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</si>
  <si>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</si>
  <si>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</si>
  <si>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</si>
  <si>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</si>
  <si>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</si>
  <si>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</si>
  <si>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</si>
  <si>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</si>
  <si>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</si>
  <si>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</si>
  <si>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</si>
  <si>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</si>
  <si>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</si>
  <si>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</si>
  <si>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</si>
  <si>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</si>
  <si>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</si>
  <si>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</si>
  <si>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</si>
  <si>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</si>
  <si>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</si>
  <si>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</si>
  <si>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</si>
  <si>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</si>
  <si>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</si>
  <si>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</si>
  <si>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</si>
  <si>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</si>
  <si>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</si>
  <si>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</si>
  <si>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</si>
  <si>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</si>
  <si>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</si>
  <si>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</si>
  <si>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</si>
  <si>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</si>
  <si>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</si>
  <si>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</si>
  <si>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</si>
  <si>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</si>
  <si>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</si>
  <si>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</si>
  <si>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</si>
  <si>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</si>
  <si>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</si>
  <si>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</si>
  <si>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</si>
  <si>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</si>
  <si>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</si>
  <si>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</si>
  <si>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</si>
  <si>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</si>
  <si>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</si>
  <si>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</si>
  <si>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</si>
  <si>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</si>
  <si>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</si>
  <si>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</si>
  <si>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</si>
  <si>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</si>
  <si>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</si>
  <si>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</si>
  <si>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</si>
  <si>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</si>
  <si>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</si>
  <si>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</si>
  <si>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</si>
  <si>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</si>
  <si>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</si>
  <si>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</si>
  <si>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</si>
  <si>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</si>
  <si>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</si>
  <si>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</si>
  <si>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</si>
  <si>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</si>
  <si>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</si>
  <si>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</si>
  <si>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</si>
  <si>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</si>
  <si>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</si>
  <si>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</si>
  <si>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</si>
  <si>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</si>
  <si>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</si>
  <si>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</si>
  <si>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</si>
  <si>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</si>
  <si>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</si>
  <si>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</si>
  <si>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</si>
  <si>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</si>
  <si>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</si>
  <si>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</si>
  <si>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</si>
  <si>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</si>
  <si>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</si>
  <si>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</si>
  <si>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</si>
  <si>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</si>
  <si>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</si>
  <si>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</si>
  <si>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</si>
  <si>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</si>
  <si>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</si>
  <si>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</si>
  <si>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</si>
  <si>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</si>
  <si>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</si>
  <si>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</si>
  <si>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</si>
  <si>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</si>
  <si>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</si>
  <si>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</si>
  <si>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</si>
  <si>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</si>
  <si>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</si>
  <si>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</si>
  <si>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</si>
  <si>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</si>
  <si>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</si>
  <si>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</si>
  <si>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</si>
  <si>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</si>
  <si>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</si>
  <si>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</si>
  <si>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</si>
  <si>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</si>
  <si>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</si>
  <si>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</si>
  <si>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</si>
  <si>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</si>
  <si>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</si>
  <si>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</si>
  <si>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</si>
  <si>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</si>
  <si>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</si>
  <si>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</si>
  <si>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</si>
  <si>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</si>
  <si>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</si>
  <si>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</si>
  <si>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</si>
  <si>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</si>
  <si>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</si>
  <si>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</si>
  <si>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</si>
  <si>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</si>
  <si>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</si>
  <si>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</si>
  <si>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</si>
  <si>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</si>
  <si>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</si>
  <si>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</si>
  <si>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</si>
  <si>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</si>
  <si>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</si>
  <si>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</si>
  <si>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</si>
  <si>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</si>
  <si>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</si>
  <si>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</si>
  <si>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</si>
  <si>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</si>
  <si>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</si>
  <si>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</si>
  <si>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</si>
  <si>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</si>
  <si>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</si>
  <si>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</si>
  <si>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</si>
  <si>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</si>
  <si>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</si>
  <si>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</si>
  <si>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</si>
  <si>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</si>
  <si>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</si>
  <si>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</si>
  <si>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</si>
  <si>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</si>
  <si>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</si>
  <si>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</si>
  <si>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</si>
  <si>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</si>
  <si>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</si>
  <si>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</si>
  <si>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</si>
  <si>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</si>
  <si>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</si>
  <si>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</si>
  <si>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</si>
  <si>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</si>
  <si>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</si>
  <si>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</si>
  <si>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</si>
  <si>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</si>
  <si>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</si>
  <si>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</si>
  <si>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</si>
  <si>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</si>
  <si>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</si>
  <si>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</si>
  <si>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</si>
  <si>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</si>
  <si>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</si>
  <si>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</si>
  <si>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</si>
  <si>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</si>
  <si>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</si>
  <si>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</si>
  <si>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</si>
  <si>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</si>
  <si>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</si>
  <si>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</si>
  <si>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</si>
  <si>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</si>
  <si>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</si>
  <si>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</si>
  <si>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</si>
  <si>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</si>
  <si>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</si>
  <si>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</si>
  <si>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</si>
  <si>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</si>
  <si>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</si>
  <si>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</si>
  <si>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</si>
  <si>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</si>
  <si>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</si>
  <si>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</si>
  <si>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</si>
  <si>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</si>
  <si>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</si>
  <si>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</si>
  <si>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</si>
  <si>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</si>
  <si>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</si>
  <si>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</si>
  <si>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</si>
  <si>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</si>
  <si>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</si>
  <si>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</si>
  <si>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</si>
  <si>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</si>
  <si>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</si>
  <si>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</si>
  <si>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</si>
  <si>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</si>
  <si>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</si>
  <si>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</si>
  <si>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</si>
  <si>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</si>
  <si>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</si>
  <si>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</si>
  <si>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</si>
  <si>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</si>
  <si>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</si>
  <si>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</si>
  <si>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</si>
  <si>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</si>
  <si>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</si>
  <si>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</si>
  <si>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</si>
  <si>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</si>
  <si>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</si>
  <si>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</si>
  <si>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</si>
  <si>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</si>
  <si>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</si>
  <si>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</si>
  <si>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</si>
  <si>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</si>
  <si>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</si>
  <si>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</si>
  <si>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</si>
  <si>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</si>
  <si>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</si>
  <si>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</si>
  <si>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</si>
  <si>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</si>
  <si>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</si>
  <si>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</si>
  <si>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</si>
  <si>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</si>
  <si>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</si>
  <si>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</si>
  <si>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</si>
  <si>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</si>
  <si>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</si>
  <si>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</si>
  <si>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</si>
  <si>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</si>
  <si>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</si>
  <si>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</si>
  <si>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</si>
  <si>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</si>
  <si>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</si>
  <si>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</si>
  <si>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</si>
  <si>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</si>
  <si>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</si>
  <si>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</si>
  <si>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</si>
  <si>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</si>
  <si>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</si>
  <si>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</si>
  <si>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</si>
  <si>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</si>
  <si>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</si>
  <si>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</si>
  <si>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</si>
  <si>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</si>
  <si>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</si>
  <si>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</si>
  <si>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</si>
  <si>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</si>
  <si>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</si>
  <si>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</si>
  <si>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</si>
  <si>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</si>
  <si>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</si>
  <si>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</si>
  <si>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</si>
  <si>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</si>
  <si>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</si>
  <si>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</si>
  <si>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</si>
  <si>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</si>
  <si>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</si>
  <si>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</si>
  <si>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</si>
  <si>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</si>
  <si>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</si>
  <si>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</si>
  <si>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</si>
  <si>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</si>
  <si>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</si>
  <si>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</si>
  <si>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</si>
  <si>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</si>
  <si>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</si>
  <si>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</si>
  <si>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</si>
  <si>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</si>
  <si>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</si>
  <si>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</si>
  <si>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</si>
  <si>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</si>
  <si>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</si>
  <si>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</si>
  <si>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</si>
  <si>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</si>
  <si>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</si>
  <si>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</si>
  <si>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</si>
  <si>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</si>
  <si>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</si>
  <si>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</si>
  <si>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</si>
  <si>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</si>
  <si>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</si>
  <si>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</si>
  <si>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</si>
  <si>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</si>
  <si>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</si>
  <si>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</si>
  <si>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</si>
  <si>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</si>
  <si>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</si>
  <si>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</si>
  <si>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</si>
  <si>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</si>
  <si>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</si>
  <si>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</si>
  <si>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</si>
  <si>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</si>
  <si>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</si>
  <si>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</si>
  <si>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</si>
  <si>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</si>
  <si>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</si>
  <si>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</si>
  <si>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</si>
  <si>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</si>
  <si>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</si>
  <si>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</si>
  <si>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</si>
  <si>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</si>
  <si>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</si>
  <si>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</si>
  <si>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</si>
  <si>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</si>
  <si>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</si>
  <si>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</si>
  <si>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</si>
  <si>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</si>
  <si>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</si>
  <si>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</si>
  <si>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</si>
  <si>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</si>
  <si>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</si>
  <si>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</si>
  <si>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</si>
  <si>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</si>
  <si>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</si>
  <si>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</si>
  <si>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</si>
  <si>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</si>
  <si>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</si>
  <si>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</si>
  <si>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</si>
  <si>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</si>
  <si>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</si>
  <si>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</si>
  <si>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</si>
  <si>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</si>
  <si>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</si>
  <si>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</si>
  <si>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</si>
  <si>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</si>
  <si>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</si>
  <si>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</si>
  <si>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</si>
  <si>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</si>
  <si>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</si>
  <si>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</si>
  <si>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</si>
  <si>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</si>
  <si>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</si>
  <si>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</si>
  <si>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</si>
  <si>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</si>
  <si>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</si>
  <si>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</si>
  <si>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</si>
  <si>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</si>
  <si>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</si>
  <si>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</si>
  <si>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</si>
  <si>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</si>
  <si>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</si>
  <si>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</si>
  <si>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</si>
  <si>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</si>
  <si>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</si>
  <si>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</si>
  <si>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</si>
  <si>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</si>
  <si>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</si>
  <si>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</si>
  <si>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</si>
  <si>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</si>
  <si>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</si>
  <si>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</si>
  <si>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</si>
  <si>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</si>
  <si>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</si>
  <si>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</si>
  <si>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</si>
  <si>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</si>
  <si>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</si>
  <si>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</si>
  <si>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</si>
  <si>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</si>
  <si>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</si>
  <si>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</si>
  <si>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</si>
  <si>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</si>
  <si>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</si>
  <si>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</si>
  <si>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</si>
  <si>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</si>
  <si>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</si>
  <si>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</si>
  <si>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</si>
  <si>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</si>
  <si>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</si>
  <si>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</si>
  <si>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</si>
  <si>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</si>
  <si>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</si>
  <si>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</si>
  <si>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</si>
  <si>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</si>
  <si>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</si>
  <si>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</si>
  <si>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</si>
  <si>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</si>
  <si>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</si>
  <si>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</si>
  <si>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</si>
  <si>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</si>
  <si>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</si>
  <si>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</si>
  <si>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</si>
  <si>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</si>
  <si>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</si>
  <si>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</si>
  <si>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</si>
  <si>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</si>
  <si>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</si>
  <si>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</si>
  <si>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</si>
  <si>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</si>
  <si>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</si>
  <si>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</si>
  <si>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</si>
  <si>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</si>
  <si>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</si>
  <si>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</si>
  <si>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</si>
  <si>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</si>
  <si>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</si>
  <si>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</si>
  <si>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</si>
  <si>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</si>
  <si>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</si>
  <si>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</si>
  <si>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</si>
  <si>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</si>
  <si>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</si>
  <si>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</si>
  <si>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</si>
  <si>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</si>
  <si>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</si>
  <si>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</si>
  <si>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</si>
  <si>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</si>
  <si>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</si>
  <si>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</si>
  <si>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</si>
  <si>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</si>
  <si>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</si>
  <si>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</si>
  <si>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</si>
  <si>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</si>
  <si>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</si>
  <si>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</si>
  <si>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</si>
  <si>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</si>
  <si>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</si>
  <si>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</si>
  <si>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</si>
  <si>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</si>
  <si>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</si>
  <si>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</si>
  <si>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</si>
  <si>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</si>
  <si>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</si>
  <si>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</si>
  <si>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</si>
  <si>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</si>
  <si>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</si>
  <si>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</si>
  <si>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</si>
  <si>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</si>
  <si>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</si>
  <si>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</si>
  <si>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</si>
  <si>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</si>
  <si>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</si>
  <si>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</si>
  <si>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</si>
  <si>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</si>
  <si>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</si>
  <si>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</si>
  <si>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</si>
  <si>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</si>
  <si>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</si>
  <si>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</si>
  <si>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</si>
  <si>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</si>
  <si>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</si>
  <si>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</si>
  <si>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</si>
  <si>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</si>
  <si>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</si>
  <si>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</si>
  <si>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</si>
  <si>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</si>
  <si>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</si>
  <si>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</si>
  <si>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</si>
  <si>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</si>
  <si>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</si>
  <si>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</si>
  <si>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</si>
  <si>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</si>
  <si>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</si>
  <si>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</si>
  <si>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</si>
  <si>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</si>
  <si>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</si>
  <si>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</si>
  <si>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</si>
  <si>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</si>
  <si>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</si>
  <si>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</si>
  <si>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</si>
  <si>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</si>
  <si>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</si>
  <si>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</si>
  <si>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</si>
  <si>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</si>
  <si>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</si>
  <si>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</si>
  <si>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</si>
  <si>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</si>
  <si>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</si>
  <si>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</si>
  <si>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</si>
  <si>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</si>
  <si>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</si>
  <si>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</si>
  <si>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</si>
  <si>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</si>
  <si>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</si>
  <si>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</si>
  <si>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</si>
  <si>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</si>
  <si>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</si>
  <si>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</si>
  <si>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</si>
  <si>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</si>
  <si>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</si>
  <si>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</si>
  <si>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</si>
  <si>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</si>
  <si>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</si>
  <si>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</si>
  <si>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</si>
  <si>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</si>
  <si>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</si>
  <si>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</si>
  <si>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</si>
  <si>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</si>
  <si>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</si>
  <si>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</si>
  <si>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</si>
  <si>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</si>
  <si>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</si>
  <si>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</si>
  <si>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</si>
  <si>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</si>
  <si>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</si>
  <si>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</si>
  <si>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</si>
  <si>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</si>
  <si>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</si>
  <si>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</si>
  <si>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</si>
  <si>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</si>
  <si>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</si>
  <si>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</si>
  <si>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</si>
  <si>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</si>
  <si>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</si>
  <si>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</si>
  <si>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</si>
  <si>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</si>
  <si>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</si>
  <si>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</si>
  <si>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</si>
  <si>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</si>
  <si>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</si>
  <si>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</si>
  <si>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</si>
  <si>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</si>
  <si>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</si>
  <si>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</si>
  <si>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</si>
  <si>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</si>
  <si>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</si>
  <si>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</si>
  <si>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</si>
  <si>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</si>
  <si>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</si>
  <si>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</si>
  <si>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</si>
  <si>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</si>
  <si>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</si>
  <si>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</si>
  <si>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</si>
  <si>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</si>
  <si>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</si>
  <si>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</si>
  <si>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</si>
  <si>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</si>
  <si>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</si>
  <si>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</si>
  <si>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</si>
  <si>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</si>
  <si>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</si>
  <si>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</si>
  <si>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</si>
  <si>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</si>
  <si>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</si>
  <si>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</si>
  <si>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</si>
  <si>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</si>
  <si>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</si>
  <si>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</si>
  <si>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</si>
  <si>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</si>
  <si>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</si>
  <si>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</si>
  <si>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</si>
  <si>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</si>
  <si>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</si>
  <si>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</si>
  <si>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</si>
  <si>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</si>
  <si>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</si>
  <si>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</si>
  <si>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</si>
  <si>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</si>
  <si>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</si>
  <si>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</si>
  <si>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</si>
  <si>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</si>
  <si>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</si>
  <si>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</si>
  <si>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</si>
  <si>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</si>
  <si>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</si>
  <si>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</si>
  <si>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</si>
  <si>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</si>
  <si>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</si>
  <si>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</si>
  <si>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</si>
  <si>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</si>
  <si>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</si>
  <si>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</si>
  <si>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</si>
  <si>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</si>
  <si>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</si>
  <si>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</si>
  <si>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</si>
  <si>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</si>
  <si>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</si>
  <si>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</si>
  <si>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</si>
  <si>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</si>
  <si>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</si>
  <si>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</si>
  <si>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</si>
  <si>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</si>
  <si>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</si>
  <si>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</si>
  <si>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</si>
  <si>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</si>
  <si>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</si>
  <si>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</si>
  <si>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</si>
  <si>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</si>
  <si>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</si>
  <si>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</si>
  <si>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</si>
  <si>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</si>
  <si>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</si>
  <si>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</si>
  <si>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</si>
  <si>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</si>
  <si>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</si>
  <si>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</si>
  <si>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</si>
  <si>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</si>
  <si>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</si>
  <si>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</si>
  <si>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</si>
  <si>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</si>
  <si>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</si>
  <si>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</si>
  <si>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</si>
  <si>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</si>
  <si>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</si>
  <si>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</si>
  <si>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</si>
  <si>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</si>
  <si>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</si>
  <si>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</si>
  <si>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</si>
  <si>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</si>
  <si>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</si>
  <si>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</si>
  <si>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</si>
  <si>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</si>
  <si>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</si>
  <si>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</si>
  <si>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</si>
  <si>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</si>
  <si>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</si>
  <si>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</si>
  <si>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</si>
  <si>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</si>
  <si>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</si>
  <si>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</si>
  <si>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</si>
  <si>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</si>
  <si>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</si>
  <si>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</si>
  <si>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</si>
  <si>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</si>
  <si>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</si>
  <si>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</si>
  <si>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</si>
  <si>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</si>
  <si>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</si>
  <si>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</si>
  <si>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</si>
  <si>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</si>
  <si>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</si>
  <si>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</si>
  <si>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</si>
  <si>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</si>
  <si>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</si>
  <si>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</si>
  <si>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</si>
  <si>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</si>
  <si>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</si>
  <si>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</si>
  <si>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</si>
  <si>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</si>
  <si>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</si>
  <si>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</si>
  <si>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</si>
  <si>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</si>
  <si>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</si>
  <si>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</si>
  <si>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</si>
  <si>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</si>
  <si>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</si>
  <si>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</si>
  <si>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</si>
  <si>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</si>
  <si>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</si>
  <si>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</si>
  <si>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</si>
  <si>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</si>
  <si>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</si>
  <si>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</si>
  <si>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</si>
  <si>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</si>
  <si>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</si>
  <si>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</si>
  <si>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</si>
  <si>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</si>
  <si>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</si>
  <si>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</si>
  <si>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</si>
  <si>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</si>
  <si>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</si>
  <si>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</si>
  <si>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</si>
  <si>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</si>
  <si>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</si>
  <si>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</si>
  <si>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</si>
  <si>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</si>
  <si>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</si>
  <si>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</si>
  <si>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</si>
  <si>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</si>
  <si>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</si>
  <si>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</si>
  <si>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</si>
  <si>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</si>
  <si>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</si>
  <si>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</si>
  <si>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</si>
  <si>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</si>
  <si>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</si>
  <si>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</si>
  <si>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</si>
  <si>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</si>
  <si>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</si>
  <si>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</si>
  <si>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</si>
  <si>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</si>
  <si>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</si>
  <si>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</si>
  <si>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</si>
  <si>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</si>
  <si>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</si>
  <si>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</si>
  <si>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</si>
  <si>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</si>
  <si>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</si>
  <si>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</si>
  <si>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</si>
  <si>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</si>
  <si>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</si>
  <si>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</si>
  <si>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</si>
  <si>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</si>
  <si>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</si>
  <si>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</si>
  <si>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</si>
  <si>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</si>
  <si>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</si>
  <si>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</si>
  <si>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</si>
  <si>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</si>
  <si>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</si>
  <si>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</si>
  <si>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</si>
  <si>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</si>
  <si>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</si>
  <si>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</si>
  <si>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</si>
  <si>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</si>
  <si>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</si>
  <si>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</si>
  <si>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</si>
  <si>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</si>
  <si>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</si>
  <si>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</si>
  <si>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</si>
  <si>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</si>
  <si>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</si>
  <si>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</si>
  <si>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</si>
  <si>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</si>
  <si>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</si>
  <si>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</si>
  <si>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</si>
  <si>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</si>
  <si>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</si>
  <si>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</si>
  <si>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</si>
  <si>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</si>
  <si>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</si>
  <si>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</si>
  <si>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</si>
  <si>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</si>
  <si>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</si>
  <si>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</si>
  <si>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</si>
  <si>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</si>
  <si>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</si>
  <si>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</si>
  <si>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</si>
  <si>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</si>
  <si>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</si>
  <si>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</si>
  <si>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</si>
  <si>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</si>
  <si>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</si>
  <si>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</si>
  <si>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</si>
  <si>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</si>
  <si>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</si>
  <si>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</si>
  <si>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</si>
  <si>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</si>
  <si>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</si>
  <si>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</si>
  <si>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</si>
  <si>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</si>
  <si>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</si>
  <si>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</si>
  <si>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</si>
  <si>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</si>
  <si>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</si>
  <si>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</si>
  <si>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</si>
  <si>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</si>
  <si>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</si>
  <si>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</si>
  <si>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</si>
  <si>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</si>
  <si>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</si>
  <si>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</si>
  <si>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</si>
  <si>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</si>
  <si>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</si>
  <si>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</si>
  <si>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</si>
  <si>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</si>
  <si>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</si>
  <si>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</si>
  <si>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</si>
  <si>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</si>
  <si>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</si>
  <si>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</si>
  <si>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</si>
  <si>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</si>
  <si>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</si>
  <si>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</si>
  <si>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</si>
  <si>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</si>
  <si>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</si>
  <si>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</si>
  <si>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</si>
  <si>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</si>
  <si>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</si>
  <si>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</si>
  <si>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</si>
  <si>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</si>
  <si>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</si>
  <si>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</si>
  <si>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</si>
  <si>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</si>
  <si>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</si>
  <si>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</si>
  <si>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</si>
  <si>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</si>
  <si>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</si>
  <si>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</si>
  <si>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</si>
  <si>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</si>
  <si>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</si>
  <si>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</si>
  <si>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</si>
  <si>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</si>
  <si>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</si>
  <si>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</si>
  <si>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</si>
  <si>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</si>
  <si>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</si>
  <si>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</si>
  <si>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</si>
  <si>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</si>
  <si>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</si>
  <si>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</si>
  <si>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</si>
  <si>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</si>
  <si>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</si>
  <si>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</si>
  <si>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</si>
  <si>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</si>
  <si>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</si>
  <si>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</si>
  <si>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</si>
  <si>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</si>
  <si>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</si>
  <si>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</si>
  <si>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</si>
  <si>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</si>
  <si>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</si>
  <si>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</si>
  <si>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</si>
  <si>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</si>
  <si>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</si>
  <si>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</si>
  <si>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</si>
  <si>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</si>
  <si>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</si>
  <si>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</si>
  <si>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</si>
  <si>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</si>
  <si>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</si>
  <si>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</si>
  <si>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</si>
  <si>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</si>
  <si>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</si>
  <si>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</si>
  <si>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</si>
  <si>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</si>
  <si>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</si>
  <si>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</si>
  <si>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</si>
  <si>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</si>
  <si>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</si>
  <si>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</si>
  <si>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</si>
  <si>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</si>
  <si>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</si>
  <si>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</si>
  <si>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</si>
  <si>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</si>
  <si>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</si>
  <si>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</si>
  <si>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</si>
  <si>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</si>
  <si>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</si>
  <si>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</si>
  <si>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</si>
  <si>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</si>
  <si>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</si>
  <si>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</si>
  <si>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</si>
  <si>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</si>
  <si>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</si>
  <si>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</si>
  <si>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</si>
  <si>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</si>
  <si>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</si>
  <si>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</si>
  <si>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</si>
  <si>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</si>
  <si>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</si>
  <si>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</si>
  <si>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</si>
  <si>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</si>
  <si>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</si>
  <si>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</si>
  <si>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</si>
  <si>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</si>
  <si>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</si>
  <si>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</si>
  <si>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</si>
  <si>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</si>
  <si>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</si>
  <si>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</si>
  <si>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</si>
  <si>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</si>
  <si>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</si>
  <si>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</si>
  <si>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</si>
  <si>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</si>
  <si>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</si>
  <si>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</si>
  <si>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</si>
  <si>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</si>
  <si>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</si>
  <si>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</si>
  <si>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</si>
  <si>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</si>
  <si>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</si>
  <si>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</si>
  <si>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</si>
  <si>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</si>
  <si>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</si>
  <si>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</si>
  <si>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</si>
  <si>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</si>
  <si>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</si>
  <si>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</si>
  <si>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</si>
  <si>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</si>
  <si>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</si>
  <si>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</si>
  <si>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</si>
  <si>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</si>
  <si>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</si>
  <si>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</si>
  <si>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</si>
  <si>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</si>
  <si>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</si>
  <si>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</si>
  <si>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</si>
  <si>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</si>
  <si>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</si>
  <si>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</si>
  <si>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</si>
  <si>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</si>
  <si>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</si>
  <si>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</si>
  <si>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</si>
  <si>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</si>
  <si>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</si>
  <si>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</si>
  <si>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</si>
  <si>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</si>
  <si>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</si>
  <si>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</si>
  <si>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</si>
  <si>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</si>
  <si>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</si>
  <si>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</si>
  <si>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</si>
  <si>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</si>
  <si>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</si>
  <si>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</si>
  <si>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</si>
  <si>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</si>
  <si>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</si>
  <si>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</si>
  <si>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</si>
  <si>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</si>
  <si>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</si>
  <si>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</si>
  <si>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</si>
  <si>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</si>
  <si>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</si>
  <si>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</si>
  <si>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</si>
  <si>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</si>
  <si>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</si>
  <si>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</si>
  <si>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</si>
  <si>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</si>
  <si>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</si>
  <si>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</si>
  <si>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</si>
  <si>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</si>
  <si>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</si>
  <si>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</si>
  <si>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</si>
  <si>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</si>
  <si>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</si>
  <si>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</si>
  <si>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</si>
  <si>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</si>
  <si>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</si>
  <si>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</si>
  <si>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</si>
  <si>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</si>
  <si>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</si>
  <si>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</si>
  <si>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</si>
  <si>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</si>
  <si>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</si>
  <si>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</si>
  <si>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</si>
  <si>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</si>
  <si>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</si>
  <si>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</si>
  <si>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</si>
  <si>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</si>
  <si>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</si>
  <si>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</si>
  <si>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</si>
  <si>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</si>
  <si>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</si>
  <si>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</si>
  <si>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</si>
  <si>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</si>
  <si>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</si>
  <si>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</si>
  <si>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</si>
  <si>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</si>
  <si>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</si>
  <si>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</si>
  <si>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</si>
  <si>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</si>
  <si>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</si>
  <si>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</si>
  <si>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</si>
  <si>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</si>
  <si>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</si>
  <si>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</si>
  <si>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</si>
  <si>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</si>
  <si>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</si>
  <si>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</si>
  <si>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</si>
  <si>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</si>
  <si>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</si>
  <si>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</si>
  <si>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</si>
  <si>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</si>
  <si>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</si>
  <si>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</si>
  <si>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</si>
  <si>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</si>
  <si>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</si>
  <si>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</si>
  <si>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</si>
  <si>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</si>
  <si>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</si>
  <si>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</si>
  <si>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</si>
  <si>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</si>
  <si>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</si>
  <si>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</si>
  <si>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</si>
  <si>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</si>
  <si>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</si>
  <si>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</si>
  <si>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</si>
  <si>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</si>
  <si>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</si>
  <si>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</si>
  <si>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</si>
  <si>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</si>
  <si>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</si>
  <si>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</si>
  <si>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</si>
  <si>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</si>
  <si>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</si>
  <si>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</si>
  <si>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</si>
  <si>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</si>
  <si>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</si>
  <si>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</si>
  <si>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</si>
  <si>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</si>
  <si>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</si>
  <si>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</si>
  <si>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</si>
  <si>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</si>
  <si>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</si>
  <si>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</si>
  <si>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</si>
  <si>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</si>
  <si>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</si>
  <si>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</si>
  <si>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</si>
  <si>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</si>
  <si>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</si>
  <si>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</si>
  <si>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</si>
  <si>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</si>
  <si>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</si>
  <si>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</si>
  <si>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</si>
  <si>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</si>
  <si>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</si>
  <si>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</si>
  <si>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</si>
  <si>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</si>
  <si>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</si>
  <si>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</si>
  <si>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</si>
  <si>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</si>
  <si>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</si>
  <si>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</si>
  <si>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</si>
  <si>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</si>
  <si>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</si>
  <si>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</si>
  <si>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</si>
  <si>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</si>
  <si>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</si>
  <si>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</si>
  <si>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</si>
  <si>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</si>
  <si>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</si>
  <si>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</si>
  <si>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</si>
  <si>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</si>
  <si>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</si>
  <si>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</si>
  <si>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</si>
  <si>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</si>
  <si>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</si>
  <si>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</si>
  <si>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</si>
  <si>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</si>
  <si>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</si>
  <si>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</si>
  <si>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</si>
  <si>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</si>
  <si>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</si>
  <si>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</si>
  <si>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</si>
  <si>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</si>
  <si>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</si>
  <si>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</si>
  <si>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</si>
  <si>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</si>
  <si>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</si>
  <si>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</si>
  <si>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</si>
  <si>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</si>
  <si>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</si>
  <si>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</si>
  <si>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</si>
  <si>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</si>
  <si>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</si>
  <si>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</si>
  <si>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</si>
  <si>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</si>
  <si>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</si>
  <si>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</si>
  <si>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</si>
  <si>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</si>
  <si>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</si>
  <si>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</si>
  <si>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</si>
  <si>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</si>
  <si>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</si>
  <si>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</si>
  <si>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</si>
  <si>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</si>
  <si>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</si>
  <si>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</si>
  <si>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</si>
  <si>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</si>
  <si>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</si>
  <si>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</si>
  <si>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</si>
  <si>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</si>
  <si>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</si>
  <si>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</si>
  <si>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</si>
  <si>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</si>
  <si>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</si>
  <si>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</si>
  <si>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</si>
  <si>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</si>
  <si>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</si>
  <si>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</si>
  <si>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</si>
  <si>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</si>
  <si>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</si>
  <si>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</si>
  <si>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</si>
  <si>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</si>
  <si>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</si>
  <si>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</si>
  <si>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</si>
  <si>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</si>
  <si>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</si>
  <si>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</si>
  <si>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</si>
  <si>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</si>
  <si>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</si>
  <si>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</si>
  <si>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</si>
  <si>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</si>
  <si>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</si>
  <si>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</si>
  <si>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</si>
  <si>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</si>
  <si>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</si>
  <si>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</si>
  <si>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</si>
  <si>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</si>
  <si>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</si>
  <si>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</si>
  <si>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</si>
  <si>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</si>
  <si>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</si>
  <si>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</si>
  <si>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</si>
  <si>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</si>
  <si>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</si>
  <si>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</si>
  <si>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</si>
  <si>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</si>
  <si>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</si>
  <si>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</si>
  <si>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</si>
  <si>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</si>
  <si>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</si>
  <si>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</si>
  <si>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</si>
  <si>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</si>
  <si>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</si>
  <si>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</si>
  <si>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</si>
  <si>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</si>
  <si>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</si>
  <si>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</si>
  <si>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</si>
  <si>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</si>
  <si>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</si>
  <si>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</si>
  <si>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</si>
  <si>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</si>
  <si>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</si>
  <si>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</si>
  <si>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</si>
  <si>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</si>
  <si>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</si>
  <si>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</si>
  <si>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</si>
  <si>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</si>
  <si>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</si>
  <si>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</si>
  <si>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</si>
  <si>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</si>
  <si>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</si>
  <si>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</si>
  <si>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</si>
  <si>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</si>
  <si>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</si>
  <si>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</si>
  <si>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</si>
  <si>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</si>
  <si>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</si>
  <si>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</si>
  <si>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</si>
  <si>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</si>
  <si>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</si>
  <si>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</si>
  <si>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</si>
  <si>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</si>
  <si>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</si>
  <si>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</si>
  <si>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</si>
  <si>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</si>
  <si>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</si>
  <si>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</si>
  <si>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</si>
  <si>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</si>
  <si>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</si>
  <si>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</si>
  <si>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</si>
  <si>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</si>
  <si>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</si>
  <si>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</si>
  <si>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</si>
  <si>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</si>
  <si>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</si>
  <si>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</si>
  <si>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</si>
  <si>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</si>
  <si>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</si>
  <si>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</si>
  <si>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</si>
  <si>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</si>
  <si>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</si>
  <si>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</si>
  <si>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</si>
  <si>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</si>
  <si>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</si>
  <si>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</si>
  <si>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</si>
  <si>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</si>
  <si>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</si>
  <si>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</si>
  <si>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</si>
  <si>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</si>
  <si>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</si>
  <si>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</si>
  <si>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</si>
  <si>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</si>
  <si>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</si>
  <si>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</si>
  <si>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</si>
  <si>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</si>
  <si>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</si>
  <si>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</si>
  <si>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</si>
  <si>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</si>
  <si>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</si>
  <si>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</si>
  <si>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</si>
  <si>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</si>
  <si>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</si>
  <si>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</si>
  <si>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</si>
  <si>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</si>
  <si>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</si>
  <si>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</si>
  <si>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</si>
  <si>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</si>
  <si>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</si>
  <si>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</si>
  <si>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</si>
  <si>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</si>
  <si>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</si>
  <si>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</si>
  <si>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</si>
  <si>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</si>
  <si>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</si>
  <si>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</si>
  <si>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</si>
  <si>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</si>
  <si>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</si>
  <si>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</si>
  <si>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</si>
  <si>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</si>
  <si>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</si>
  <si>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</si>
  <si>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</si>
  <si>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</si>
  <si>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</si>
  <si>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</si>
  <si>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</si>
  <si>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</si>
  <si>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</si>
  <si>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</si>
  <si>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</si>
  <si>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</si>
  <si>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</si>
  <si>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</si>
  <si>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</si>
  <si>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</si>
  <si>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</si>
  <si>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</si>
  <si>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</si>
  <si>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</si>
  <si>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</si>
  <si>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</si>
  <si>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</si>
  <si>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</si>
  <si>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</si>
  <si>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</si>
  <si>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</si>
  <si>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</si>
  <si>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</si>
  <si>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</si>
  <si>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</si>
  <si>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</si>
  <si>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</si>
  <si>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</si>
  <si>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</si>
  <si>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</si>
  <si>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</si>
  <si>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</si>
  <si>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</si>
  <si>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</si>
  <si>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</si>
  <si>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</si>
  <si>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</si>
  <si>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</si>
  <si>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</si>
  <si>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</si>
  <si>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</si>
  <si>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</si>
  <si>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</si>
  <si>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</si>
  <si>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</si>
  <si>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</si>
  <si>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</si>
  <si>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</si>
  <si>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</si>
  <si>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</si>
  <si>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</si>
  <si>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</si>
  <si>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</si>
  <si>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</si>
  <si>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</si>
  <si>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</si>
  <si>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</si>
  <si>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</si>
  <si>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</si>
  <si>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</si>
  <si>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</si>
  <si>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</si>
  <si>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</si>
  <si>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</si>
  <si>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</si>
  <si>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</si>
  <si>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</si>
  <si>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</si>
  <si>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</si>
  <si>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</si>
  <si>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</si>
  <si>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</si>
  <si>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</si>
  <si>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</si>
  <si>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</si>
  <si>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</si>
  <si>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</si>
  <si>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</si>
  <si>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</si>
  <si>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</si>
  <si>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</si>
  <si>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</si>
  <si>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</si>
  <si>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</si>
  <si>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</si>
  <si>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</si>
  <si>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</si>
  <si>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</si>
  <si>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</si>
  <si>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</si>
  <si>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</si>
  <si>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</si>
  <si>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</si>
  <si>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</si>
  <si>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</si>
  <si>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</si>
  <si>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</si>
  <si>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</si>
  <si>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</si>
  <si>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</si>
  <si>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</si>
  <si>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</si>
  <si>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</si>
  <si>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</si>
  <si>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</si>
  <si>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</si>
  <si>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</si>
  <si>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</si>
  <si>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</si>
  <si>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</si>
  <si>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</si>
  <si>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</si>
  <si>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</si>
  <si>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</si>
  <si>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</si>
  <si>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</si>
  <si>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</si>
  <si>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</si>
  <si>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</si>
  <si>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</si>
  <si>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</si>
  <si>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</si>
  <si>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</si>
  <si>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</si>
  <si>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</si>
  <si>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</si>
  <si>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</si>
  <si>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</si>
  <si>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</si>
  <si>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</si>
  <si>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</si>
  <si>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</si>
  <si>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</si>
  <si>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</si>
  <si>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</si>
  <si>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</si>
  <si>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</si>
  <si>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</si>
  <si>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</si>
  <si>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</si>
  <si>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</si>
  <si>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</si>
  <si>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</si>
  <si>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</si>
  <si>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</si>
  <si>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</si>
  <si>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</si>
  <si>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</si>
  <si>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</si>
  <si>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</si>
  <si>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</si>
  <si>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</si>
  <si>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</si>
  <si>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</si>
  <si>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</si>
  <si>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</si>
  <si>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</si>
  <si>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</si>
  <si>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</si>
  <si>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</si>
  <si>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</si>
  <si>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</si>
  <si>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</si>
  <si>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</si>
  <si>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</si>
  <si>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</si>
  <si>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</si>
  <si>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</si>
  <si>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</si>
  <si>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</si>
  <si>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</si>
  <si>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</si>
  <si>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</si>
  <si>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</si>
  <si>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</si>
  <si>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</si>
  <si>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</si>
  <si>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</si>
  <si>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</si>
  <si>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</si>
  <si>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</si>
  <si>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</si>
  <si>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</si>
  <si>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</si>
  <si>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</si>
  <si>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</si>
  <si>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</si>
  <si>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</si>
  <si>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</si>
  <si>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</si>
  <si>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</si>
  <si>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</si>
  <si>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</si>
  <si>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</si>
  <si>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</si>
  <si>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</si>
  <si>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</si>
  <si>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</si>
  <si>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</si>
  <si>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</si>
  <si>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</si>
  <si>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</si>
  <si>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</si>
  <si>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</si>
  <si>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</si>
  <si>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</si>
  <si>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</si>
  <si>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</si>
  <si>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</si>
  <si>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</si>
  <si>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</si>
  <si>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</si>
  <si>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</si>
  <si>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</si>
  <si>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</si>
  <si>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</si>
  <si>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</si>
  <si>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</si>
  <si>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</si>
  <si>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</si>
  <si>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</si>
  <si>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</si>
  <si>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</si>
  <si>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</si>
  <si>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</si>
  <si>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</si>
  <si>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</si>
  <si>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</si>
  <si>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</si>
  <si>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</si>
  <si>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</si>
  <si>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</si>
  <si>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</si>
  <si>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</si>
  <si>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</si>
  <si>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</si>
  <si>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</si>
  <si>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</si>
  <si>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</si>
  <si>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</si>
  <si>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</si>
  <si>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</si>
  <si>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</si>
  <si>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</si>
  <si>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</si>
  <si>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</si>
  <si>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</si>
  <si>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</si>
  <si>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</si>
  <si>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</si>
  <si>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</si>
  <si>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</si>
  <si>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</si>
  <si>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</si>
  <si>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</si>
  <si>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</si>
  <si>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</si>
  <si>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</si>
  <si>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</si>
  <si>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</si>
  <si>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</si>
  <si>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</si>
  <si>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</si>
  <si>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</si>
  <si>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</si>
  <si>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</si>
  <si>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</si>
  <si>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</si>
  <si>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</si>
  <si>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</si>
  <si>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</si>
  <si>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</si>
  <si>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</si>
  <si>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</si>
  <si>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</si>
  <si>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</si>
  <si>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</si>
  <si>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</si>
  <si>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</si>
  <si>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</si>
  <si>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</si>
  <si>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</si>
  <si>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</si>
  <si>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</si>
  <si>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</si>
  <si>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</si>
  <si>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</si>
  <si>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</si>
  <si>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</si>
  <si>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</si>
  <si>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</si>
  <si>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</si>
  <si>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</si>
  <si>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</si>
  <si>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</si>
  <si>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</si>
  <si>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</si>
  <si>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</si>
  <si>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</si>
  <si>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</si>
  <si>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</si>
  <si>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</si>
  <si>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</si>
  <si>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</si>
  <si>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</si>
  <si>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</si>
  <si>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</si>
  <si>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</si>
  <si>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</si>
  <si>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</si>
  <si>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</si>
  <si>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</si>
  <si>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</si>
  <si>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</si>
  <si>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</si>
  <si>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</si>
  <si>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</si>
  <si>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</si>
  <si>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</si>
  <si>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</si>
  <si>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</si>
  <si>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</si>
  <si>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</si>
  <si>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</si>
  <si>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</si>
  <si>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</si>
  <si>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</si>
  <si>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</si>
  <si>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</si>
  <si>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</si>
  <si>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</si>
  <si>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</si>
  <si>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</si>
  <si>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</si>
  <si>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</si>
  <si>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</si>
  <si>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</si>
  <si>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</si>
  <si>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</si>
  <si>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</si>
  <si>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</si>
  <si>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</si>
  <si>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</si>
  <si>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</si>
  <si>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</si>
  <si>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</si>
  <si>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</si>
  <si>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</si>
  <si>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</si>
  <si>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</si>
  <si>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</si>
  <si>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</si>
  <si>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</si>
  <si>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</si>
  <si>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</si>
  <si>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</si>
  <si>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</si>
  <si>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</si>
  <si>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</si>
  <si>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</si>
  <si>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</si>
  <si>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</si>
  <si>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</si>
  <si>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</si>
  <si>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</si>
  <si>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</si>
  <si>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</si>
  <si>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</si>
  <si>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</si>
  <si>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</si>
  <si>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</si>
  <si>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</si>
  <si>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</si>
  <si>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</si>
  <si>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</si>
  <si>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</si>
  <si>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</si>
  <si>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</si>
  <si>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</si>
  <si>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</si>
  <si>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</si>
  <si>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</si>
  <si>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</si>
  <si>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</si>
  <si>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</si>
  <si>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</si>
  <si>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</si>
  <si>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</si>
  <si>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</si>
  <si>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</si>
  <si>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</si>
  <si>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</si>
  <si>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</si>
  <si>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</si>
  <si>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</si>
  <si>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</si>
  <si>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</si>
  <si>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</si>
  <si>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</si>
  <si>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</si>
  <si>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</si>
  <si>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</si>
  <si>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</si>
  <si>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</si>
  <si>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</si>
  <si>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</si>
  <si>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</si>
  <si>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</si>
  <si>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</si>
  <si>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</si>
  <si>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</si>
  <si>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</si>
  <si>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</si>
  <si>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</si>
  <si>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</si>
  <si>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</si>
  <si>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</si>
  <si>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</si>
  <si>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</si>
  <si>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</si>
  <si>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</si>
  <si>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</si>
  <si>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</si>
  <si>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</si>
  <si>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</si>
  <si>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</si>
  <si>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</si>
  <si>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</si>
  <si>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</si>
  <si>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</si>
  <si>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</si>
  <si>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</si>
  <si>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</si>
  <si>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</si>
  <si>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</si>
  <si>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</si>
  <si>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</si>
  <si>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</si>
  <si>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</si>
  <si>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</si>
  <si>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</si>
  <si>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</si>
  <si>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</si>
  <si>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</si>
  <si>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</si>
  <si>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</si>
  <si>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</si>
  <si>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</si>
  <si>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</si>
  <si>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</si>
  <si>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</si>
  <si>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</si>
  <si>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</si>
  <si>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</si>
  <si>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</si>
  <si>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</si>
  <si>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</si>
  <si>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</si>
  <si>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</si>
  <si>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</si>
  <si>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</si>
  <si>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</si>
  <si>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</si>
  <si>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</si>
  <si>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</si>
  <si>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</si>
  <si>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</si>
  <si>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</si>
  <si>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</si>
  <si>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</si>
  <si>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</si>
  <si>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</si>
  <si>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</si>
  <si>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</si>
  <si>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</si>
  <si>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</si>
  <si>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</si>
  <si>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</si>
  <si>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</si>
  <si>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</si>
  <si>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</si>
  <si>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</si>
  <si>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</si>
  <si>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</si>
  <si>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</si>
  <si>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</si>
  <si>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</si>
  <si>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</si>
  <si>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</si>
  <si>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</si>
  <si>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</si>
  <si>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</si>
  <si>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</si>
  <si>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</si>
  <si>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</si>
  <si>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</si>
  <si>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</si>
  <si>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</si>
  <si>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</si>
  <si>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</si>
  <si>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</si>
  <si>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</si>
  <si>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</si>
  <si>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</si>
  <si>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</si>
  <si>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</si>
  <si>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</si>
  <si>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</si>
  <si>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</si>
  <si>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</si>
  <si>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</si>
  <si>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</si>
  <si>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</si>
  <si>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</si>
  <si>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</si>
  <si>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</si>
  <si>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</si>
  <si>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</si>
  <si>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</si>
  <si>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</si>
  <si>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</si>
  <si>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</si>
  <si>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</si>
  <si>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</si>
  <si>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</si>
  <si>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</si>
  <si>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</si>
  <si>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</si>
  <si>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</si>
  <si>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</si>
  <si>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</si>
  <si>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</si>
  <si>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</si>
  <si>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</si>
  <si>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</si>
  <si>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</si>
  <si>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</si>
  <si>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</si>
  <si>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</si>
  <si>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</si>
  <si>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</si>
  <si>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</si>
  <si>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</si>
  <si>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</si>
  <si>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</si>
  <si>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</si>
  <si>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</si>
  <si>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</si>
  <si>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</si>
  <si>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</si>
  <si>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</si>
  <si>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</si>
  <si>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</si>
  <si>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</si>
  <si>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</si>
  <si>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</si>
  <si>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</si>
  <si>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</si>
  <si>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</si>
  <si>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</si>
  <si>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</si>
  <si>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</si>
  <si>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</si>
  <si>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</si>
  <si>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</si>
  <si>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</si>
  <si>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</si>
  <si>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</si>
  <si>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</si>
  <si>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</si>
  <si>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</si>
  <si>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</si>
  <si>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</si>
  <si>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</si>
  <si>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</si>
  <si>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</si>
  <si>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</si>
  <si>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</si>
  <si>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</si>
  <si>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</si>
  <si>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</si>
  <si>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</si>
  <si>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</si>
  <si>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</si>
  <si>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</si>
  <si>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</si>
  <si>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</si>
  <si>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</si>
  <si>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</si>
  <si>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</si>
  <si>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</si>
  <si>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</si>
  <si>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</si>
  <si>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</si>
  <si>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</si>
  <si>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</si>
  <si>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</si>
  <si>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</si>
  <si>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</si>
  <si>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</si>
  <si>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</si>
  <si>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</si>
  <si>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</si>
  <si>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</si>
  <si>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</si>
  <si>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</si>
  <si>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</si>
  <si>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</si>
  <si>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</si>
  <si>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</si>
  <si>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</si>
  <si>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</si>
  <si>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</si>
  <si>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</si>
  <si>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</si>
  <si>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</si>
  <si>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</si>
  <si>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</si>
  <si>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</si>
  <si>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</si>
  <si>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</si>
  <si>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</si>
  <si>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</si>
  <si>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</si>
  <si>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</si>
  <si>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</si>
  <si>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</si>
  <si>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</si>
  <si>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</si>
  <si>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</si>
  <si>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</si>
  <si>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</si>
  <si>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</si>
  <si>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</si>
  <si>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</si>
  <si>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</si>
  <si>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</si>
  <si>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</si>
  <si>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</si>
  <si>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</si>
  <si>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</si>
  <si>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</si>
  <si>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</si>
  <si>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</si>
  <si>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</si>
  <si>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</si>
  <si>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</si>
  <si>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</si>
  <si>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</si>
  <si>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</si>
  <si>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</si>
  <si>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</si>
  <si>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</si>
  <si>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</si>
  <si>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</si>
  <si>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</si>
  <si>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</si>
  <si>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</si>
  <si>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</si>
  <si>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</si>
  <si>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</si>
  <si>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</si>
  <si>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</si>
  <si>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</si>
  <si>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</si>
  <si>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</si>
  <si>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</si>
  <si>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</si>
  <si>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</si>
  <si>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</si>
  <si>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</si>
  <si>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</si>
  <si>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</si>
  <si>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</si>
  <si>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</si>
  <si>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</si>
  <si>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</si>
  <si>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</si>
  <si>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</si>
  <si>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</si>
  <si>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</si>
  <si>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</si>
  <si>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</si>
  <si>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</si>
  <si>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</si>
  <si>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</si>
  <si>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</si>
  <si>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</si>
  <si>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</si>
  <si>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</si>
  <si>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</si>
  <si>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</si>
  <si>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</si>
  <si>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</si>
  <si>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</si>
  <si>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</si>
  <si>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</si>
  <si>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</si>
  <si>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</si>
  <si>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</si>
  <si>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</si>
  <si>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</si>
  <si>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</si>
  <si>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</si>
  <si>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</si>
  <si>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</si>
  <si>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</si>
  <si>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</si>
  <si>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</si>
  <si>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</si>
  <si>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</si>
  <si>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</si>
  <si>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</si>
  <si>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</si>
  <si>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</si>
  <si>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</si>
  <si>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</si>
  <si>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</si>
  <si>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</si>
  <si>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</si>
  <si>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</si>
  <si>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</si>
  <si>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</si>
  <si>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</si>
  <si>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</si>
  <si>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</si>
  <si>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</si>
  <si>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</si>
  <si>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</si>
  <si>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</si>
  <si>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</si>
  <si>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</si>
  <si>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</si>
  <si>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</si>
  <si>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</si>
  <si>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</si>
  <si>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</si>
  <si>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</si>
  <si>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</si>
  <si>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</si>
  <si>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</si>
  <si>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</si>
  <si>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</si>
  <si>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</si>
  <si>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</si>
  <si>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</si>
  <si>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</si>
  <si>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</si>
  <si>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</si>
  <si>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</si>
  <si>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</si>
  <si>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</si>
  <si>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</si>
  <si>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</si>
  <si>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</si>
  <si>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</si>
  <si>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</si>
  <si>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</si>
  <si>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</si>
  <si>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</si>
  <si>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</si>
  <si>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</si>
  <si>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</si>
  <si>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</si>
  <si>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</si>
  <si>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</si>
  <si>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</si>
  <si>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</si>
  <si>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</si>
  <si>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</si>
  <si>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</si>
  <si>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</si>
  <si>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</si>
  <si>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</si>
  <si>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</si>
  <si>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</si>
  <si>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</si>
  <si>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</si>
  <si>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</si>
  <si>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</si>
  <si>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</si>
  <si>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</si>
  <si>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</si>
  <si>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</si>
  <si>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</si>
  <si>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</si>
  <si>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</si>
  <si>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</si>
  <si>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</si>
  <si>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</si>
  <si>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</si>
  <si>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</si>
  <si>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</si>
  <si>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</si>
  <si>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</si>
  <si>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</si>
  <si>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</si>
  <si>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</si>
  <si>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</si>
  <si>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</si>
  <si>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</si>
  <si>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</si>
  <si>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</si>
  <si>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</si>
  <si>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</si>
  <si>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</si>
  <si>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</si>
  <si>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</si>
  <si>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</si>
  <si>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</si>
  <si>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</si>
  <si>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</si>
  <si>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</si>
  <si>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</si>
  <si>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</si>
  <si>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</si>
  <si>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</si>
  <si>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</si>
  <si>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</si>
  <si>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</si>
  <si>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</si>
  <si>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</si>
  <si>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</si>
  <si>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</si>
  <si>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</si>
  <si>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</si>
  <si>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</si>
  <si>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</si>
  <si>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</si>
  <si>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</si>
  <si>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</si>
  <si>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</si>
  <si>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</si>
  <si>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</si>
  <si>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</si>
  <si>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</si>
  <si>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</si>
  <si>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</si>
  <si>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</si>
  <si>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</si>
  <si>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</si>
  <si>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</si>
  <si>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</si>
  <si>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</si>
  <si>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</si>
  <si>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</si>
  <si>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</si>
  <si>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</si>
  <si>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</si>
  <si>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</si>
  <si>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</si>
  <si>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</si>
  <si>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</si>
  <si>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</si>
  <si>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</si>
  <si>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</si>
  <si>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</si>
  <si>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</si>
  <si>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</si>
  <si>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</si>
  <si>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</si>
  <si>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</si>
  <si>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</si>
  <si>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</si>
  <si>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</si>
  <si>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</si>
  <si>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</si>
  <si>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</si>
  <si>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</si>
  <si>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</si>
  <si>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</si>
  <si>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</si>
  <si>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</si>
  <si>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</si>
  <si>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</si>
  <si>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</si>
  <si>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</si>
  <si>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</si>
  <si>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</si>
  <si>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</si>
  <si>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</si>
  <si>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</si>
  <si>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</si>
  <si>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</si>
  <si>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</si>
  <si>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</si>
  <si>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</si>
  <si>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</si>
  <si>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</si>
  <si>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</si>
  <si>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</si>
  <si>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</si>
  <si>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</si>
  <si>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</si>
  <si>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</si>
  <si>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</si>
  <si>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</si>
  <si>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</si>
  <si>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</si>
  <si>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</si>
  <si>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</si>
  <si>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</si>
  <si>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</si>
  <si>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</si>
  <si>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</si>
  <si>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</si>
  <si>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</si>
  <si>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</si>
  <si>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</si>
  <si>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</si>
  <si>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</si>
  <si>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</si>
  <si>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</si>
  <si>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</si>
  <si>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</si>
  <si>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</si>
  <si>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</si>
  <si>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</si>
  <si>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</si>
  <si>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</si>
  <si>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</si>
  <si>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</si>
  <si>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</si>
  <si>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</si>
  <si>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</si>
  <si>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</si>
  <si>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</si>
  <si>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</si>
  <si>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</si>
  <si>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</si>
  <si>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</si>
  <si>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</si>
  <si>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</si>
  <si>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</si>
  <si>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</si>
  <si>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</si>
  <si>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</si>
  <si>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</si>
  <si>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</si>
  <si>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</si>
  <si>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</si>
  <si>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</si>
  <si>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</si>
  <si>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</si>
  <si>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</si>
  <si>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</si>
  <si>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</si>
  <si>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</si>
  <si>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</si>
  <si>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</si>
  <si>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</si>
  <si>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</si>
  <si>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</si>
  <si>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</si>
  <si>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</si>
  <si>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</si>
  <si>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</si>
  <si>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</si>
  <si>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</si>
  <si>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</si>
  <si>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</si>
  <si>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</si>
  <si>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</si>
  <si>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</si>
  <si>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</si>
  <si>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</si>
  <si>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</si>
  <si>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</si>
  <si>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</si>
  <si>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</si>
  <si>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</si>
  <si>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</si>
  <si>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</si>
  <si>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</si>
  <si>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</si>
  <si>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</si>
  <si>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</si>
  <si>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</si>
  <si>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</si>
  <si>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</si>
  <si>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</si>
  <si>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</si>
  <si>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</si>
  <si>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</si>
  <si>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</si>
  <si>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</si>
  <si>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</si>
  <si>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</si>
  <si>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</si>
  <si>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</si>
  <si>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</si>
  <si>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</si>
  <si>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</si>
  <si>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</si>
  <si>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</si>
  <si>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</si>
  <si>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</si>
  <si>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</si>
  <si>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</si>
  <si>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</si>
  <si>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</si>
  <si>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</si>
  <si>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</si>
  <si>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</si>
  <si>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</si>
  <si>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</si>
  <si>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</si>
  <si>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</si>
  <si>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</si>
  <si>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</si>
  <si>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</si>
  <si>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</si>
  <si>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</si>
  <si>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</si>
  <si>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</si>
  <si>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</si>
  <si>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</si>
  <si>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</si>
  <si>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</si>
  <si>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</si>
  <si>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</si>
  <si>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</si>
  <si>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</si>
  <si>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</si>
  <si>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</si>
  <si>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</si>
  <si>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</si>
  <si>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</si>
  <si>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</si>
  <si>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</si>
  <si>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</si>
  <si>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</si>
  <si>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</si>
  <si>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</si>
  <si>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</si>
  <si>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</si>
  <si>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</si>
  <si>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</si>
  <si>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</si>
  <si>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</si>
  <si>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</si>
  <si>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</si>
  <si>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</si>
  <si>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</si>
  <si>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</si>
  <si>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</si>
  <si>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</si>
  <si>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</si>
  <si>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</si>
  <si>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</si>
  <si>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</si>
  <si>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</si>
  <si>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</si>
  <si>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</si>
  <si>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</si>
  <si>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</si>
  <si>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</si>
  <si>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</si>
  <si>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</si>
  <si>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</si>
  <si>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</si>
  <si>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</si>
  <si>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</si>
  <si>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</si>
  <si>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</si>
  <si>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</si>
  <si>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</si>
  <si>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</si>
  <si>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</si>
  <si>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</si>
  <si>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</si>
  <si>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</si>
  <si>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</si>
  <si>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</si>
  <si>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</si>
  <si>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</si>
  <si>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</si>
  <si>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</si>
  <si>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</si>
  <si>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</si>
  <si>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</si>
  <si>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</si>
  <si>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</si>
  <si>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</si>
  <si>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</si>
  <si>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</si>
  <si>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</si>
  <si>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</si>
  <si>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</si>
  <si>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</si>
  <si>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</si>
  <si>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</si>
  <si>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</si>
  <si>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</si>
  <si>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</si>
  <si>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</si>
  <si>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</si>
  <si>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</si>
  <si>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</si>
  <si>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</si>
  <si>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</si>
  <si>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</si>
  <si>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</si>
  <si>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</si>
  <si>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</si>
  <si>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</si>
  <si>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</si>
  <si>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</si>
  <si>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</si>
  <si>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</si>
  <si>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</si>
  <si>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</si>
  <si>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</si>
  <si>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</si>
  <si>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</si>
  <si>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</si>
  <si>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</si>
  <si>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</si>
  <si>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</si>
  <si>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</si>
  <si>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</si>
  <si>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</si>
  <si>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</si>
  <si>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</si>
  <si>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</si>
  <si>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</si>
  <si>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</si>
  <si>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</si>
  <si>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</si>
  <si>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</si>
  <si>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</si>
  <si>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</si>
  <si>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</si>
  <si>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</si>
  <si>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</si>
  <si>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</si>
  <si>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</si>
  <si>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</si>
  <si>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</si>
  <si>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</si>
  <si>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</si>
  <si>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</si>
  <si>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</si>
  <si>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</si>
  <si>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</si>
  <si>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</si>
  <si>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</si>
  <si>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</si>
  <si>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</si>
  <si>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</si>
  <si>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</si>
  <si>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</si>
  <si>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</si>
  <si>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</si>
  <si>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</si>
  <si>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</si>
  <si>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</si>
  <si>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</si>
  <si>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</si>
  <si>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</si>
  <si>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</si>
  <si>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</si>
  <si>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</si>
  <si>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</si>
  <si>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</si>
  <si>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</si>
  <si>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</si>
  <si>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</si>
  <si>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</si>
  <si>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</si>
  <si>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</si>
  <si>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</si>
  <si>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</si>
  <si>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</si>
  <si>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</si>
  <si>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</si>
  <si>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</si>
  <si>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</si>
  <si>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</si>
  <si>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</si>
  <si>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</si>
  <si>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</si>
  <si>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</si>
  <si>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</si>
  <si>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</si>
  <si>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</si>
  <si>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</si>
  <si>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</si>
  <si>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</si>
  <si>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</si>
  <si>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</si>
  <si>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</si>
  <si>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</si>
  <si>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</si>
  <si>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</si>
  <si>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</si>
  <si>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</si>
  <si>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</si>
  <si>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</si>
  <si>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</si>
  <si>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</si>
  <si>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</si>
  <si>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</si>
  <si>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</si>
  <si>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</si>
  <si>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</si>
  <si>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</si>
  <si>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</si>
  <si>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</si>
  <si>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</si>
  <si>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</si>
  <si>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</si>
  <si>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</si>
  <si>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</si>
  <si>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</si>
  <si>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</si>
  <si>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</si>
  <si>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</si>
  <si>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</si>
  <si>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</si>
  <si>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</si>
  <si>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</si>
  <si>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</si>
  <si>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</si>
  <si>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</si>
  <si>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</si>
  <si>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</si>
  <si>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</si>
  <si>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</si>
  <si>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</si>
  <si>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</si>
  <si>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</si>
  <si>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</si>
  <si>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</si>
  <si>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</si>
  <si>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</si>
  <si>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</si>
  <si>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</si>
  <si>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</si>
  <si>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</si>
  <si>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</si>
  <si>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</si>
  <si>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</si>
  <si>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</si>
  <si>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</si>
  <si>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</si>
  <si>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</si>
  <si>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</si>
  <si>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</si>
  <si>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</si>
  <si>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</si>
  <si>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</si>
  <si>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</si>
  <si>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</si>
  <si>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</si>
  <si>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</si>
  <si>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</si>
  <si>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</si>
  <si>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</si>
  <si>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</si>
  <si>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</si>
  <si>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</si>
  <si>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</si>
  <si>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</si>
  <si>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</si>
  <si>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</si>
  <si>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</si>
  <si>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</si>
  <si>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</si>
  <si>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</si>
  <si>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</si>
  <si>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</si>
  <si>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</si>
  <si>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</si>
  <si>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</si>
  <si>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</si>
  <si>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</si>
  <si>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</si>
  <si>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</si>
  <si>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</si>
  <si>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</si>
  <si>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</si>
  <si>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</si>
  <si>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</si>
  <si>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</si>
  <si>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</si>
  <si>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</si>
  <si>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</si>
  <si>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</si>
  <si>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</si>
  <si>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</si>
  <si>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</si>
  <si>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</si>
  <si>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</si>
  <si>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</si>
  <si>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</si>
  <si>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</si>
  <si>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</si>
  <si>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</si>
  <si>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</si>
  <si>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</si>
  <si>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</si>
  <si>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</si>
  <si>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</si>
  <si>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</si>
  <si>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</si>
  <si>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</si>
  <si>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</si>
  <si>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</si>
  <si>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</si>
  <si>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</si>
  <si>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</si>
  <si>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</si>
  <si>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</si>
  <si>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</si>
  <si>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</si>
  <si>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</si>
  <si>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</si>
  <si>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</si>
  <si>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</si>
  <si>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</si>
  <si>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</si>
  <si>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</si>
  <si>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</si>
  <si>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</si>
  <si>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</si>
  <si>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</si>
  <si>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</si>
  <si>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</si>
  <si>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</si>
  <si>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</si>
  <si>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</si>
  <si>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</si>
  <si>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</si>
  <si>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</si>
  <si>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</si>
  <si>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</si>
  <si>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</si>
  <si>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</si>
  <si>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</si>
  <si>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</si>
  <si>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</si>
  <si>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</si>
  <si>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</si>
  <si>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</si>
  <si>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</si>
  <si>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</si>
  <si>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</si>
  <si>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</si>
  <si>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</si>
  <si>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</si>
  <si>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</si>
  <si>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</si>
  <si>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</si>
  <si>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</si>
  <si>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</si>
  <si>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</si>
  <si>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</si>
  <si>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</si>
  <si>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</si>
  <si>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</si>
  <si>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</si>
  <si>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</si>
  <si>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</si>
  <si>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</si>
  <si>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</si>
  <si>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</si>
  <si>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</si>
  <si>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</si>
  <si>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</si>
  <si>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</si>
  <si>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</si>
  <si>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</si>
  <si>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</si>
  <si>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</si>
  <si>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</si>
  <si>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</si>
  <si>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</si>
  <si>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</si>
  <si>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</si>
  <si>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</si>
  <si>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</si>
  <si>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</si>
  <si>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</si>
  <si>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</si>
  <si>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</si>
  <si>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</si>
  <si>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</si>
  <si>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</si>
  <si>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</si>
  <si>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</si>
  <si>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</si>
  <si>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</si>
  <si>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</si>
  <si>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</si>
  <si>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</si>
  <si>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</si>
  <si>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</si>
  <si>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</si>
  <si>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</si>
  <si>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</si>
  <si>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</si>
  <si>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</si>
  <si>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</si>
  <si>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</si>
  <si>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</si>
  <si>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</si>
  <si>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</si>
  <si>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</si>
  <si>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</si>
  <si>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</si>
  <si>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</si>
  <si>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</si>
  <si>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</si>
  <si>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</si>
  <si>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</si>
  <si>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</si>
  <si>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</si>
  <si>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</si>
  <si>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</si>
  <si>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</si>
  <si>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</si>
  <si>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</si>
  <si>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</si>
  <si>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</si>
  <si>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</si>
  <si>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</si>
  <si>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</si>
  <si>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</si>
  <si>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</si>
  <si>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</si>
  <si>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</si>
  <si>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</si>
  <si>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</si>
  <si>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</si>
  <si>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</si>
  <si>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</si>
  <si>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</si>
  <si>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</si>
  <si>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</si>
  <si>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</si>
  <si>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</si>
  <si>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</si>
  <si>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</si>
  <si>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</si>
  <si>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</si>
  <si>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</si>
  <si>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</si>
  <si>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</si>
  <si>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</si>
  <si>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</si>
  <si>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</si>
  <si>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</si>
  <si>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</si>
  <si>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</si>
  <si>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</si>
  <si>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</si>
  <si>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</si>
  <si>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</si>
  <si>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</si>
  <si>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</si>
  <si>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</si>
  <si>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</si>
  <si>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</si>
  <si>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</si>
  <si>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</si>
  <si>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</si>
  <si>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</si>
  <si>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</si>
  <si>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</si>
  <si>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</si>
  <si>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</si>
  <si>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</si>
  <si>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</si>
  <si>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</si>
  <si>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</si>
  <si>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</si>
  <si>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</si>
  <si>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</si>
  <si>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</si>
  <si>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</si>
  <si>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</si>
  <si>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</si>
  <si>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</si>
  <si>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</si>
  <si>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</si>
  <si>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</si>
  <si>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</si>
  <si>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</si>
  <si>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</si>
  <si>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</si>
  <si>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</si>
  <si>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</si>
  <si>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</si>
  <si>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</si>
  <si>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</si>
  <si>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</si>
  <si>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</si>
  <si>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</si>
  <si>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</si>
  <si>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</si>
  <si>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</si>
  <si>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</si>
  <si>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</si>
  <si>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</si>
  <si>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</si>
  <si>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</si>
  <si>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</si>
  <si>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</si>
  <si>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</si>
  <si>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</si>
  <si>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</si>
  <si>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</si>
  <si>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</si>
  <si>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</si>
  <si>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</si>
  <si>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</si>
  <si>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</si>
  <si>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</si>
  <si>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</si>
  <si>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</si>
  <si>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</si>
  <si>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</si>
  <si>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</si>
  <si>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</si>
  <si>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</si>
  <si>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</si>
  <si>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</si>
  <si>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</si>
  <si>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</si>
  <si>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</si>
  <si>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</si>
  <si>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</si>
  <si>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</si>
  <si>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</si>
  <si>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</si>
  <si>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</si>
  <si>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</si>
  <si>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</si>
  <si>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</si>
  <si>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</si>
  <si>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</si>
  <si>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</si>
  <si>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</si>
  <si>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</si>
  <si>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</si>
  <si>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</si>
  <si>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</si>
  <si>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</si>
  <si>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</si>
  <si>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</si>
  <si>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</si>
  <si>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</si>
  <si>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</si>
  <si>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</si>
  <si>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</si>
  <si>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</si>
  <si>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</si>
  <si>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</si>
  <si>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</si>
  <si>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</si>
  <si>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</si>
  <si>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</si>
  <si>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</si>
  <si>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</si>
  <si>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</si>
  <si>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</si>
  <si>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</si>
  <si>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</si>
  <si>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</si>
  <si>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</si>
  <si>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</si>
  <si>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</si>
  <si>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</si>
  <si>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</si>
  <si>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</si>
  <si>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</si>
  <si>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</si>
  <si>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</si>
  <si>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</si>
  <si>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</si>
  <si>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</si>
  <si>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</si>
  <si>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</si>
  <si>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</si>
  <si>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</si>
  <si>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</si>
  <si>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</si>
  <si>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</si>
  <si>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</si>
  <si>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</si>
  <si>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</si>
  <si>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</si>
  <si>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</si>
  <si>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</si>
  <si>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</si>
  <si>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</si>
  <si>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</si>
  <si>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</si>
  <si>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</si>
  <si>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</si>
  <si>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</si>
  <si>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</si>
  <si>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</si>
  <si>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</si>
  <si>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</si>
  <si>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</si>
  <si>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</si>
  <si>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</si>
  <si>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</si>
  <si>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</si>
  <si>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</si>
  <si>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</si>
  <si>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</si>
  <si>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</si>
  <si>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</si>
  <si>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</si>
  <si>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</si>
  <si>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</si>
  <si>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</si>
  <si>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</si>
  <si>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</si>
  <si>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</si>
  <si>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</si>
  <si>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</si>
  <si>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</si>
  <si>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</si>
  <si>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</si>
  <si>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</si>
  <si>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</si>
  <si>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</si>
  <si>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</si>
  <si>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</si>
  <si>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</si>
  <si>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</si>
  <si>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</si>
  <si>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</si>
  <si>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</si>
  <si>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</si>
  <si>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</si>
  <si>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</si>
  <si>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</si>
  <si>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</si>
  <si>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</si>
  <si>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</si>
  <si>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</si>
  <si>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</si>
  <si>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</si>
  <si>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</si>
  <si>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</si>
  <si>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</si>
  <si>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</si>
  <si>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</si>
  <si>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</si>
  <si>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</si>
  <si>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</si>
  <si>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</si>
  <si>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</si>
  <si>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</si>
  <si>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</si>
  <si>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</si>
  <si>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</si>
  <si>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</si>
  <si>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</si>
  <si>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</si>
  <si>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</si>
  <si>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</si>
  <si>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</si>
  <si>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</si>
  <si>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</si>
  <si>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</si>
  <si>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</si>
  <si>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</si>
  <si>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</si>
  <si>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</si>
  <si>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</si>
  <si>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</si>
  <si>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</si>
  <si>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</si>
  <si>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</si>
  <si>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</si>
  <si>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</si>
  <si>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</si>
  <si>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</si>
  <si>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</si>
  <si>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</si>
  <si>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</si>
  <si>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</si>
  <si>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</si>
  <si>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</si>
  <si>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</si>
  <si>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</si>
  <si>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</si>
  <si>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</si>
  <si>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</si>
  <si>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</si>
  <si>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</si>
  <si>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</si>
  <si>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</si>
  <si>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</si>
  <si>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</si>
  <si>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</si>
  <si>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</si>
  <si>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</si>
  <si>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</si>
  <si>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</si>
  <si>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</si>
  <si>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</si>
  <si>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</si>
  <si>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</si>
  <si>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</si>
  <si>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</si>
  <si>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</si>
  <si>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</si>
  <si>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</si>
  <si>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</si>
  <si>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</si>
  <si>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</si>
  <si>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</si>
  <si>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</si>
  <si>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</si>
  <si>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</si>
  <si>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</si>
  <si>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</si>
  <si>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</si>
  <si>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</si>
  <si>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</si>
  <si>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</si>
  <si>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</si>
  <si>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</si>
  <si>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</si>
  <si>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</si>
  <si>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</si>
  <si>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</si>
  <si>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</si>
  <si>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</si>
  <si>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</si>
  <si>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</si>
  <si>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</si>
  <si>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</si>
  <si>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</si>
  <si>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</si>
  <si>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</si>
  <si>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</si>
  <si>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</si>
  <si>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</si>
  <si>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</si>
  <si>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</si>
  <si>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</si>
  <si>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</si>
  <si>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</si>
  <si>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</si>
  <si>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</si>
  <si>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</si>
  <si>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</si>
  <si>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</si>
  <si>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</si>
  <si>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</si>
  <si>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</si>
  <si>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</si>
  <si>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</si>
  <si>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</si>
  <si>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</si>
  <si>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</si>
  <si>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</si>
  <si>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</si>
  <si>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</si>
  <si>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</si>
  <si>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</si>
  <si>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</si>
  <si>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</si>
  <si>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</si>
  <si>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</si>
  <si>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</si>
  <si>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</si>
  <si>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</si>
  <si>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</si>
  <si>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</si>
  <si>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</si>
  <si>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</si>
  <si>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</si>
  <si>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</si>
  <si>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</si>
  <si>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</si>
  <si>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</si>
  <si>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</si>
  <si>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</si>
  <si>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</si>
  <si>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</si>
  <si>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</si>
  <si>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</si>
  <si>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</si>
  <si>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</si>
  <si>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</si>
  <si>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</si>
  <si>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</si>
  <si>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</si>
  <si>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</si>
  <si>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</si>
  <si>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</si>
  <si>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</si>
  <si>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</si>
  <si>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</si>
  <si>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</si>
  <si>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</si>
  <si>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</si>
  <si>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</si>
  <si>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</si>
  <si>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</si>
  <si>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</si>
  <si>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</si>
  <si>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</si>
  <si>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</si>
  <si>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</si>
  <si>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</si>
  <si>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</si>
  <si>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</si>
  <si>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</si>
  <si>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</si>
  <si>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</si>
  <si>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</si>
  <si>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</si>
  <si>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</si>
  <si>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</si>
  <si>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</si>
  <si>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</si>
  <si>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</si>
  <si>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</si>
  <si>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</si>
  <si>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</si>
  <si>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</si>
  <si>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</si>
  <si>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</si>
  <si>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</si>
  <si>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</si>
  <si>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</si>
  <si>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</si>
  <si>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</si>
  <si>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</si>
  <si>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</si>
  <si>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</si>
  <si>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</si>
  <si>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</si>
  <si>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</si>
  <si>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</si>
  <si>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</si>
  <si>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</si>
  <si>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</si>
  <si>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</si>
  <si>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</si>
  <si>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</si>
  <si>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</si>
  <si>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</si>
  <si>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</si>
  <si>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</si>
  <si>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</si>
  <si>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</si>
  <si>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</si>
  <si>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</si>
  <si>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</si>
  <si>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</si>
  <si>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</si>
  <si>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</si>
  <si>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</si>
  <si>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</si>
  <si>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</si>
  <si>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</si>
  <si>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</si>
  <si>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</si>
  <si>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</si>
  <si>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</si>
  <si>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</si>
  <si>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</si>
  <si>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</si>
  <si>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</si>
  <si>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</si>
  <si>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</si>
  <si>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</si>
  <si>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</si>
  <si>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</si>
  <si>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</si>
  <si>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</si>
  <si>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</si>
  <si>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</si>
  <si>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</si>
  <si>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</si>
  <si>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</si>
  <si>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</si>
  <si>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</si>
  <si>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</si>
  <si>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</si>
  <si>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</si>
  <si>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</si>
  <si>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</si>
  <si>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</si>
  <si>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</si>
  <si>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</si>
  <si>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</si>
  <si>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</si>
  <si>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</si>
  <si>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</si>
  <si>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</si>
  <si>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</si>
  <si>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</si>
  <si>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</si>
  <si>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</si>
  <si>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</si>
  <si>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</si>
  <si>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</si>
  <si>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</si>
  <si>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</si>
  <si>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</si>
  <si>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</si>
  <si>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</si>
  <si>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</si>
  <si>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</si>
  <si>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</si>
  <si>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</si>
  <si>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</si>
  <si>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</si>
  <si>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</si>
  <si>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</si>
  <si>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</si>
  <si>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</si>
  <si>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</si>
  <si>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</si>
  <si>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</si>
  <si>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</si>
  <si>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</si>
  <si>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</si>
  <si>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</si>
  <si>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</si>
  <si>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</si>
  <si>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</si>
  <si>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</si>
  <si>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</si>
  <si>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</si>
  <si>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</si>
  <si>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</si>
  <si>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</si>
  <si>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</si>
  <si>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</si>
  <si>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</si>
  <si>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</si>
  <si>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</si>
  <si>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</si>
  <si>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</si>
  <si>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</si>
  <si>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</si>
  <si>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</si>
  <si>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</si>
  <si>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</si>
  <si>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</si>
  <si>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</si>
  <si>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</si>
  <si>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</si>
  <si>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</si>
  <si>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</si>
  <si>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</si>
  <si>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</si>
  <si>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</si>
  <si>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</si>
  <si>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</si>
  <si>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</si>
  <si>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</si>
  <si>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</si>
  <si>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</si>
  <si>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</si>
  <si>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</si>
  <si>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</si>
  <si>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</si>
  <si>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</si>
  <si>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</si>
  <si>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</si>
  <si>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</si>
  <si>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</si>
  <si>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</si>
  <si>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</si>
  <si>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</si>
  <si>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</si>
  <si>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</si>
  <si>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</si>
  <si>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</si>
  <si>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</si>
  <si>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</si>
  <si>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</si>
  <si>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</si>
  <si>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</si>
  <si>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</si>
  <si>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</si>
  <si>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</si>
  <si>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</si>
  <si>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</si>
  <si>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</si>
  <si>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</si>
  <si>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</si>
  <si>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</si>
  <si>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</si>
  <si>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</si>
  <si>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</si>
  <si>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</si>
  <si>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</si>
  <si>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</si>
  <si>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</si>
  <si>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</si>
  <si>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</si>
  <si>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</si>
  <si>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</si>
  <si>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</si>
  <si>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</si>
  <si>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</si>
  <si>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</si>
  <si>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</si>
  <si>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</si>
  <si>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</si>
  <si>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</si>
  <si>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</si>
  <si>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</si>
  <si>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</si>
  <si>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</si>
  <si>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</si>
  <si>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</si>
  <si>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</si>
  <si>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</si>
  <si>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</si>
  <si>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</si>
  <si>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</si>
  <si>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</si>
  <si>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</si>
  <si>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</si>
  <si>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</si>
  <si>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</si>
  <si>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</si>
  <si>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</si>
  <si>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</si>
  <si>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</si>
  <si>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</si>
  <si>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</si>
  <si>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</si>
  <si>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</si>
  <si>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</si>
  <si>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</si>
  <si>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</si>
  <si>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</si>
  <si>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</si>
  <si>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</si>
  <si>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</si>
  <si>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</si>
  <si>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</si>
  <si>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</si>
  <si>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</si>
  <si>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</si>
  <si>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</si>
  <si>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</si>
  <si>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</si>
  <si>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</si>
  <si>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</si>
  <si>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</si>
  <si>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</si>
  <si>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</si>
  <si>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</si>
  <si>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</si>
  <si>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</si>
  <si>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</si>
  <si>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</si>
  <si>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</si>
  <si>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</si>
  <si>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</si>
  <si>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</si>
  <si>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</si>
  <si>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</si>
  <si>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</si>
  <si>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</si>
  <si>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</si>
  <si>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</si>
  <si>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</si>
  <si>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</si>
  <si>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</si>
  <si>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</si>
  <si>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</si>
  <si>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</si>
  <si>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</si>
  <si>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</si>
  <si>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</si>
  <si>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</si>
  <si>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</si>
  <si>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</si>
  <si>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</si>
  <si>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</si>
  <si>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</si>
  <si>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</si>
  <si>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</si>
  <si>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</si>
  <si>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</si>
  <si>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</si>
  <si>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</si>
  <si>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</si>
  <si>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</si>
  <si>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</si>
  <si>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</si>
  <si>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</si>
  <si>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</si>
  <si>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</si>
  <si>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</si>
  <si>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</si>
  <si>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</si>
  <si>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</si>
  <si>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</si>
  <si>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</si>
  <si>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</si>
  <si>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</si>
  <si>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</si>
  <si>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</si>
  <si>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</si>
  <si>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</si>
  <si>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</si>
  <si>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</si>
  <si>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</si>
  <si>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</si>
  <si>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</si>
  <si>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</si>
  <si>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</si>
  <si>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</si>
  <si>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</si>
  <si>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</si>
  <si>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</si>
  <si>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</si>
  <si>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</si>
  <si>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</si>
  <si>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</si>
  <si>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</si>
  <si>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</si>
  <si>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</si>
  <si>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</si>
  <si>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</si>
  <si>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</si>
  <si>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</si>
  <si>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</si>
  <si>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</si>
  <si>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</si>
  <si>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</si>
  <si>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</si>
  <si>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</si>
  <si>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</si>
  <si>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</si>
  <si>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</si>
  <si>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</si>
  <si>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</si>
  <si>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</si>
  <si>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</si>
  <si>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</si>
  <si>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</si>
  <si>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</si>
  <si>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</si>
  <si>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</si>
  <si>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</si>
  <si>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</si>
  <si>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</si>
  <si>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</si>
  <si>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</si>
  <si>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</si>
  <si>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</si>
  <si>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</si>
  <si>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</si>
  <si>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</si>
  <si>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</si>
  <si>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</si>
  <si>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</si>
  <si>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</si>
  <si>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</si>
  <si>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</si>
  <si>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</si>
  <si>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</si>
  <si>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</si>
  <si>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</si>
  <si>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</si>
  <si>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</si>
  <si>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</si>
  <si>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</si>
  <si>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</si>
  <si>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</si>
  <si>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</si>
  <si>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</si>
  <si>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</si>
  <si>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</si>
  <si>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</si>
  <si>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</si>
  <si>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</si>
  <si>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</si>
  <si>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</si>
  <si>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</si>
  <si>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</si>
  <si>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</si>
  <si>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</si>
  <si>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</si>
  <si>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</si>
  <si>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</si>
  <si>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</si>
  <si>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</si>
  <si>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</si>
  <si>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</si>
  <si>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</si>
  <si>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</si>
  <si>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</si>
  <si>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</si>
  <si>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</si>
  <si>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</si>
  <si>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</si>
  <si>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</si>
  <si>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</si>
  <si>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</si>
  <si>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</si>
  <si>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</si>
  <si>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</si>
  <si>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</si>
  <si>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</si>
  <si>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</si>
  <si>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</si>
  <si>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</si>
  <si>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</si>
  <si>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</si>
  <si>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</si>
  <si>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</si>
  <si>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</si>
  <si>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</si>
  <si>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</si>
  <si>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</si>
  <si>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</si>
  <si>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</si>
  <si>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</si>
  <si>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</si>
  <si>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</si>
  <si>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</si>
  <si>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</si>
  <si>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</si>
  <si>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</si>
  <si>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</si>
  <si>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</si>
  <si>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</si>
  <si>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</si>
  <si>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</si>
  <si>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</si>
  <si>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</si>
  <si>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</si>
  <si>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</si>
  <si>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</si>
  <si>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</si>
  <si>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</si>
  <si>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</si>
  <si>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</si>
  <si>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</si>
  <si>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</si>
  <si>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</si>
  <si>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</si>
  <si>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</si>
  <si>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</si>
  <si>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</si>
  <si>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</si>
  <si>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</si>
  <si>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</si>
  <si>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</si>
  <si>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</si>
  <si>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</si>
  <si>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</si>
  <si>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</si>
  <si>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</si>
  <si>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</si>
  <si>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</si>
  <si>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</si>
  <si>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</si>
  <si>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</si>
  <si>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</si>
  <si>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</si>
  <si>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</si>
  <si>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</si>
  <si>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</si>
  <si>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</si>
  <si>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</si>
  <si>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</si>
  <si>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</si>
  <si>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</si>
  <si>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</si>
  <si>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</si>
  <si>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</si>
  <si>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</si>
  <si>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</si>
  <si>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</si>
  <si>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</si>
  <si>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</si>
  <si>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</si>
  <si>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</si>
  <si>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</si>
  <si>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</si>
  <si>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</si>
  <si>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</si>
  <si>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</si>
  <si>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</si>
  <si>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</si>
  <si>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</si>
  <si>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</si>
  <si>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</si>
  <si>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</si>
  <si>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</si>
  <si>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</si>
  <si>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</si>
  <si>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</si>
  <si>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</si>
  <si>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</si>
  <si>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</si>
  <si>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</si>
  <si>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</si>
  <si>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</si>
  <si>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</si>
  <si>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</si>
  <si>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</si>
  <si>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</si>
  <si>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</si>
  <si>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</si>
  <si>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</si>
  <si>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</si>
  <si>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</si>
  <si>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</si>
  <si>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</si>
  <si>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</si>
  <si>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</si>
  <si>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</si>
  <si>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</si>
  <si>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</si>
  <si>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</si>
  <si>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</si>
  <si>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</si>
  <si>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</si>
  <si>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</si>
  <si>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</si>
  <si>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</si>
  <si>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</si>
  <si>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</si>
  <si>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</si>
  <si>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</si>
  <si>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</si>
  <si>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</si>
  <si>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</si>
  <si>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</si>
  <si>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</si>
  <si>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</si>
  <si>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</si>
  <si>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</si>
  <si>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</si>
  <si>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</si>
  <si>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</si>
  <si>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</si>
  <si>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</si>
  <si>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</si>
  <si>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</si>
  <si>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</si>
  <si>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</si>
  <si>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</si>
  <si>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</si>
  <si>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</si>
  <si>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</si>
  <si>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</si>
  <si>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</si>
  <si>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</si>
  <si>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</si>
  <si>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</si>
  <si>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</si>
  <si>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</si>
  <si>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</si>
  <si>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</si>
  <si>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</si>
  <si>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</si>
  <si>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</si>
  <si>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</si>
  <si>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</si>
  <si>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</si>
  <si>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</si>
  <si>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</si>
  <si>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</si>
  <si>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</si>
  <si>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</si>
  <si>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</si>
  <si>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</si>
  <si>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</si>
  <si>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</si>
  <si>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</si>
  <si>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</si>
  <si>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</si>
  <si>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</si>
  <si>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</si>
  <si>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</si>
  <si>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</si>
  <si>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</si>
  <si>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</si>
  <si>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</si>
  <si>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</si>
  <si>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</si>
  <si>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</si>
  <si>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</si>
  <si>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</si>
  <si>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</si>
  <si>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</si>
  <si>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</si>
  <si>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</si>
  <si>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</si>
  <si>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</si>
  <si>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</si>
  <si>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</si>
  <si>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</si>
  <si>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</si>
  <si>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</si>
  <si>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</si>
  <si>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</si>
  <si>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</si>
  <si>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</si>
  <si>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</si>
  <si>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</si>
  <si>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</si>
  <si>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</si>
  <si>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</si>
  <si>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</si>
  <si>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</si>
  <si>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</si>
  <si>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</si>
  <si>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</si>
  <si>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</si>
  <si>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</si>
  <si>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</si>
  <si>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</si>
  <si>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</si>
  <si>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</si>
  <si>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</si>
  <si>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</si>
  <si>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</si>
  <si>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</si>
  <si>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</si>
  <si>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</si>
  <si>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</si>
  <si>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</si>
  <si>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</si>
  <si>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</si>
  <si>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</si>
  <si>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</si>
  <si>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</si>
  <si>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</si>
  <si>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</si>
  <si>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</si>
  <si>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</si>
  <si>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</si>
  <si>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</si>
  <si>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</si>
  <si>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</si>
  <si>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</si>
  <si>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</si>
  <si>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</si>
  <si>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</si>
  <si>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</si>
  <si>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</si>
  <si>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</si>
  <si>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</si>
  <si>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</si>
  <si>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</si>
  <si>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</si>
  <si>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</si>
  <si>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</si>
  <si>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</si>
  <si>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</si>
  <si>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</si>
  <si>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</si>
  <si>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</si>
  <si>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</si>
  <si>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</si>
  <si>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</si>
  <si>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</si>
  <si>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</si>
  <si>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</si>
  <si>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</si>
  <si>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</si>
  <si>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</si>
  <si>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</si>
  <si>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</si>
  <si>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</si>
  <si>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</si>
  <si>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</si>
  <si>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</si>
  <si>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</si>
  <si>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</si>
  <si>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</si>
  <si>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</si>
  <si>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</si>
  <si>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</si>
  <si>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</si>
  <si>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</si>
  <si>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</si>
  <si>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</si>
  <si>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</si>
  <si>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</si>
  <si>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</si>
  <si>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</si>
  <si>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</si>
  <si>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</si>
  <si>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</si>
  <si>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</si>
  <si>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</si>
  <si>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</si>
  <si>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</si>
  <si>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</si>
  <si>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</si>
  <si>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</si>
  <si>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</si>
  <si>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</si>
  <si>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</si>
  <si>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</si>
  <si>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</si>
  <si>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</si>
  <si>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</si>
  <si>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</si>
  <si>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</si>
  <si>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</si>
  <si>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</si>
  <si>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</si>
  <si>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</si>
  <si>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</si>
  <si>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</si>
  <si>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</si>
  <si>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</si>
  <si>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</si>
  <si>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</si>
  <si>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</si>
  <si>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</si>
  <si>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</si>
  <si>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</si>
  <si>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</si>
  <si>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</si>
  <si>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</si>
  <si>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</si>
  <si>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</si>
  <si>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</si>
  <si>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</si>
  <si>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</si>
  <si>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</si>
  <si>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</si>
  <si>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</si>
  <si>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</si>
  <si>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</si>
  <si>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</si>
  <si>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</si>
  <si>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</si>
  <si>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</si>
  <si>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</si>
  <si>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</si>
  <si>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</si>
  <si>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</si>
  <si>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</si>
  <si>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</si>
  <si>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</si>
  <si>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</si>
  <si>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</si>
  <si>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</si>
  <si>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</si>
  <si>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</si>
  <si>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</si>
  <si>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</si>
  <si>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</si>
  <si>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</si>
  <si>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</si>
  <si>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</si>
  <si>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</si>
  <si>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</si>
  <si>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</si>
  <si>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</si>
  <si>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</si>
  <si>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</si>
  <si>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</si>
  <si>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</si>
  <si>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</si>
  <si>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</si>
  <si>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</si>
  <si>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</si>
  <si>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</si>
  <si>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</si>
  <si>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</si>
  <si>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</si>
  <si>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</si>
  <si>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</si>
  <si>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</si>
  <si>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</si>
  <si>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</si>
  <si>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</si>
  <si>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</si>
  <si>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</si>
  <si>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</si>
  <si>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</si>
  <si>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</si>
  <si>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</si>
  <si>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</si>
  <si>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</si>
  <si>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</si>
  <si>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</si>
  <si>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</si>
  <si>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</si>
  <si>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</si>
  <si>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</si>
  <si>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</si>
  <si>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</si>
  <si>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</si>
  <si>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</si>
  <si>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</si>
  <si>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</si>
  <si>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</si>
  <si>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</si>
  <si>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</si>
  <si>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</si>
  <si>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</si>
  <si>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</si>
  <si>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</si>
  <si>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</si>
  <si>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</si>
  <si>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</si>
  <si>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</si>
  <si>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</si>
  <si>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</si>
  <si>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</si>
  <si>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</si>
  <si>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</si>
  <si>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</si>
  <si>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</si>
  <si>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</si>
  <si>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</si>
  <si>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</si>
  <si>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</si>
  <si>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</si>
  <si>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</si>
  <si>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</si>
  <si>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</si>
  <si>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</si>
  <si>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</si>
  <si>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</si>
  <si>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</si>
  <si>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</si>
  <si>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</si>
  <si>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</si>
  <si>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</si>
  <si>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</si>
  <si>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</si>
  <si>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</si>
  <si>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</si>
  <si>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</si>
  <si>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</si>
  <si>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</si>
  <si>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</si>
  <si>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</si>
  <si>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</si>
  <si>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</si>
  <si>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</si>
  <si>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</si>
  <si>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</si>
  <si>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</si>
  <si>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</si>
  <si>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</si>
  <si>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</si>
  <si>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</si>
  <si>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</si>
  <si>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</si>
  <si>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</si>
  <si>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</si>
  <si>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</si>
  <si>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</si>
  <si>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</si>
  <si>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</si>
  <si>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</si>
  <si>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</si>
  <si>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</si>
  <si>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</si>
  <si>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</si>
  <si>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</si>
  <si>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</si>
  <si>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</si>
  <si>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</si>
  <si>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</si>
  <si>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</si>
  <si>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</si>
  <si>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</si>
  <si>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</si>
  <si>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</si>
  <si>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</si>
  <si>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</si>
  <si>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</si>
  <si>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</si>
  <si>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</si>
  <si>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</si>
  <si>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</si>
  <si>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</si>
  <si>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</si>
  <si>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</si>
  <si>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</si>
  <si>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</si>
  <si>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</si>
  <si>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</si>
  <si>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</si>
  <si>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</si>
  <si>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</si>
  <si>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</si>
  <si>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</si>
  <si>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</si>
  <si>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</si>
  <si>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</si>
  <si>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</si>
  <si>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</si>
  <si>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</si>
  <si>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</si>
  <si>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</si>
  <si>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</si>
  <si>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</si>
  <si>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</si>
  <si>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</si>
  <si>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</si>
  <si>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</si>
  <si>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</si>
  <si>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</si>
  <si>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</si>
  <si>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</si>
  <si>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</si>
  <si>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</si>
  <si>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</si>
  <si>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</si>
  <si>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</si>
  <si>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</si>
  <si>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</si>
  <si>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</si>
  <si>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</si>
  <si>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</si>
  <si>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</si>
  <si>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</si>
  <si>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</si>
  <si>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</si>
  <si>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</si>
  <si>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</si>
  <si>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</si>
  <si>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</si>
  <si>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</si>
  <si>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</si>
  <si>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</si>
  <si>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</si>
  <si>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</si>
  <si>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</si>
  <si>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</si>
  <si>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</si>
  <si>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</si>
  <si>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</si>
  <si>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</si>
  <si>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</si>
  <si>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</si>
  <si>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</si>
  <si>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</si>
  <si>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</si>
  <si>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</si>
  <si>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</si>
  <si>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</si>
  <si>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</si>
  <si>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</si>
  <si>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</si>
  <si>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</si>
  <si>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</si>
  <si>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</si>
  <si>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</si>
  <si>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</si>
  <si>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</si>
  <si>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</si>
  <si>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</si>
  <si>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</si>
  <si>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</si>
  <si>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</si>
  <si>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</si>
  <si>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</si>
  <si>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</si>
  <si>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</si>
  <si>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</si>
  <si>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</si>
  <si>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</si>
  <si>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</si>
  <si>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</si>
  <si>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</si>
  <si>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</si>
  <si>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</si>
  <si>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</si>
  <si>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</si>
  <si>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</si>
  <si>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</si>
  <si>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</si>
  <si>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</si>
  <si>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</si>
  <si>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</si>
  <si>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</si>
  <si>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</si>
  <si>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</si>
  <si>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</si>
  <si>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</si>
  <si>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</si>
  <si>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</si>
  <si>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</si>
  <si>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</si>
  <si>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</si>
  <si>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</si>
  <si>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</si>
  <si>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</si>
  <si>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</si>
  <si>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</si>
  <si>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</si>
  <si>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</si>
  <si>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</si>
  <si>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</si>
  <si>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</si>
  <si>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</si>
  <si>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</si>
  <si>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</si>
  <si>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</si>
  <si>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</si>
  <si>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</si>
  <si>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</si>
  <si>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</si>
  <si>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</si>
  <si>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</si>
  <si>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</si>
  <si>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</si>
  <si>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</si>
  <si>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</si>
  <si>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</si>
  <si>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</si>
  <si>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</si>
  <si>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</si>
  <si>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</si>
  <si>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</si>
  <si>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</si>
  <si>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</si>
  <si>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</si>
  <si>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</si>
  <si>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</si>
  <si>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</si>
  <si>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</si>
  <si>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</si>
  <si>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</si>
  <si>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</si>
  <si>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</si>
  <si>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</si>
  <si>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</si>
  <si>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</si>
  <si>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</si>
  <si>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</si>
  <si>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</si>
  <si>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</si>
  <si>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</si>
  <si>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</si>
  <si>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</si>
  <si>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</si>
  <si>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</si>
  <si>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</si>
  <si>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</si>
  <si>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</si>
  <si>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</si>
  <si>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</si>
  <si>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</si>
  <si>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</si>
  <si>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</si>
  <si>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</si>
  <si>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</si>
  <si>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</si>
  <si>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</si>
  <si>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</si>
  <si>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</si>
  <si>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</si>
  <si>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</si>
  <si>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</si>
  <si>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</si>
  <si>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</si>
  <si>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</si>
  <si>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</si>
  <si>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</si>
  <si>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</si>
  <si>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</si>
  <si>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</si>
  <si>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</si>
  <si>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</si>
  <si>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</si>
  <si>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</si>
  <si>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</si>
  <si>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</si>
  <si>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</si>
  <si>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</si>
  <si>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</si>
  <si>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</si>
  <si>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</si>
  <si>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</si>
  <si>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</si>
  <si>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</si>
  <si>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</si>
  <si>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</si>
  <si>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</si>
  <si>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</si>
  <si>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</si>
  <si>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</si>
  <si>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</si>
  <si>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</si>
  <si>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</si>
  <si>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</si>
  <si>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</si>
  <si>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</si>
  <si>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</si>
  <si>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</si>
  <si>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</si>
  <si>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</si>
  <si>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</si>
  <si>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</si>
  <si>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</si>
  <si>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</si>
  <si>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</si>
  <si>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</si>
  <si>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</si>
  <si>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</si>
  <si>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</si>
  <si>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</si>
  <si>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</si>
  <si>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</si>
  <si>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</si>
  <si>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</si>
  <si>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</si>
  <si>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</si>
  <si>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</si>
  <si>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</si>
  <si>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</si>
  <si>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</si>
  <si>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</si>
  <si>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</si>
  <si>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</si>
  <si>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</si>
  <si>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</si>
  <si>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</si>
  <si>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</si>
  <si>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</si>
  <si>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</si>
  <si>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</si>
  <si>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</si>
  <si>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</si>
  <si>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</si>
  <si>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</si>
  <si>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</si>
  <si>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</si>
  <si>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</si>
  <si>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</si>
  <si>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</si>
  <si>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</si>
  <si>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</si>
  <si>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</si>
  <si>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</si>
  <si>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</si>
  <si>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</si>
  <si>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</si>
  <si>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</si>
  <si>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</si>
  <si>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</si>
  <si>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</si>
  <si>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</si>
  <si>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</si>
  <si>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</si>
  <si>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</si>
  <si>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</si>
  <si>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</si>
  <si>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</si>
  <si>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</si>
  <si>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</si>
  <si>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</si>
  <si>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</si>
  <si>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</si>
  <si>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</si>
  <si>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</si>
  <si>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</si>
  <si>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</si>
  <si>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</si>
  <si>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</si>
  <si>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</si>
  <si>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</si>
  <si>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</si>
  <si>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</si>
  <si>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</si>
  <si>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</si>
  <si>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</si>
  <si>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</si>
  <si>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</si>
  <si>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</si>
  <si>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</si>
  <si>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</si>
  <si>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</si>
  <si>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</si>
  <si>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</si>
  <si>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</si>
  <si>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</si>
  <si>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</si>
  <si>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</si>
  <si>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</si>
  <si>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</si>
  <si>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</si>
  <si>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</si>
  <si>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</si>
  <si>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</si>
  <si>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</si>
  <si>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</si>
  <si>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</si>
  <si>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</si>
  <si>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</si>
  <si>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</si>
  <si>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</si>
  <si>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</si>
  <si>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</si>
  <si>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</si>
  <si>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</si>
  <si>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</si>
  <si>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</si>
  <si>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</si>
  <si>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</si>
  <si>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</si>
  <si>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</si>
  <si>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</si>
  <si>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</si>
  <si>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</si>
  <si>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</si>
  <si>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</si>
  <si>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</si>
  <si>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</si>
  <si>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</si>
  <si>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</si>
  <si>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</si>
  <si>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</si>
  <si>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</si>
  <si>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</si>
  <si>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</si>
  <si>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</si>
  <si>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</si>
  <si>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</si>
  <si>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</si>
  <si>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</si>
  <si>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</si>
  <si>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</si>
  <si>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</si>
  <si>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</si>
  <si>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</si>
  <si>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</si>
  <si>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</si>
  <si>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</si>
  <si>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</si>
  <si>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</si>
  <si>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</si>
  <si>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</si>
  <si>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</si>
  <si>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</si>
  <si>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</si>
  <si>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</si>
  <si>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</si>
  <si>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</si>
  <si>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</si>
  <si>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</si>
  <si>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</si>
  <si>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</si>
  <si>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</si>
  <si>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</si>
  <si>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</si>
  <si>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</si>
  <si>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</si>
  <si>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</si>
  <si>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</si>
  <si>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</si>
  <si>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</si>
  <si>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</si>
  <si>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</si>
  <si>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</si>
  <si>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</si>
  <si>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</si>
  <si>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</si>
  <si>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</si>
  <si>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</si>
  <si>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</si>
  <si>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</si>
  <si>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</si>
  <si>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</si>
  <si>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</si>
  <si>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</si>
  <si>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</si>
  <si>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</si>
  <si>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</si>
  <si>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</si>
  <si>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</si>
  <si>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</si>
  <si>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</si>
  <si>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</si>
  <si>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</si>
  <si>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</si>
  <si>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</si>
  <si>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</si>
  <si>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</si>
  <si>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</si>
  <si>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</si>
  <si>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</si>
  <si>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</si>
  <si>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</si>
  <si>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</si>
  <si>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</si>
  <si>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</si>
  <si>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</si>
  <si>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</si>
  <si>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</si>
  <si>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</si>
  <si>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</si>
  <si>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</si>
  <si>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</si>
  <si>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</si>
  <si>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</si>
  <si>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</si>
  <si>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</si>
  <si>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</si>
  <si>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</si>
  <si>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</si>
  <si>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</si>
  <si>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</si>
  <si>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</si>
  <si>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</si>
  <si>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</si>
  <si>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</si>
  <si>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</si>
  <si>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</si>
  <si>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</si>
  <si>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</si>
  <si>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</si>
  <si>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</si>
  <si>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</si>
  <si>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</si>
  <si>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</si>
  <si>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</si>
  <si>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</si>
  <si>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</si>
  <si>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</si>
  <si>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</si>
  <si>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</si>
  <si>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</si>
  <si>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</si>
  <si>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</si>
  <si>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</si>
  <si>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</si>
  <si>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</si>
  <si>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</si>
  <si>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</si>
  <si>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</si>
  <si>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</si>
  <si>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</si>
  <si>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</si>
  <si>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</si>
  <si>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</si>
  <si>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</si>
  <si>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</si>
  <si>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</si>
  <si>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</si>
  <si>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</si>
  <si>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</si>
  <si>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</si>
  <si>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</si>
  <si>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</si>
  <si>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</si>
  <si>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</si>
  <si>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</si>
  <si>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</si>
  <si>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</si>
  <si>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</si>
  <si>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</si>
  <si>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</si>
  <si>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</si>
  <si>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</si>
  <si>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</si>
  <si>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</si>
  <si>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</si>
  <si>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</si>
  <si>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</si>
  <si>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</si>
  <si>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</si>
  <si>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</si>
  <si>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</si>
  <si>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</si>
  <si>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</si>
  <si>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</si>
  <si>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</si>
  <si>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</si>
  <si>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</si>
  <si>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</si>
  <si>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</si>
  <si>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</si>
  <si>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</si>
  <si>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</si>
  <si>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</si>
  <si>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</si>
  <si>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</si>
  <si>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</si>
  <si>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</si>
  <si>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</si>
  <si>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</si>
  <si>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</si>
  <si>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</si>
  <si>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</si>
  <si>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</si>
  <si>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</si>
  <si>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</si>
  <si>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</si>
  <si>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</si>
  <si>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</si>
  <si>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</si>
  <si>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</si>
  <si>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</si>
  <si>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</si>
  <si>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</si>
  <si>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</si>
  <si>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</si>
  <si>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</si>
  <si>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</si>
  <si>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</si>
  <si>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</si>
  <si>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</si>
  <si>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</si>
  <si>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</si>
  <si>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</si>
  <si>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</si>
  <si>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</si>
  <si>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</si>
  <si>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</si>
  <si>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</si>
  <si>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</si>
  <si>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</si>
  <si>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</si>
  <si>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</si>
  <si>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</si>
  <si>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</si>
  <si>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</si>
  <si>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</si>
  <si>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</si>
  <si>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</si>
  <si>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</si>
  <si>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</si>
  <si>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</si>
  <si>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</si>
  <si>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</si>
  <si>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</si>
  <si>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</si>
  <si>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</si>
  <si>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</si>
  <si>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</si>
  <si>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</si>
  <si>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</si>
  <si>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</si>
  <si>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</si>
  <si>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</si>
  <si>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</si>
  <si>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</si>
  <si>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</si>
  <si>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</si>
  <si>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</si>
  <si>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</si>
  <si>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</si>
  <si>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</si>
  <si>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</si>
  <si>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</si>
  <si>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</si>
  <si>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</si>
  <si>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</si>
  <si>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</si>
  <si>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</si>
  <si>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</si>
  <si>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</si>
  <si>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</si>
  <si>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</si>
  <si>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</si>
  <si>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</si>
  <si>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</si>
  <si>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</si>
  <si>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</si>
  <si>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</si>
  <si>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</si>
  <si>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</si>
  <si>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</si>
  <si>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</si>
  <si>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</si>
  <si>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</si>
  <si>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</si>
  <si>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</si>
  <si>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</si>
  <si>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</si>
  <si>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</si>
  <si>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</si>
  <si>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</si>
  <si>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</si>
  <si>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</si>
  <si>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</si>
  <si>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</si>
  <si>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</si>
  <si>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</si>
  <si>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</si>
  <si>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</si>
  <si>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</si>
  <si>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</si>
  <si>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</si>
  <si>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</si>
  <si>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</si>
  <si>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</si>
  <si>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</si>
  <si>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</si>
  <si>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</si>
  <si>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</si>
  <si>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</si>
  <si>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</si>
  <si>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</si>
  <si>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</si>
  <si>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</si>
  <si>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</si>
  <si>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</si>
  <si>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</si>
  <si>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</si>
  <si>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</si>
  <si>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</si>
  <si>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</si>
  <si>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</si>
  <si>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</si>
  <si>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</si>
  <si>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</si>
  <si>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</si>
  <si>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</si>
  <si>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</si>
  <si>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</si>
  <si>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</si>
  <si>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</si>
  <si>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</si>
  <si>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</si>
  <si>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</si>
  <si>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</si>
  <si>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</si>
  <si>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</si>
  <si>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</si>
  <si>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</si>
  <si>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</si>
  <si>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</si>
  <si>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</si>
  <si>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</si>
  <si>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</si>
  <si>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</si>
  <si>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</si>
  <si>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</si>
  <si>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</si>
  <si>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</si>
  <si>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</si>
  <si>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</si>
  <si>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</si>
  <si>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</si>
  <si>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</si>
  <si>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</si>
  <si>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</si>
  <si>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</si>
  <si>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</si>
  <si>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</si>
  <si>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</si>
  <si>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</si>
  <si>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</si>
  <si>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</si>
  <si>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</si>
  <si>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</si>
  <si>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</si>
  <si>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</si>
  <si>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</si>
  <si>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</si>
  <si>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</si>
  <si>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</si>
  <si>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</si>
  <si>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</si>
  <si>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</si>
  <si>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</si>
  <si>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</si>
  <si>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</si>
  <si>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</si>
  <si>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</si>
  <si>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</si>
  <si>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</si>
  <si>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</si>
  <si>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</si>
  <si>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</si>
  <si>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</si>
  <si>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</si>
  <si>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</si>
  <si>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</si>
  <si>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</si>
  <si>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</si>
  <si>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</si>
  <si>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</si>
  <si>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</si>
  <si>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</si>
  <si>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</si>
  <si>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</si>
  <si>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</si>
  <si>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</si>
  <si>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</si>
  <si>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</si>
  <si>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</si>
  <si>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</si>
  <si>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</si>
  <si>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</si>
  <si>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</si>
  <si>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</si>
  <si>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</si>
  <si>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</si>
  <si>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</si>
  <si>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</si>
  <si>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</si>
  <si>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</si>
  <si>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</si>
  <si>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</si>
  <si>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</si>
  <si>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</si>
  <si>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</si>
  <si>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</si>
  <si>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</si>
  <si>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</si>
  <si>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</si>
  <si>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</si>
  <si>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</si>
  <si>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</si>
  <si>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</si>
  <si>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</si>
  <si>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</si>
  <si>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</si>
  <si>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</si>
  <si>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</si>
  <si>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</si>
  <si>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</si>
  <si>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</si>
  <si>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</si>
  <si>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</si>
  <si>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</si>
  <si>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</si>
  <si>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</si>
  <si>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</si>
  <si>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</si>
  <si>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</si>
  <si>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</si>
  <si>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</si>
  <si>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</si>
  <si>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</si>
  <si>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</si>
  <si>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</si>
  <si>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</si>
  <si>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</si>
  <si>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</si>
  <si>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</si>
  <si>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</si>
  <si>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</si>
  <si>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</si>
  <si>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</si>
  <si>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</si>
  <si>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</si>
  <si>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</si>
  <si>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</si>
  <si>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</si>
  <si>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</si>
  <si>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</si>
  <si>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</si>
  <si>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</si>
  <si>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</si>
  <si>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</si>
  <si>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</si>
  <si>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</si>
  <si>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</si>
  <si>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</si>
  <si>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</si>
  <si>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</si>
  <si>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</si>
  <si>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</si>
  <si>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</si>
  <si>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</si>
  <si>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</si>
  <si>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</si>
  <si>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</si>
  <si>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</si>
  <si>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</si>
  <si>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</si>
  <si>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</si>
  <si>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</si>
  <si>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</si>
  <si>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</si>
  <si>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</si>
  <si>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</si>
  <si>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</si>
  <si>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</si>
  <si>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</si>
  <si>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</si>
  <si>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</si>
  <si>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</si>
  <si>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</si>
  <si>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</si>
  <si>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</si>
  <si>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</si>
  <si>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</si>
  <si>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</si>
  <si>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</si>
  <si>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</si>
  <si>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</si>
  <si>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</si>
  <si>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</si>
  <si>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</si>
  <si>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</si>
  <si>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</si>
  <si>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</si>
  <si>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</si>
  <si>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</si>
  <si>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</si>
  <si>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</si>
  <si>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</si>
  <si>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</si>
  <si>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</si>
  <si>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</si>
  <si>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</si>
  <si>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</si>
  <si>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</si>
  <si>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</si>
  <si>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</si>
  <si>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</si>
  <si>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</si>
  <si>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</si>
  <si>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</si>
  <si>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</si>
  <si>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</si>
  <si>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</si>
  <si>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</si>
  <si>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</si>
  <si>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</si>
  <si>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</si>
  <si>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</si>
  <si>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</si>
  <si>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</si>
  <si>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</si>
  <si>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</si>
  <si>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</si>
  <si>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</si>
  <si>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</si>
  <si>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</si>
  <si>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</si>
  <si>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</si>
  <si>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</si>
  <si>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</si>
  <si>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</si>
  <si>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</si>
  <si>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</si>
  <si>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</si>
  <si>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</si>
  <si>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</si>
  <si>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</si>
  <si>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</si>
  <si>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</si>
  <si>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</si>
  <si>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</si>
  <si>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</si>
  <si>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</si>
  <si>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</si>
  <si>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</si>
  <si>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</si>
  <si>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</si>
  <si>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</si>
  <si>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</si>
  <si>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</si>
  <si>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</si>
  <si>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</si>
  <si>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</si>
  <si>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</si>
  <si>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</si>
  <si>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</si>
  <si>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</si>
  <si>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</si>
  <si>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</si>
  <si>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</si>
  <si>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</si>
  <si>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</si>
  <si>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</si>
  <si>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</si>
  <si>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</si>
  <si>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</si>
  <si>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</si>
  <si>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</si>
  <si>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</si>
  <si>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</si>
  <si>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</si>
  <si>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</si>
  <si>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</si>
  <si>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</si>
  <si>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</si>
  <si>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</si>
  <si>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</si>
  <si>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</si>
  <si>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</si>
  <si>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</si>
  <si>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</si>
  <si>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</si>
  <si>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</si>
  <si>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</si>
  <si>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</si>
  <si>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</si>
  <si>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</si>
  <si>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</si>
  <si>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</si>
  <si>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</si>
  <si>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</si>
  <si>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</si>
  <si>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</si>
  <si>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</si>
  <si>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</si>
  <si>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</si>
  <si>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</si>
  <si>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</si>
  <si>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</si>
  <si>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</si>
  <si>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</si>
  <si>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</si>
  <si>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</si>
  <si>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</si>
  <si>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</si>
  <si>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</si>
  <si>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</si>
  <si>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</si>
  <si>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</si>
  <si>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</si>
  <si>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</si>
  <si>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</si>
  <si>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</si>
  <si>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</si>
  <si>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</si>
  <si>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</si>
  <si>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</si>
  <si>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</si>
  <si>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</si>
  <si>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</si>
  <si>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</si>
  <si>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</si>
  <si>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</si>
  <si>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</si>
  <si>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</si>
  <si>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</si>
  <si>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</si>
  <si>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</si>
  <si>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</si>
  <si>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</si>
  <si>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</si>
  <si>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</si>
  <si>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</si>
  <si>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</si>
  <si>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</si>
  <si>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</si>
  <si>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</si>
  <si>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</si>
  <si>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</si>
  <si>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</si>
  <si>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</si>
  <si>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</si>
  <si>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</si>
  <si>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</si>
  <si>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</si>
  <si>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</si>
  <si>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</si>
  <si>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</si>
  <si>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</si>
  <si>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</si>
  <si>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</si>
  <si>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</si>
  <si>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</si>
  <si>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</si>
  <si>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</si>
  <si>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</si>
  <si>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</si>
  <si>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</si>
  <si>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</si>
  <si>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</si>
  <si>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</si>
  <si>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</si>
  <si>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</si>
  <si>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</si>
  <si>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</si>
  <si>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</si>
  <si>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</si>
  <si>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</si>
  <si>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</si>
  <si>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</si>
  <si>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</si>
  <si>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</si>
  <si>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</si>
  <si>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</si>
  <si>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</si>
  <si>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</si>
  <si>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</si>
  <si>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</si>
  <si>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</si>
  <si>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</si>
  <si>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</si>
  <si>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</si>
  <si>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</si>
  <si>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</si>
  <si>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</si>
  <si>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</si>
  <si>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</si>
  <si>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</si>
  <si>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</si>
  <si>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</si>
  <si>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</si>
  <si>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</si>
  <si>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</si>
  <si>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</si>
  <si>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</si>
  <si>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</si>
  <si>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</si>
  <si>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</si>
  <si>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</si>
  <si>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</si>
  <si>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</si>
  <si>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</si>
  <si>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</si>
  <si>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</si>
  <si>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</si>
  <si>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</si>
  <si>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</si>
  <si>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</si>
  <si>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</si>
  <si>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</si>
  <si>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</si>
  <si>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</si>
  <si>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</si>
  <si>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</si>
  <si>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</si>
  <si>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</si>
  <si>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</si>
  <si>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</si>
  <si>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</si>
  <si>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</si>
  <si>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</si>
  <si>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</si>
  <si>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</si>
  <si>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</si>
  <si>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</si>
  <si>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</si>
  <si>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</si>
  <si>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</si>
  <si>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</si>
  <si>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</si>
  <si>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</si>
  <si>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</si>
  <si>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</si>
  <si>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</si>
  <si>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</si>
  <si>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</si>
  <si>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</si>
  <si>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</si>
  <si>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</si>
  <si>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</si>
  <si>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</si>
  <si>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</si>
  <si>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</si>
  <si>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</si>
  <si>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</si>
  <si>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</si>
  <si>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</si>
  <si>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</si>
  <si>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</si>
  <si>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</si>
  <si>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</si>
  <si>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</si>
  <si>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</si>
  <si>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</si>
  <si>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</si>
  <si>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</si>
  <si>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</si>
  <si>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</si>
  <si>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</si>
  <si>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</si>
  <si>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</si>
  <si>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</si>
  <si>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</si>
  <si>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</si>
  <si>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</si>
  <si>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</si>
  <si>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</si>
  <si>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</si>
  <si>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</si>
  <si>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</si>
  <si>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</si>
  <si>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</si>
  <si>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</si>
  <si>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</si>
  <si>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</si>
  <si>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</si>
  <si>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</si>
  <si>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</si>
  <si>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</si>
  <si>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</si>
  <si>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</si>
  <si>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</si>
  <si>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</si>
  <si>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</si>
  <si>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</si>
  <si>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</si>
  <si>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</si>
  <si>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</si>
  <si>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</si>
  <si>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</si>
  <si>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</si>
  <si>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</si>
  <si>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</si>
  <si>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</si>
  <si>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</si>
  <si>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</si>
  <si>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</si>
  <si>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</si>
  <si>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</si>
  <si>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</si>
  <si>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</si>
  <si>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</si>
  <si>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</si>
  <si>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</si>
  <si>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</si>
  <si>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</si>
  <si>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</si>
  <si>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</si>
  <si>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</si>
  <si>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</si>
  <si>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</si>
  <si>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</si>
  <si>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</si>
  <si>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</si>
  <si>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</si>
  <si>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</si>
  <si>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</si>
  <si>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</si>
  <si>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</si>
  <si>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</si>
  <si>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</si>
  <si>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</si>
  <si>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</si>
  <si>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</si>
  <si>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</si>
  <si>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</si>
  <si>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</si>
  <si>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</si>
  <si>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</si>
  <si>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</si>
  <si>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</si>
  <si>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</si>
  <si>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</si>
  <si>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</si>
  <si>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</si>
  <si>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</si>
  <si>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</si>
  <si>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</si>
  <si>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</si>
  <si>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</si>
  <si>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</si>
  <si>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</si>
  <si>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</si>
  <si>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</si>
  <si>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</si>
  <si>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</si>
  <si>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</si>
  <si>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</si>
  <si>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</si>
  <si>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</si>
  <si>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</si>
  <si>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</si>
  <si>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</si>
  <si>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</si>
  <si>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</si>
  <si>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</si>
  <si>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</si>
  <si>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</si>
  <si>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</si>
  <si>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</si>
  <si>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</si>
  <si>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</si>
  <si>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</si>
  <si>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</si>
  <si>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</si>
  <si>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</si>
  <si>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</si>
  <si>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</si>
  <si>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</si>
  <si>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</si>
  <si>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</si>
  <si>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</si>
  <si>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</si>
  <si>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</si>
  <si>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</si>
  <si>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</si>
  <si>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</si>
  <si>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</si>
  <si>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</si>
  <si>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</si>
  <si>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</si>
  <si>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</si>
  <si>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</si>
  <si>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</si>
  <si>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</si>
  <si>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</si>
  <si>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</si>
  <si>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</si>
  <si>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</si>
  <si>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</si>
  <si>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</si>
  <si>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</si>
  <si>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</si>
  <si>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</si>
  <si>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</si>
  <si>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</si>
  <si>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</si>
  <si>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</si>
  <si>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</si>
  <si>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</si>
  <si>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</si>
  <si>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</si>
  <si>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</si>
  <si>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</si>
  <si>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</si>
  <si>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</si>
  <si>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</si>
  <si>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</si>
  <si>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</si>
  <si>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</si>
  <si>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</si>
  <si>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</si>
  <si>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</si>
  <si>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</si>
  <si>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</si>
  <si>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</si>
  <si>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</si>
  <si>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</si>
  <si>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</si>
  <si>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</si>
  <si>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</si>
  <si>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</si>
  <si>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</si>
  <si>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</si>
  <si>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</si>
  <si>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</si>
  <si>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</si>
  <si>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</si>
  <si>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</si>
  <si>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</si>
  <si>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</si>
  <si>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</si>
  <si>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</si>
  <si>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</si>
  <si>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</si>
  <si>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</si>
  <si>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</si>
  <si>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</si>
  <si>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</si>
  <si>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</si>
  <si>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</si>
  <si>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</si>
  <si>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</si>
  <si>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</si>
  <si>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</si>
  <si>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</si>
  <si>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</si>
  <si>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</si>
  <si>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</si>
  <si>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</si>
  <si>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</si>
  <si>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</si>
  <si>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</si>
  <si>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</si>
  <si>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</si>
  <si>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</si>
  <si>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</si>
  <si>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</si>
  <si>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</si>
  <si>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</si>
  <si>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</si>
  <si>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</si>
  <si>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</si>
  <si>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</si>
  <si>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</si>
  <si>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</si>
  <si>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</si>
  <si>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</si>
  <si>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</si>
  <si>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</si>
  <si>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</si>
  <si>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</si>
  <si>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</si>
  <si>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</si>
  <si>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</si>
  <si>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</si>
  <si>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</si>
  <si>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</si>
  <si>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</si>
  <si>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</si>
  <si>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</si>
  <si>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</si>
  <si>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</si>
  <si>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</si>
  <si>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</si>
  <si>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</si>
  <si>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</si>
  <si>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</si>
  <si>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</si>
  <si>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</si>
  <si>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</si>
  <si>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</si>
  <si>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</si>
  <si>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</si>
  <si>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</si>
  <si>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</si>
  <si>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</si>
  <si>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</si>
  <si>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</si>
  <si>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</si>
  <si>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</si>
  <si>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</si>
  <si>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</si>
  <si>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</si>
  <si>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</si>
  <si>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</si>
  <si>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</si>
  <si>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</si>
  <si>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</si>
  <si>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</si>
  <si>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</si>
  <si>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</si>
  <si>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</si>
  <si>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</si>
  <si>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</si>
  <si>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</si>
  <si>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</si>
  <si>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</si>
  <si>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</si>
  <si>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</si>
  <si>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</si>
  <si>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</si>
  <si>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</si>
  <si>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</si>
  <si>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</si>
  <si>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</si>
  <si>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</si>
  <si>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</si>
  <si>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</si>
  <si>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</si>
  <si>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</si>
  <si>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</si>
  <si>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</si>
  <si>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</si>
  <si>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</si>
  <si>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</si>
  <si>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</si>
  <si>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</si>
  <si>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</si>
  <si>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</si>
  <si>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</si>
  <si>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</si>
  <si>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</si>
  <si>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</si>
  <si>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</si>
  <si>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</si>
  <si>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</si>
  <si>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</si>
  <si>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</si>
  <si>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</si>
  <si>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</si>
  <si>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</si>
  <si>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</si>
  <si>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</si>
  <si>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</si>
  <si>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</si>
  <si>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</si>
  <si>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</si>
  <si>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</si>
  <si>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</si>
  <si>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</si>
  <si>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</si>
  <si>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</si>
  <si>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</si>
  <si>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</si>
  <si>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</si>
  <si>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</si>
  <si>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</si>
  <si>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</si>
  <si>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</si>
  <si>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</si>
  <si>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</si>
  <si>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</si>
  <si>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</si>
  <si>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</si>
  <si>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</si>
  <si>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</si>
  <si>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</si>
  <si>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</si>
  <si>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</si>
  <si>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</si>
  <si>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</si>
  <si>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</si>
  <si>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</si>
  <si>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</si>
  <si>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</si>
  <si>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</si>
  <si>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</si>
  <si>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</si>
  <si>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</si>
  <si>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</si>
  <si>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</si>
  <si>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</si>
  <si>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</si>
  <si>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</si>
  <si>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</si>
  <si>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</si>
  <si>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</si>
  <si>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</si>
  <si>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</si>
  <si>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</si>
  <si>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</si>
  <si>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</si>
  <si>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</si>
  <si>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</si>
  <si>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</si>
  <si>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</si>
  <si>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</si>
  <si>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</si>
  <si>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</si>
  <si>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</si>
  <si>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</si>
  <si>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</si>
  <si>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</si>
  <si>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</si>
  <si>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</si>
  <si>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</si>
  <si>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</si>
  <si>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</si>
  <si>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</si>
  <si>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</si>
  <si>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</si>
  <si>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</si>
  <si>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</si>
  <si>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</si>
  <si>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</si>
  <si>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</si>
  <si>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</si>
  <si>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</si>
  <si>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</si>
  <si>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</si>
  <si>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</si>
  <si>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</si>
  <si>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</si>
  <si>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</si>
  <si>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</si>
  <si>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</si>
  <si>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</si>
  <si>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</si>
  <si>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</si>
  <si>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</si>
  <si>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</si>
  <si>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</si>
  <si>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</si>
  <si>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</si>
  <si>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</si>
  <si>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</si>
  <si>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</si>
  <si>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</si>
  <si>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</si>
  <si>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</si>
  <si>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</si>
  <si>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</si>
  <si>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</si>
  <si>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</si>
  <si>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</si>
  <si>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</si>
  <si>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</si>
  <si>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</si>
  <si>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</si>
  <si>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</si>
  <si>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</si>
  <si>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</si>
  <si>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</si>
  <si>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</si>
  <si>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</si>
  <si>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</si>
  <si>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</si>
  <si>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</si>
  <si>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</si>
  <si>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</si>
  <si>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</si>
  <si>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</si>
  <si>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</si>
  <si>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</si>
  <si>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</si>
  <si>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</si>
  <si>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</si>
  <si>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</si>
  <si>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</si>
  <si>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</si>
  <si>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</si>
  <si>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</si>
  <si>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</si>
  <si>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</si>
  <si>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</si>
  <si>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</si>
  <si>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</si>
  <si>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</si>
  <si>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</si>
  <si>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</si>
  <si>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</si>
  <si>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</si>
  <si>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</si>
  <si>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</si>
  <si>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</si>
  <si>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</si>
  <si>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</si>
  <si>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</si>
  <si>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</si>
  <si>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</si>
  <si>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</si>
  <si>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</si>
  <si>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</si>
  <si>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</si>
  <si>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</si>
  <si>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</si>
  <si>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</si>
  <si>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</si>
  <si>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</si>
  <si>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</si>
  <si>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</si>
  <si>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</si>
  <si>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</si>
  <si>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</si>
  <si>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</si>
  <si>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</si>
  <si>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</si>
  <si>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</si>
  <si>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</si>
  <si>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</si>
  <si>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</si>
  <si>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</si>
  <si>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</si>
  <si>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</si>
  <si>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</si>
  <si>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</si>
  <si>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</si>
  <si>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</si>
  <si>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</si>
  <si>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</si>
  <si>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</si>
  <si>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</si>
  <si>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</si>
  <si>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</si>
  <si>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</si>
  <si>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</si>
  <si>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</si>
  <si>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</si>
  <si>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</si>
  <si>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</si>
  <si>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</si>
  <si>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</si>
  <si>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</si>
  <si>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</si>
  <si>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</si>
  <si>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</si>
  <si>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</si>
  <si>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</si>
  <si>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</si>
  <si>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</si>
  <si>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</si>
  <si>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</si>
  <si>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</si>
  <si>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</si>
  <si>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</si>
  <si>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</si>
  <si>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</si>
  <si>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</si>
  <si>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</si>
  <si>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</si>
  <si>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</si>
  <si>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</si>
  <si>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</si>
  <si>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</si>
  <si>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</si>
  <si>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</si>
  <si>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</si>
  <si>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</si>
  <si>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</si>
  <si>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</si>
  <si>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</si>
  <si>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</si>
  <si>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</si>
  <si>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</si>
  <si>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</si>
  <si>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</si>
  <si>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</si>
  <si>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</si>
  <si>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</si>
  <si>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</si>
  <si>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</si>
  <si>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</si>
  <si>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</si>
  <si>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</si>
  <si>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</si>
  <si>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</si>
  <si>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</si>
  <si>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</si>
  <si>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</si>
  <si>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</si>
  <si>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</si>
  <si>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</si>
  <si>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</si>
  <si>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</si>
  <si>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</si>
  <si>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</si>
  <si>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</si>
  <si>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</si>
  <si>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</si>
  <si>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</si>
  <si>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</si>
  <si>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</si>
  <si>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</si>
  <si>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</si>
  <si>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</si>
  <si>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</si>
  <si>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</si>
  <si>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</si>
  <si>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</si>
  <si>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</si>
  <si>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</si>
  <si>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</si>
  <si>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</si>
  <si>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</si>
  <si>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</si>
  <si>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</si>
  <si>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</si>
  <si>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</si>
  <si>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</si>
  <si>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</si>
  <si>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</si>
  <si>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</si>
  <si>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</si>
  <si>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</si>
  <si>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</si>
  <si>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</si>
  <si>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</si>
  <si>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</si>
  <si>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</si>
  <si>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</si>
  <si>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</si>
  <si>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</si>
  <si>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</si>
  <si>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</si>
  <si>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</si>
  <si>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</si>
  <si>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</si>
  <si>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</si>
  <si>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</si>
  <si>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</si>
  <si>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</si>
  <si>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</si>
  <si>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</si>
  <si>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</si>
  <si>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</si>
  <si>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</si>
  <si>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</si>
  <si>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</si>
  <si>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</si>
  <si>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</si>
  <si>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</si>
  <si>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</si>
  <si>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</si>
  <si>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</si>
  <si>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</si>
  <si>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</si>
  <si>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</si>
  <si>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</si>
  <si>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</si>
  <si>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</si>
  <si>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</si>
  <si>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</si>
  <si>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</si>
  <si>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</si>
  <si>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</si>
  <si>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</si>
  <si>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</si>
  <si>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</si>
  <si>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</si>
  <si>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</si>
  <si>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</si>
  <si>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</si>
  <si>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</si>
  <si>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</si>
  <si>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</si>
  <si>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</si>
  <si>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</si>
  <si>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</si>
  <si>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</si>
  <si>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</si>
  <si>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</si>
  <si>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</si>
  <si>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</si>
  <si>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</si>
  <si>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</si>
  <si>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</si>
  <si>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</si>
  <si>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</si>
  <si>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</si>
  <si>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</si>
  <si>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</si>
  <si>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</si>
  <si>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</si>
  <si>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</si>
  <si>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</si>
  <si>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</si>
  <si>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</si>
  <si>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</si>
  <si>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</si>
  <si>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</si>
  <si>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</si>
  <si>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</si>
  <si>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</si>
  <si>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</si>
  <si>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</si>
  <si>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</si>
  <si>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</si>
  <si>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</si>
  <si>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</si>
  <si>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</si>
  <si>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</si>
  <si>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</si>
  <si>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</si>
  <si>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</si>
  <si>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</si>
  <si>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</si>
  <si>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</si>
  <si>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</si>
  <si>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</si>
  <si>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</si>
  <si>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</si>
  <si>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</si>
  <si>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</si>
  <si>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</si>
  <si>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</si>
  <si>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</si>
  <si>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</si>
  <si>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</si>
  <si>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</si>
  <si>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</si>
  <si>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</si>
  <si>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</si>
  <si>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</si>
  <si>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</si>
  <si>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</si>
  <si>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</si>
  <si>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</si>
  <si>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</si>
  <si>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</si>
  <si>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</si>
  <si>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</si>
  <si>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</si>
  <si>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</si>
  <si>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</si>
  <si>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</si>
  <si>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</si>
  <si>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</si>
  <si>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</si>
  <si>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</si>
  <si>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</si>
  <si>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</si>
  <si>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</si>
  <si>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</si>
  <si>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</si>
  <si>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</si>
  <si>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</si>
  <si>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</si>
  <si>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</si>
  <si>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</si>
  <si>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</si>
  <si>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</si>
  <si>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</si>
  <si>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</si>
  <si>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</si>
  <si>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</si>
  <si>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</si>
  <si>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</si>
  <si>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</si>
  <si>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</si>
  <si>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</si>
  <si>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</si>
  <si>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</si>
  <si>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</si>
  <si>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</si>
  <si>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</si>
  <si>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</si>
  <si>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</si>
  <si>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</si>
  <si>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</si>
  <si>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</si>
  <si>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</si>
  <si>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</si>
  <si>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</si>
  <si>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</si>
  <si>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</si>
  <si>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</si>
  <si>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</si>
  <si>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</si>
  <si>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</si>
  <si>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</si>
  <si>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</si>
  <si>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</si>
  <si>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</si>
  <si>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</si>
  <si>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</si>
  <si>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</si>
  <si>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</si>
  <si>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</si>
  <si>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</si>
  <si>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</si>
  <si>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</si>
  <si>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</si>
  <si>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</si>
  <si>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</si>
  <si>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</si>
  <si>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</si>
  <si>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</si>
  <si>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</si>
  <si>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</si>
  <si>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</si>
  <si>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</si>
  <si>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</si>
  <si>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</si>
  <si>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</si>
  <si>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</si>
  <si>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</si>
  <si>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</si>
  <si>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</si>
  <si>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</si>
  <si>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</si>
  <si>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</si>
  <si>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</si>
  <si>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</si>
  <si>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</si>
  <si>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</si>
  <si>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</si>
  <si>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</si>
  <si>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</si>
  <si>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</si>
  <si>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</si>
  <si>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</si>
  <si>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</si>
  <si>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</si>
  <si>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</si>
  <si>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</si>
  <si>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</si>
  <si>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</si>
  <si>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</si>
  <si>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</si>
  <si>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</si>
  <si>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</si>
  <si>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</si>
  <si>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</si>
  <si>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</si>
  <si>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</si>
  <si>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</si>
  <si>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</si>
  <si>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</si>
  <si>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</si>
  <si>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</si>
  <si>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</si>
  <si>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</si>
  <si>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</si>
  <si>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</si>
  <si>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</si>
  <si>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</si>
  <si>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</si>
  <si>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</si>
  <si>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</si>
  <si>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</si>
  <si>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</si>
  <si>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</si>
  <si>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</si>
  <si>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</si>
  <si>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</si>
  <si>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</si>
  <si>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</si>
  <si>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</si>
  <si>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</si>
  <si>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</si>
  <si>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</si>
  <si>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</si>
  <si>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</si>
  <si>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</si>
  <si>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</si>
  <si>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</si>
  <si>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</si>
  <si>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</si>
  <si>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</si>
  <si>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</si>
  <si>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</si>
  <si>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</si>
  <si>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</si>
  <si>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</si>
  <si>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</si>
  <si>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</si>
  <si>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</si>
  <si>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</si>
  <si>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</si>
  <si>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</si>
  <si>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</si>
  <si>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</si>
  <si>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</si>
  <si>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</si>
  <si>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</si>
  <si>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</si>
  <si>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</si>
  <si>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</si>
  <si>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</si>
  <si>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</si>
  <si>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</si>
  <si>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</si>
  <si>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</si>
  <si>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</si>
  <si>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</si>
  <si>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</si>
  <si>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</si>
  <si>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</si>
  <si>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</si>
  <si>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</si>
  <si>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</si>
  <si>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</si>
  <si>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</si>
  <si>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</si>
  <si>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</si>
  <si>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</si>
  <si>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</si>
  <si>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</si>
  <si>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</si>
  <si>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</si>
  <si>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</si>
  <si>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</si>
  <si>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</si>
  <si>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</si>
  <si>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</si>
  <si>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</si>
  <si>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</si>
  <si>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</si>
  <si>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</si>
  <si>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</si>
  <si>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</si>
  <si>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</si>
  <si>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</si>
  <si>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</si>
  <si>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</si>
  <si>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</si>
  <si>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</si>
  <si>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</si>
  <si>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</si>
  <si>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</si>
  <si>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</si>
  <si>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</si>
  <si>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</si>
  <si>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</si>
  <si>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</si>
  <si>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</si>
  <si>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</si>
  <si>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</si>
  <si>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</si>
  <si>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</si>
  <si>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</si>
  <si>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</si>
  <si>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</si>
  <si>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</si>
  <si>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</si>
  <si>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</si>
  <si>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</si>
  <si>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</si>
  <si>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</si>
  <si>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</si>
  <si>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</si>
  <si>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</si>
  <si>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</si>
  <si>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</si>
  <si>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</si>
  <si>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</si>
  <si>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</si>
  <si>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</si>
  <si>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</si>
  <si>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</si>
  <si>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</si>
  <si>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</si>
  <si>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</si>
  <si>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</si>
  <si>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</si>
  <si>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</si>
  <si>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</si>
  <si>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</si>
  <si>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</si>
  <si>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</si>
  <si>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</si>
  <si>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</si>
  <si>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</si>
  <si>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</si>
  <si>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</si>
  <si>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</si>
  <si>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</si>
  <si>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</si>
  <si>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</si>
  <si>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</si>
  <si>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</si>
  <si>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</si>
  <si>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</si>
  <si>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</si>
  <si>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</si>
  <si>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</si>
  <si>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</si>
  <si>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</si>
  <si>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</si>
  <si>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</si>
  <si>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</si>
  <si>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</si>
  <si>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</si>
  <si>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</si>
  <si>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</si>
  <si>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</si>
  <si>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</si>
  <si>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</si>
  <si>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</si>
  <si>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</si>
  <si>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</si>
  <si>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</si>
  <si>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</si>
  <si>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</si>
  <si>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</si>
  <si>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</si>
  <si>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</si>
  <si>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</si>
  <si>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</si>
  <si>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</si>
  <si>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</si>
  <si>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</si>
  <si>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</si>
  <si>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</si>
  <si>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</si>
  <si>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</si>
  <si>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</si>
  <si>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</si>
  <si>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</si>
  <si>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</si>
  <si>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</si>
  <si>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</si>
  <si>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</si>
  <si>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</si>
  <si>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</si>
  <si>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</si>
  <si>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</si>
  <si>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</si>
  <si>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</si>
  <si>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</si>
  <si>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</si>
  <si>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</si>
  <si>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</si>
  <si>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</si>
  <si>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</si>
  <si>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</si>
  <si>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</si>
  <si>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</si>
  <si>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</si>
  <si>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</si>
  <si>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</si>
  <si>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</si>
  <si>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</si>
  <si>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</si>
  <si>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</si>
  <si>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</si>
  <si>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</si>
  <si>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</si>
  <si>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</si>
  <si>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</si>
  <si>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</si>
  <si>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</si>
  <si>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</si>
  <si>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</si>
  <si>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</si>
  <si>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</si>
  <si>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</si>
  <si>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</si>
  <si>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</si>
  <si>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</si>
  <si>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</si>
  <si>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</si>
  <si>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</si>
  <si>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</si>
  <si>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</si>
  <si>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</si>
  <si>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</si>
  <si>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</si>
  <si>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</si>
  <si>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</si>
  <si>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</si>
  <si>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</si>
  <si>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</si>
  <si>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</si>
  <si>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</si>
  <si>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</si>
  <si>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</si>
  <si>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</si>
  <si>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</si>
  <si>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</si>
  <si>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</si>
  <si>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</si>
  <si>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</si>
  <si>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</si>
  <si>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</si>
  <si>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</si>
  <si>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</si>
  <si>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</si>
  <si>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</si>
  <si>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</si>
  <si>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</si>
  <si>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</si>
  <si>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</si>
  <si>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</si>
  <si>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</si>
  <si>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</si>
  <si>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</si>
  <si>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</si>
  <si>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</si>
  <si>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</si>
  <si>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</si>
  <si>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</si>
  <si>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</si>
  <si>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</si>
  <si>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</si>
  <si>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</si>
  <si>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</si>
  <si>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</si>
  <si>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</si>
  <si>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</si>
  <si>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</si>
  <si>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</si>
  <si>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</si>
  <si>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</si>
  <si>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</si>
  <si>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</si>
  <si>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</si>
  <si>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</si>
  <si>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</si>
  <si>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</si>
  <si>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</si>
  <si>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</si>
  <si>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</si>
  <si>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</si>
  <si>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</si>
  <si>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</si>
  <si>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</si>
  <si>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</si>
  <si>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</si>
  <si>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</si>
  <si>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</si>
  <si>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</si>
  <si>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</si>
  <si>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</si>
  <si>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</si>
  <si>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</si>
  <si>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</si>
  <si>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</si>
  <si>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</si>
  <si>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</si>
  <si>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</si>
  <si>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</si>
  <si>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</si>
  <si>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</si>
  <si>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</si>
  <si>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</si>
  <si>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</si>
  <si>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</si>
  <si>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</si>
  <si>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</si>
  <si>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</si>
  <si>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</si>
  <si>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</si>
  <si>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</si>
  <si>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</si>
  <si>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</si>
  <si>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</si>
  <si>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</si>
  <si>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</si>
  <si>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</si>
  <si>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</si>
  <si>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</si>
  <si>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</si>
  <si>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</si>
  <si>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</si>
  <si>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</si>
  <si>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</si>
  <si>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</si>
  <si>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</si>
  <si>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</si>
  <si>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</si>
  <si>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</si>
  <si>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</si>
  <si>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</si>
  <si>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</si>
  <si>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</si>
  <si>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</si>
  <si>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</si>
  <si>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</si>
  <si>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</si>
  <si>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</si>
  <si>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</si>
  <si>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</si>
  <si>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</si>
  <si>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</si>
  <si>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</si>
  <si>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</si>
  <si>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</si>
  <si>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</si>
  <si>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</si>
  <si>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</si>
  <si>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</si>
  <si>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</si>
  <si>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</si>
  <si>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</si>
  <si>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</si>
  <si>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</si>
  <si>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</si>
  <si>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</si>
  <si>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</si>
  <si>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</si>
  <si>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</si>
  <si>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</si>
  <si>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</si>
  <si>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</si>
  <si>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</si>
  <si>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</si>
  <si>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</si>
  <si>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</si>
  <si>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</si>
  <si>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</si>
  <si>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</si>
  <si>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</si>
  <si>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</si>
  <si>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</si>
  <si>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</si>
  <si>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</si>
  <si>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</si>
  <si>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</si>
  <si>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</si>
  <si>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</si>
  <si>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</si>
  <si>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</si>
  <si>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</si>
  <si>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</si>
  <si>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</si>
  <si>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</si>
  <si>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</si>
  <si>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</si>
  <si>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</si>
  <si>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</si>
  <si>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</si>
  <si>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</si>
  <si>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</si>
  <si>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</si>
  <si>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</si>
  <si>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</si>
  <si>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</si>
  <si>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</si>
  <si>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</si>
  <si>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</si>
  <si>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</si>
  <si>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</si>
  <si>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</si>
  <si>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</si>
  <si>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</si>
  <si>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</si>
  <si>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</si>
  <si>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</si>
  <si>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</si>
  <si>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</si>
  <si>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</si>
  <si>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</si>
  <si>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</si>
  <si>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</si>
  <si>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</si>
  <si>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</si>
  <si>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</si>
  <si>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</si>
  <si>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</si>
  <si>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</si>
  <si>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</si>
  <si>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</si>
  <si>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</si>
  <si>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</si>
  <si>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</si>
  <si>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</si>
  <si>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</si>
  <si>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</si>
  <si>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</si>
  <si>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</si>
  <si>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</si>
  <si>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</si>
  <si>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</si>
  <si>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</si>
  <si>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</si>
  <si>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</si>
  <si>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</si>
  <si>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</si>
  <si>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</si>
  <si>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</si>
  <si>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</si>
  <si>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</si>
  <si>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</si>
  <si>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</si>
  <si>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</si>
  <si>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</si>
  <si>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</si>
  <si>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</si>
  <si>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</si>
  <si>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</si>
  <si>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</si>
  <si>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</si>
  <si>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</si>
  <si>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</si>
  <si>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</si>
  <si>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</si>
  <si>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</si>
  <si>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</si>
  <si>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</si>
  <si>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</si>
  <si>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</si>
  <si>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</si>
  <si>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</si>
  <si>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</si>
  <si>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</si>
  <si>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</si>
  <si>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</si>
  <si>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</si>
  <si>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</si>
  <si>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</si>
  <si>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</si>
  <si>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</si>
  <si>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</si>
  <si>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</si>
  <si>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</si>
  <si>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</si>
  <si>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</si>
  <si>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</si>
  <si>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</si>
  <si>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</si>
  <si>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</si>
  <si>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</si>
  <si>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</si>
  <si>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</si>
  <si>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</si>
  <si>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</si>
  <si>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</si>
  <si>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</si>
  <si>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</si>
  <si>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</si>
  <si>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</si>
  <si>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</si>
  <si>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</si>
  <si>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</si>
  <si>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</si>
  <si>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</si>
  <si>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</si>
  <si>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</si>
  <si>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</si>
  <si>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</si>
  <si>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</si>
  <si>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</si>
  <si>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</si>
  <si>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</si>
  <si>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</si>
  <si>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</si>
  <si>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</si>
  <si>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</si>
  <si>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</si>
  <si>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</si>
  <si>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</si>
  <si>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</si>
  <si>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</si>
  <si>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</si>
  <si>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</si>
  <si>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</si>
  <si>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</si>
  <si>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</si>
  <si>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</si>
  <si>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</si>
  <si>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</si>
  <si>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</si>
  <si>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</si>
  <si>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</si>
  <si>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</si>
  <si>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</si>
  <si>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</si>
  <si>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</si>
  <si>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</si>
  <si>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</si>
  <si>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</si>
  <si>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</si>
  <si>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</si>
  <si>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</si>
  <si>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</si>
  <si>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</si>
  <si>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</si>
  <si>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</si>
  <si>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</si>
  <si>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</si>
  <si>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</si>
  <si>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</si>
  <si>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</si>
  <si>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</si>
  <si>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</si>
  <si>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</si>
  <si>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</si>
  <si>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</si>
  <si>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</si>
  <si>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</si>
  <si>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</si>
  <si>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</si>
  <si>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</si>
  <si>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</si>
  <si>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</si>
  <si>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</si>
  <si>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</si>
  <si>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</si>
  <si>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</si>
  <si>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</si>
  <si>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</si>
  <si>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</si>
  <si>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</si>
  <si>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</si>
  <si>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</si>
  <si>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</si>
  <si>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</si>
  <si>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</si>
  <si>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</si>
  <si>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</si>
  <si>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</si>
  <si>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</si>
  <si>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</si>
  <si>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</si>
  <si>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</si>
  <si>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</si>
  <si>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</si>
  <si>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</si>
  <si>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</si>
  <si>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</si>
  <si>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</si>
  <si>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</si>
  <si>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</si>
  <si>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</si>
  <si>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</si>
  <si>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</si>
  <si>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</si>
  <si>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</si>
  <si>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</si>
  <si>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</si>
  <si>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</si>
  <si>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</si>
  <si>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</si>
  <si>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</si>
  <si>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</si>
  <si>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</si>
  <si>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</si>
  <si>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</si>
  <si>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</si>
  <si>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</si>
  <si>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</si>
  <si>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</si>
  <si>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</si>
  <si>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</si>
  <si>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</si>
  <si>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</si>
  <si>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</si>
  <si>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</si>
  <si>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</si>
  <si>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</si>
  <si>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</si>
  <si>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</si>
  <si>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</si>
  <si>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</si>
  <si>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</si>
  <si>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</si>
  <si>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</si>
  <si>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</si>
  <si>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</si>
  <si>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</si>
  <si>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</si>
  <si>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</si>
  <si>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</si>
  <si>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</si>
  <si>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</si>
  <si>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</si>
  <si>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</si>
  <si>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</si>
  <si>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</si>
  <si>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</si>
  <si>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</si>
  <si>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</si>
  <si>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</si>
  <si>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</si>
  <si>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</si>
  <si>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</si>
  <si>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</si>
  <si>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</si>
  <si>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</si>
  <si>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</si>
  <si>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</si>
  <si>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</si>
  <si>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</si>
  <si>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</si>
  <si>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</si>
  <si>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</si>
  <si>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</si>
  <si>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</si>
  <si>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</si>
  <si>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</si>
  <si>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</si>
  <si>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</si>
  <si>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</si>
  <si>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</si>
  <si>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</si>
  <si>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</si>
  <si>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</si>
  <si>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</si>
  <si>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</si>
  <si>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</si>
  <si>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</si>
  <si>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</si>
  <si>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</si>
  <si>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</si>
  <si>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</si>
  <si>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</si>
  <si>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</si>
  <si>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</si>
  <si>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</si>
  <si>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</si>
  <si>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</si>
  <si>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</si>
  <si>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</si>
  <si>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</si>
  <si>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</si>
  <si>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</si>
  <si>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</si>
  <si>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</si>
  <si>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</si>
  <si>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</si>
  <si>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</si>
  <si>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</si>
  <si>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</si>
  <si>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</si>
  <si>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</si>
  <si>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</si>
  <si>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</si>
  <si>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</si>
  <si>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</si>
  <si>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</si>
  <si>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</si>
  <si>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</si>
  <si>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</si>
  <si>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</si>
  <si>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</si>
  <si>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</si>
  <si>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</si>
  <si>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</si>
  <si>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</si>
  <si>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</si>
  <si>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</si>
  <si>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</si>
  <si>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</si>
  <si>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</si>
  <si>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</si>
  <si>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</si>
  <si>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</si>
  <si>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</si>
  <si>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</si>
  <si>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</si>
  <si>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</si>
  <si>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</si>
  <si>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</si>
  <si>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</si>
  <si>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</si>
  <si>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</si>
  <si>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</si>
  <si>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</si>
  <si>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</si>
  <si>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</si>
  <si>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</si>
  <si>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</si>
  <si>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</si>
  <si>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</si>
  <si>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</si>
  <si>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</si>
  <si>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</si>
  <si>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</si>
  <si>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</si>
  <si>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</si>
  <si>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</si>
  <si>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</si>
  <si>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</si>
  <si>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</si>
  <si>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</si>
  <si>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</si>
  <si>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</si>
  <si>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</si>
  <si>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</si>
  <si>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</si>
  <si>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</si>
  <si>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</si>
  <si>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</si>
  <si>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</si>
  <si>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</si>
  <si>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</si>
  <si>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</si>
  <si>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</si>
  <si>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</si>
  <si>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</si>
  <si>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</si>
  <si>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</si>
  <si>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</si>
  <si>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</si>
  <si>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</si>
  <si>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</si>
  <si>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</si>
  <si>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</si>
  <si>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</si>
  <si>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</si>
  <si>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</si>
  <si>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</si>
  <si>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</si>
  <si>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</si>
  <si>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</si>
  <si>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</si>
  <si>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</si>
  <si>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</si>
  <si>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</si>
  <si>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</si>
  <si>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</si>
  <si>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</si>
  <si>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</si>
  <si>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</si>
  <si>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</si>
  <si>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</si>
  <si>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</si>
  <si>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</si>
  <si>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</si>
  <si>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</si>
  <si>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</si>
  <si>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</si>
  <si>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</si>
  <si>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</si>
  <si>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</si>
  <si>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</si>
  <si>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</si>
  <si>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</si>
  <si>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</si>
  <si>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</si>
  <si>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</si>
  <si>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</si>
  <si>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</si>
  <si>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</si>
  <si>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</si>
  <si>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</si>
  <si>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</si>
  <si>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</si>
  <si>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</si>
  <si>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</si>
  <si>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</si>
  <si>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</si>
  <si>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</si>
  <si>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</si>
  <si>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</si>
  <si>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</si>
  <si>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</si>
  <si>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</si>
  <si>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</si>
  <si>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</si>
  <si>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</si>
  <si>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</si>
  <si>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</si>
  <si>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</si>
  <si>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</si>
  <si>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</si>
  <si>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</si>
  <si>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</si>
  <si>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</si>
  <si>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</si>
  <si>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</si>
  <si>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</si>
  <si>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</si>
  <si>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</si>
  <si>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</si>
  <si>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</si>
  <si>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</si>
  <si>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</si>
  <si>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</si>
  <si>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</si>
  <si>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</si>
  <si>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</si>
  <si>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</si>
  <si>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</si>
  <si>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</si>
  <si>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</si>
  <si>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</si>
  <si>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</si>
  <si>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</si>
  <si>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</si>
  <si>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</si>
  <si>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</si>
  <si>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</si>
  <si>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</si>
  <si>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</si>
  <si>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</si>
  <si>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</si>
  <si>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</si>
  <si>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</si>
  <si>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</si>
  <si>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</si>
  <si>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</si>
  <si>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</si>
  <si>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</si>
  <si>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</si>
  <si>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</si>
  <si>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</si>
  <si>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</si>
  <si>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</si>
  <si>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</si>
  <si>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</si>
  <si>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</si>
  <si>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</si>
  <si>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</si>
  <si>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</si>
  <si>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</si>
  <si>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</si>
  <si>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</si>
  <si>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</si>
  <si>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</si>
  <si>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</si>
  <si>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</si>
  <si>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</si>
  <si>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</si>
  <si>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</si>
  <si>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</si>
  <si>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</si>
  <si>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</si>
  <si>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</si>
  <si>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</si>
  <si>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</si>
  <si>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</si>
  <si>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</si>
  <si>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</si>
  <si>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</si>
  <si>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</si>
  <si>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</si>
  <si>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</si>
  <si>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</si>
  <si>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</si>
  <si>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</si>
  <si>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</si>
  <si>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</si>
  <si>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</si>
  <si>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</si>
  <si>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</si>
  <si>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</si>
  <si>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</si>
  <si>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</si>
  <si>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</si>
  <si>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</si>
  <si>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</si>
  <si>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</si>
  <si>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</si>
  <si>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</si>
  <si>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</si>
  <si>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</si>
  <si>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</si>
  <si>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</si>
  <si>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</si>
  <si>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</si>
  <si>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</si>
  <si>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</si>
  <si>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</si>
  <si>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</si>
  <si>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</si>
  <si>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</si>
  <si>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</si>
  <si>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</si>
  <si>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</si>
  <si>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</si>
  <si>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</si>
  <si>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</si>
  <si>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</si>
  <si>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</si>
  <si>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</si>
  <si>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</si>
  <si>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</si>
  <si>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</si>
  <si>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</si>
  <si>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</si>
  <si>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</si>
  <si>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</si>
  <si>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</si>
  <si>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</si>
  <si>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</si>
  <si>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</si>
  <si>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</si>
  <si>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</si>
  <si>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</si>
  <si>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</si>
  <si>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</si>
  <si>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</si>
  <si>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</si>
  <si>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</si>
  <si>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</si>
  <si>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</si>
  <si>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</si>
  <si>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</si>
  <si>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</si>
  <si>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</si>
  <si>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</si>
  <si>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</si>
  <si>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</si>
  <si>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</si>
  <si>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</si>
  <si>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</si>
  <si>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</si>
  <si>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</si>
  <si>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</si>
  <si>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</si>
  <si>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</si>
  <si>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</si>
  <si>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</si>
  <si>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</si>
  <si>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</si>
  <si>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</si>
  <si>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</si>
  <si>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</si>
  <si>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</si>
  <si>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</si>
  <si>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</si>
  <si>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</si>
  <si>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</si>
  <si>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</si>
  <si>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</si>
  <si>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</si>
  <si>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</si>
  <si>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</si>
  <si>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</si>
  <si>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</si>
  <si>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</si>
  <si>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</si>
  <si>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</si>
  <si>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</si>
  <si>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</si>
  <si>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</si>
  <si>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</si>
  <si>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</si>
  <si>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</si>
  <si>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</si>
  <si>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</si>
  <si>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</si>
  <si>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</si>
  <si>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</si>
  <si>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</si>
  <si>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</si>
  <si>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</si>
  <si>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</si>
  <si>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</si>
  <si>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</si>
  <si>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</si>
  <si>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</si>
  <si>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</si>
  <si>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</si>
  <si>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</si>
  <si>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</si>
  <si>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</si>
  <si>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</si>
  <si>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</si>
  <si>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</si>
  <si>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</si>
  <si>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</si>
  <si>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</si>
  <si>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</si>
  <si>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</si>
  <si>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</si>
  <si>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</si>
  <si>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</si>
  <si>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</si>
  <si>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</si>
  <si>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</si>
  <si>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</si>
  <si>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</si>
  <si>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</si>
  <si>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</si>
  <si>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</si>
  <si>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</si>
  <si>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</si>
  <si>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</si>
  <si>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</si>
  <si>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</si>
  <si>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</si>
  <si>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</si>
  <si>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</si>
  <si>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</si>
  <si>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</si>
  <si>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</si>
  <si>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</si>
  <si>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</si>
  <si>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</si>
  <si>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</si>
  <si>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</si>
  <si>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</si>
  <si>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</si>
  <si>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</si>
  <si>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</si>
  <si>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</si>
  <si>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</si>
  <si>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</si>
  <si>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</si>
  <si>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</si>
  <si>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</si>
  <si>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</si>
  <si>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</si>
  <si>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</si>
  <si>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</si>
  <si>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</si>
  <si>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</si>
  <si>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</si>
  <si>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</si>
  <si>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</si>
  <si>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</si>
  <si>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</si>
  <si>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</si>
  <si>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</si>
  <si>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</si>
  <si>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</si>
  <si>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</si>
  <si>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</si>
  <si>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</si>
  <si>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</si>
  <si>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</si>
  <si>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</si>
  <si>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</si>
  <si>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</si>
  <si>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</si>
  <si>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</si>
  <si>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</si>
  <si>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</si>
  <si>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</si>
  <si>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</si>
  <si>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</si>
  <si>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</si>
  <si>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</si>
  <si>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</si>
  <si>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</si>
  <si>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</si>
  <si>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</si>
  <si>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</si>
  <si>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</si>
  <si>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</si>
  <si>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</si>
  <si>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</si>
  <si>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</si>
  <si>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</si>
  <si>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</si>
  <si>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</si>
  <si>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</si>
  <si>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</si>
  <si>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</si>
  <si>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</si>
  <si>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</si>
  <si>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</si>
  <si>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</si>
  <si>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</si>
  <si>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</si>
  <si>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</si>
  <si>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</si>
  <si>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</si>
  <si>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</si>
  <si>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</si>
  <si>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</si>
  <si>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</si>
  <si>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</si>
  <si>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</si>
  <si>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</si>
  <si>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</si>
  <si>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</si>
  <si>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</si>
  <si>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</si>
  <si>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</si>
  <si>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</si>
  <si>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</si>
  <si>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</si>
  <si>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</si>
  <si>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</si>
  <si>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</si>
  <si>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</si>
  <si>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</si>
  <si>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</si>
  <si>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</si>
  <si>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</si>
  <si>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</si>
  <si>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</si>
  <si>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</si>
  <si>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</si>
  <si>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</si>
  <si>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</si>
  <si>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</si>
  <si>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</si>
  <si>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</si>
  <si>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</si>
  <si>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</si>
  <si>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</si>
  <si>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</si>
  <si>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</si>
  <si>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</si>
  <si>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</si>
  <si>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</si>
  <si>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</si>
  <si>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</si>
  <si>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</si>
  <si>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</si>
  <si>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</si>
  <si>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</si>
  <si>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</si>
  <si>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</si>
  <si>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</si>
  <si>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</si>
  <si>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</si>
  <si>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</si>
  <si>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</si>
  <si>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</si>
  <si>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</si>
  <si>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</si>
  <si>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</si>
  <si>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</si>
  <si>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</si>
  <si>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</si>
  <si>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</si>
  <si>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</si>
  <si>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</si>
  <si>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</si>
  <si>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</si>
  <si>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</si>
  <si>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</si>
  <si>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</si>
  <si>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</si>
  <si>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</si>
  <si>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</si>
  <si>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</si>
  <si>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</si>
  <si>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</si>
  <si>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</si>
  <si>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</si>
  <si>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</si>
  <si>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</si>
  <si>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</si>
  <si>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</si>
  <si>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</si>
  <si>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</si>
  <si>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</si>
  <si>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</si>
  <si>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</si>
  <si>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</si>
  <si>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</si>
  <si>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</si>
  <si>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</si>
  <si>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</si>
  <si>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</si>
  <si>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</si>
  <si>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</si>
  <si>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</si>
  <si>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</si>
  <si>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</si>
  <si>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</si>
  <si>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</si>
  <si>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</si>
  <si>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</si>
  <si>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</si>
  <si>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</si>
  <si>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</si>
  <si>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</si>
  <si>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</si>
  <si>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</si>
  <si>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</si>
  <si>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</si>
  <si>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</si>
  <si>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</si>
  <si>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</si>
  <si>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</si>
  <si>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</si>
  <si>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</si>
  <si>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</si>
  <si>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</si>
  <si>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</si>
  <si>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</si>
  <si>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</si>
  <si>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</si>
  <si>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</si>
  <si>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</si>
  <si>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</si>
  <si>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</si>
  <si>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</si>
  <si>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</si>
  <si>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</si>
  <si>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</si>
  <si>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</si>
  <si>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</si>
  <si>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</si>
  <si>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</si>
  <si>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</si>
  <si>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</si>
  <si>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</si>
  <si>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</si>
  <si>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</si>
  <si>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</si>
  <si>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</si>
  <si>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</si>
  <si>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</si>
  <si>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</si>
  <si>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</si>
  <si>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</si>
  <si>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</si>
  <si>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</si>
  <si>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</si>
  <si>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</si>
  <si>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</si>
  <si>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</si>
  <si>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</si>
  <si>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</si>
  <si>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</si>
  <si>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</si>
  <si>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</si>
  <si>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</si>
  <si>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</si>
  <si>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</si>
  <si>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</si>
  <si>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</si>
  <si>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</si>
  <si>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</si>
  <si>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</si>
  <si>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</si>
  <si>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</si>
  <si>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</si>
  <si>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</si>
  <si>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</si>
  <si>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</si>
  <si>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</si>
  <si>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</si>
  <si>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</si>
  <si>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</si>
  <si>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</si>
  <si>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</si>
  <si>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</si>
  <si>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</si>
  <si>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</si>
  <si>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</si>
  <si>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</si>
  <si>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</si>
  <si>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</si>
  <si>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</si>
  <si>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</si>
  <si>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</si>
  <si>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</si>
  <si>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</si>
  <si>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</si>
  <si>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</si>
  <si>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</si>
  <si>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</si>
  <si>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</si>
  <si>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</si>
  <si>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</si>
  <si>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</si>
  <si>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</si>
  <si>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</si>
  <si>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</si>
  <si>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</si>
  <si>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</si>
  <si>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</si>
  <si>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</si>
  <si>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</si>
  <si>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</si>
  <si>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</si>
  <si>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</si>
  <si>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</si>
  <si>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</si>
  <si>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</si>
  <si>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</si>
  <si>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</si>
  <si>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</si>
  <si>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</si>
  <si>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</si>
  <si>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</si>
  <si>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</si>
  <si>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</si>
  <si>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</si>
  <si>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</si>
  <si>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</si>
  <si>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</si>
  <si>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</si>
  <si>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</si>
  <si>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</si>
  <si>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</si>
  <si>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</si>
  <si>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</si>
  <si>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</si>
  <si>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</si>
  <si>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</si>
  <si>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</si>
  <si>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</si>
  <si>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</si>
  <si>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</si>
  <si>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</si>
  <si>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</si>
  <si>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</si>
  <si>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</si>
  <si>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</si>
  <si>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</si>
  <si>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</si>
  <si>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</si>
  <si>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</si>
  <si>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</si>
  <si>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</si>
  <si>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</si>
  <si>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</si>
  <si>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</si>
  <si>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</si>
  <si>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</si>
  <si>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</si>
  <si>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</si>
  <si>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</si>
  <si>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</si>
  <si>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</si>
  <si>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</si>
  <si>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</si>
  <si>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</si>
  <si>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算数</t>
    <rPh sb="0" eb="2">
      <t>サンスウ</t>
    </rPh>
    <phoneticPr fontId="15"/>
  </si>
  <si>
    <t>生活</t>
    <rPh sb="0" eb="2">
      <t>セイカツ</t>
    </rPh>
    <phoneticPr fontId="15"/>
  </si>
  <si>
    <t>C</t>
    <phoneticPr fontId="15"/>
  </si>
  <si>
    <t>Ｂ</t>
    <phoneticPr fontId="11"/>
  </si>
  <si>
    <t>B</t>
    <phoneticPr fontId="15"/>
  </si>
  <si>
    <t>全</t>
    <rPh sb="0" eb="1">
      <t>ゼン</t>
    </rPh>
    <phoneticPr fontId="15"/>
  </si>
  <si>
    <t>〇</t>
  </si>
  <si>
    <t>３～４</t>
    <phoneticPr fontId="15"/>
  </si>
  <si>
    <t>g158</t>
    <phoneticPr fontId="15"/>
  </si>
  <si>
    <t>音楽</t>
    <rPh sb="0" eb="2">
      <t>オンガク</t>
    </rPh>
    <phoneticPr fontId="15"/>
  </si>
  <si>
    <t>図画工作</t>
    <rPh sb="0" eb="4">
      <t>ズガコウサク</t>
    </rPh>
    <phoneticPr fontId="15"/>
  </si>
  <si>
    <t>体育</t>
    <rPh sb="0" eb="2">
      <t>タイイク</t>
    </rPh>
    <phoneticPr fontId="15"/>
  </si>
  <si>
    <t>道徳</t>
    <rPh sb="0" eb="2">
      <t>ドウトク</t>
    </rPh>
    <phoneticPr fontId="15"/>
  </si>
  <si>
    <t>g159</t>
    <phoneticPr fontId="15"/>
  </si>
  <si>
    <t>g160</t>
    <phoneticPr fontId="15"/>
  </si>
  <si>
    <t>g157</t>
    <phoneticPr fontId="15"/>
  </si>
  <si>
    <t>5-1</t>
    <phoneticPr fontId="15"/>
  </si>
  <si>
    <t>5-2</t>
    <phoneticPr fontId="15"/>
  </si>
  <si>
    <t>g161</t>
    <phoneticPr fontId="15"/>
  </si>
  <si>
    <t>g162</t>
    <phoneticPr fontId="15"/>
  </si>
  <si>
    <t>g165</t>
    <phoneticPr fontId="15"/>
  </si>
  <si>
    <t>g168</t>
    <phoneticPr fontId="15"/>
  </si>
  <si>
    <t>A</t>
    <phoneticPr fontId="15"/>
  </si>
  <si>
    <t>５～６</t>
    <phoneticPr fontId="15"/>
  </si>
  <si>
    <t>５</t>
    <phoneticPr fontId="15"/>
  </si>
  <si>
    <t>保健</t>
    <rPh sb="0" eb="2">
      <t>ホケン</t>
    </rPh>
    <phoneticPr fontId="15"/>
  </si>
  <si>
    <t>６</t>
    <phoneticPr fontId="15"/>
  </si>
  <si>
    <t>思斉支援学校</t>
    <rPh sb="0" eb="2">
      <t>シセイ</t>
    </rPh>
    <rPh sb="2" eb="6">
      <t>シエンガッコウ</t>
    </rPh>
    <phoneticPr fontId="15"/>
  </si>
  <si>
    <t>g167</t>
    <phoneticPr fontId="15"/>
  </si>
  <si>
    <t>４</t>
    <phoneticPr fontId="15"/>
  </si>
  <si>
    <t>児童に馴染みのある曲が多く掲載されている。またイラストも多く、児童自らイラストを手掛かりに表現することが期待できる。歌唱、器楽、表現、音楽づくり、鑑賞の活動内容が適切に取り上げられている。児童の発達段階を考慮し、小学部第4学年の音楽科教科用図書として適切である。</t>
    <rPh sb="0" eb="2">
      <t>ジドウ</t>
    </rPh>
    <rPh sb="3" eb="5">
      <t>ナジ</t>
    </rPh>
    <rPh sb="9" eb="10">
      <t>キョク</t>
    </rPh>
    <rPh sb="11" eb="12">
      <t>オオ</t>
    </rPh>
    <rPh sb="13" eb="15">
      <t>ケイサイ</t>
    </rPh>
    <rPh sb="28" eb="29">
      <t>オオ</t>
    </rPh>
    <rPh sb="31" eb="33">
      <t>ジドウ</t>
    </rPh>
    <rPh sb="33" eb="34">
      <t>ミズカ</t>
    </rPh>
    <rPh sb="40" eb="42">
      <t>テガ</t>
    </rPh>
    <rPh sb="45" eb="47">
      <t>ヒョウゲン</t>
    </rPh>
    <rPh sb="52" eb="54">
      <t>キタイ</t>
    </rPh>
    <rPh sb="58" eb="60">
      <t>カショウ</t>
    </rPh>
    <rPh sb="61" eb="63">
      <t>キガク</t>
    </rPh>
    <rPh sb="64" eb="66">
      <t>ヒョウゲン</t>
    </rPh>
    <rPh sb="67" eb="69">
      <t>オンガク</t>
    </rPh>
    <rPh sb="73" eb="75">
      <t>カンショウ</t>
    </rPh>
    <rPh sb="76" eb="80">
      <t>カツドウナイヨウ</t>
    </rPh>
    <rPh sb="81" eb="83">
      <t>テキセツ</t>
    </rPh>
    <rPh sb="84" eb="85">
      <t>ト</t>
    </rPh>
    <rPh sb="86" eb="87">
      <t>ア</t>
    </rPh>
    <rPh sb="94" eb="96">
      <t>ジドウ</t>
    </rPh>
    <rPh sb="97" eb="101">
      <t>ハッタツダンカイ</t>
    </rPh>
    <rPh sb="102" eb="104">
      <t>コウリョ</t>
    </rPh>
    <rPh sb="106" eb="109">
      <t>ショウガクブ</t>
    </rPh>
    <rPh sb="109" eb="110">
      <t>ダイ</t>
    </rPh>
    <rPh sb="111" eb="113">
      <t>ガクネン</t>
    </rPh>
    <rPh sb="114" eb="116">
      <t>オンガク</t>
    </rPh>
    <rPh sb="116" eb="117">
      <t>カ</t>
    </rPh>
    <rPh sb="117" eb="122">
      <t>キョウカヨウトショ</t>
    </rPh>
    <rPh sb="125" eb="127">
      <t>テキセツ</t>
    </rPh>
    <phoneticPr fontId="6"/>
  </si>
  <si>
    <t>児童が外出するときに身につけておいて欲しい行動や注意点が記載され、自立心を高めることができる内容となっている。家庭での指導や校外学習においても応用できる内容となっている。児童の発達段階を考慮し、小学部第4学年の道徳科教科用図書として適切である。</t>
    <rPh sb="0" eb="2">
      <t>ジドウ</t>
    </rPh>
    <rPh sb="3" eb="5">
      <t>ガイシュツ</t>
    </rPh>
    <rPh sb="10" eb="11">
      <t>ミ</t>
    </rPh>
    <rPh sb="18" eb="19">
      <t>ホ</t>
    </rPh>
    <rPh sb="21" eb="23">
      <t>コウドウ</t>
    </rPh>
    <rPh sb="24" eb="27">
      <t>チュウイテン</t>
    </rPh>
    <rPh sb="28" eb="30">
      <t>キサイ</t>
    </rPh>
    <rPh sb="33" eb="36">
      <t>ジリツシン</t>
    </rPh>
    <rPh sb="37" eb="38">
      <t>タカ</t>
    </rPh>
    <rPh sb="46" eb="48">
      <t>ナイヨウ</t>
    </rPh>
    <rPh sb="55" eb="57">
      <t>カテイ</t>
    </rPh>
    <rPh sb="59" eb="61">
      <t>シドウ</t>
    </rPh>
    <rPh sb="62" eb="66">
      <t>コウガイガクシュウ</t>
    </rPh>
    <rPh sb="71" eb="73">
      <t>オウヨウ</t>
    </rPh>
    <rPh sb="76" eb="78">
      <t>ナイヨウ</t>
    </rPh>
    <rPh sb="85" eb="87">
      <t>ジドウ</t>
    </rPh>
    <rPh sb="88" eb="90">
      <t>ハッタツ</t>
    </rPh>
    <rPh sb="90" eb="92">
      <t>ダンカイ</t>
    </rPh>
    <rPh sb="93" eb="95">
      <t>コウリョ</t>
    </rPh>
    <rPh sb="97" eb="100">
      <t>ショウガクブ</t>
    </rPh>
    <rPh sb="100" eb="101">
      <t>ダイ</t>
    </rPh>
    <rPh sb="102" eb="104">
      <t>ガクネン</t>
    </rPh>
    <rPh sb="105" eb="107">
      <t>ドウトク</t>
    </rPh>
    <rPh sb="107" eb="108">
      <t>カ</t>
    </rPh>
    <rPh sb="108" eb="113">
      <t>キョウカヨウトショ</t>
    </rPh>
    <rPh sb="116" eb="118">
      <t>テキセツ</t>
    </rPh>
    <phoneticPr fontId="6"/>
  </si>
  <si>
    <t>手話の簡単な説明があり、児童生徒にも理解しやすい身近な手話を多く含む歌が載っている。挨拶や身体遊び、元気になる歌など、親しみやすい曲が取り上げられている。それぞれの曲において上手に表現できるポイントや、手話の意味などが取り上げられている。児童の発達段階を考慮し、小学部第６学年の音楽科教科用図書として適切である。</t>
    <rPh sb="0" eb="2">
      <t>シュワ</t>
    </rPh>
    <rPh sb="3" eb="5">
      <t>カンタン</t>
    </rPh>
    <rPh sb="6" eb="8">
      <t>セツメイ</t>
    </rPh>
    <rPh sb="12" eb="16">
      <t>ジドウセイト</t>
    </rPh>
    <rPh sb="18" eb="20">
      <t>リカイ</t>
    </rPh>
    <rPh sb="24" eb="26">
      <t>ミヂカ</t>
    </rPh>
    <rPh sb="27" eb="29">
      <t>シュワ</t>
    </rPh>
    <rPh sb="30" eb="31">
      <t>オオ</t>
    </rPh>
    <rPh sb="32" eb="33">
      <t>フク</t>
    </rPh>
    <rPh sb="34" eb="35">
      <t>ウタ</t>
    </rPh>
    <rPh sb="36" eb="37">
      <t>ノ</t>
    </rPh>
    <rPh sb="42" eb="44">
      <t>アイサツ</t>
    </rPh>
    <rPh sb="45" eb="47">
      <t>シンタイ</t>
    </rPh>
    <rPh sb="47" eb="48">
      <t>アソ</t>
    </rPh>
    <rPh sb="50" eb="52">
      <t>ゲンキ</t>
    </rPh>
    <rPh sb="55" eb="56">
      <t>ウタ</t>
    </rPh>
    <rPh sb="59" eb="60">
      <t>シタ</t>
    </rPh>
    <rPh sb="65" eb="66">
      <t>キョク</t>
    </rPh>
    <rPh sb="67" eb="68">
      <t>ト</t>
    </rPh>
    <rPh sb="69" eb="70">
      <t>ア</t>
    </rPh>
    <rPh sb="82" eb="83">
      <t>キョク</t>
    </rPh>
    <rPh sb="87" eb="89">
      <t>ジョウズ</t>
    </rPh>
    <rPh sb="90" eb="92">
      <t>ヒョウゲン</t>
    </rPh>
    <rPh sb="101" eb="103">
      <t>シュワ</t>
    </rPh>
    <rPh sb="104" eb="106">
      <t>イミ</t>
    </rPh>
    <rPh sb="109" eb="110">
      <t>ト</t>
    </rPh>
    <rPh sb="111" eb="112">
      <t>ア</t>
    </rPh>
    <rPh sb="119" eb="121">
      <t>ジドウ</t>
    </rPh>
    <rPh sb="122" eb="126">
      <t>ハッタツダンカイ</t>
    </rPh>
    <rPh sb="127" eb="129">
      <t>コウリョ</t>
    </rPh>
    <rPh sb="131" eb="134">
      <t>ショウガクブ</t>
    </rPh>
    <rPh sb="134" eb="135">
      <t>ダイ</t>
    </rPh>
    <rPh sb="136" eb="138">
      <t>ガクネン</t>
    </rPh>
    <rPh sb="139" eb="142">
      <t>オンガクカ</t>
    </rPh>
    <rPh sb="142" eb="144">
      <t>キョウカ</t>
    </rPh>
    <rPh sb="144" eb="145">
      <t>ヨウ</t>
    </rPh>
    <rPh sb="145" eb="147">
      <t>トショ</t>
    </rPh>
    <rPh sb="150" eb="152">
      <t>テキセツ</t>
    </rPh>
    <phoneticPr fontId="6"/>
  </si>
  <si>
    <t>普段の生活を振り返り、場面ごとに身につけてほしいルールやマナー、よりよい生活のためのヒントなどがわかりやすくイラストで紹介されている。見開きごとに項目立てされており、イラストや文を読みながら順を追って理解していくことができる。児童の発達段階を考慮し、小学部第６学年の道徳科教科用図書として適切である。</t>
    <rPh sb="0" eb="2">
      <t>フダン</t>
    </rPh>
    <rPh sb="3" eb="5">
      <t>セイカツ</t>
    </rPh>
    <rPh sb="6" eb="7">
      <t>フ</t>
    </rPh>
    <rPh sb="8" eb="9">
      <t>カエ</t>
    </rPh>
    <rPh sb="11" eb="13">
      <t>バメン</t>
    </rPh>
    <rPh sb="16" eb="17">
      <t>ミ</t>
    </rPh>
    <rPh sb="36" eb="38">
      <t>セイカツ</t>
    </rPh>
    <rPh sb="59" eb="61">
      <t>ショウカイ</t>
    </rPh>
    <rPh sb="67" eb="69">
      <t>ミヒラ</t>
    </rPh>
    <rPh sb="73" eb="75">
      <t>コウモク</t>
    </rPh>
    <rPh sb="75" eb="76">
      <t>ダ</t>
    </rPh>
    <rPh sb="88" eb="89">
      <t>ブン</t>
    </rPh>
    <rPh sb="90" eb="91">
      <t>ヨ</t>
    </rPh>
    <rPh sb="95" eb="96">
      <t>ジュン</t>
    </rPh>
    <rPh sb="97" eb="98">
      <t>オ</t>
    </rPh>
    <rPh sb="100" eb="102">
      <t>リカイ</t>
    </rPh>
    <rPh sb="113" eb="115">
      <t>ジドウ</t>
    </rPh>
    <rPh sb="116" eb="118">
      <t>ハッタツ</t>
    </rPh>
    <rPh sb="118" eb="120">
      <t>ダンカイ</t>
    </rPh>
    <rPh sb="121" eb="123">
      <t>コウリョ</t>
    </rPh>
    <rPh sb="125" eb="128">
      <t>ショウガクブ</t>
    </rPh>
    <rPh sb="128" eb="129">
      <t>ダイ</t>
    </rPh>
    <rPh sb="130" eb="132">
      <t>ガクネン</t>
    </rPh>
    <phoneticPr fontId="6"/>
  </si>
  <si>
    <t>全ページがカラー印刷されており、挿絵も多い。児童にとって身近な食べ物や乗り物などのイラストが多く載っている。日常生活とつながりがある題材により、興味を持って声に出したり話したりすることが期待できる。児童の発達段階を考慮し、小学部第５～６学年の国語科教科用図書として適切である。</t>
    <rPh sb="0" eb="1">
      <t>ゼン</t>
    </rPh>
    <rPh sb="8" eb="10">
      <t>インサツ</t>
    </rPh>
    <rPh sb="16" eb="18">
      <t>サシエ</t>
    </rPh>
    <rPh sb="19" eb="20">
      <t>オオ</t>
    </rPh>
    <rPh sb="22" eb="24">
      <t>ジドウ</t>
    </rPh>
    <rPh sb="28" eb="30">
      <t>ミヂカ</t>
    </rPh>
    <rPh sb="31" eb="32">
      <t>タ</t>
    </rPh>
    <rPh sb="33" eb="34">
      <t>モノ</t>
    </rPh>
    <rPh sb="35" eb="36">
      <t>ノ</t>
    </rPh>
    <rPh sb="37" eb="38">
      <t>モノ</t>
    </rPh>
    <rPh sb="46" eb="47">
      <t>オオ</t>
    </rPh>
    <rPh sb="48" eb="49">
      <t>ノ</t>
    </rPh>
    <rPh sb="54" eb="56">
      <t>ニチジョウ</t>
    </rPh>
    <rPh sb="56" eb="58">
      <t>セイカツ</t>
    </rPh>
    <rPh sb="66" eb="68">
      <t>ダイザイ</t>
    </rPh>
    <rPh sb="72" eb="74">
      <t>キョウミ</t>
    </rPh>
    <rPh sb="75" eb="76">
      <t>モ</t>
    </rPh>
    <rPh sb="78" eb="79">
      <t>コエ</t>
    </rPh>
    <rPh sb="80" eb="81">
      <t>ダ</t>
    </rPh>
    <rPh sb="84" eb="85">
      <t>ハナ</t>
    </rPh>
    <rPh sb="93" eb="95">
      <t>キタイ</t>
    </rPh>
    <rPh sb="99" eb="101">
      <t>ジドウ</t>
    </rPh>
    <rPh sb="102" eb="104">
      <t>ハッタツ</t>
    </rPh>
    <rPh sb="104" eb="106">
      <t>ダンカイ</t>
    </rPh>
    <rPh sb="107" eb="109">
      <t>コウリョ</t>
    </rPh>
    <rPh sb="111" eb="114">
      <t>ショウガクブ</t>
    </rPh>
    <rPh sb="114" eb="115">
      <t>ダイ</t>
    </rPh>
    <rPh sb="118" eb="120">
      <t>ガクネン</t>
    </rPh>
    <rPh sb="121" eb="123">
      <t>コクゴ</t>
    </rPh>
    <rPh sb="123" eb="124">
      <t>カ</t>
    </rPh>
    <rPh sb="124" eb="126">
      <t>キョウカ</t>
    </rPh>
    <rPh sb="126" eb="127">
      <t>ヨウ</t>
    </rPh>
    <rPh sb="127" eb="129">
      <t>トショ</t>
    </rPh>
    <rPh sb="132" eb="134">
      <t>テキセツ</t>
    </rPh>
    <phoneticPr fontId="6"/>
  </si>
  <si>
    <t>イラストと文字を対応させながら語彙の学習をすることができる。物の名前だけでなく、言葉の使い方も楽しめる。また、なぞり書きや視写など、段階的な内容になっており、児童の実態に合わせて学習を進めることが期待できる。児童の発達段階を考慮し、小学部第５～６学年の国語科教科用図書として適切である。</t>
    <rPh sb="5" eb="7">
      <t>モジ</t>
    </rPh>
    <rPh sb="8" eb="10">
      <t>タイオウ</t>
    </rPh>
    <rPh sb="15" eb="17">
      <t>ゴイ</t>
    </rPh>
    <rPh sb="18" eb="20">
      <t>ガクシュウ</t>
    </rPh>
    <rPh sb="30" eb="31">
      <t>モノ</t>
    </rPh>
    <rPh sb="32" eb="34">
      <t>ナマエ</t>
    </rPh>
    <rPh sb="40" eb="42">
      <t>コトバ</t>
    </rPh>
    <rPh sb="43" eb="44">
      <t>ツカ</t>
    </rPh>
    <rPh sb="45" eb="46">
      <t>カタ</t>
    </rPh>
    <rPh sb="47" eb="48">
      <t>タノ</t>
    </rPh>
    <rPh sb="58" eb="59">
      <t>ガ</t>
    </rPh>
    <rPh sb="61" eb="62">
      <t>シ</t>
    </rPh>
    <rPh sb="62" eb="63">
      <t>シャ</t>
    </rPh>
    <rPh sb="66" eb="68">
      <t>ダンカイ</t>
    </rPh>
    <rPh sb="68" eb="69">
      <t>テキ</t>
    </rPh>
    <rPh sb="70" eb="72">
      <t>ナイヨウ</t>
    </rPh>
    <rPh sb="79" eb="81">
      <t>ジドウ</t>
    </rPh>
    <rPh sb="82" eb="84">
      <t>ジッタイ</t>
    </rPh>
    <rPh sb="85" eb="86">
      <t>ア</t>
    </rPh>
    <rPh sb="89" eb="91">
      <t>ガクシュウ</t>
    </rPh>
    <rPh sb="92" eb="93">
      <t>スス</t>
    </rPh>
    <rPh sb="98" eb="100">
      <t>キタイ</t>
    </rPh>
    <rPh sb="104" eb="106">
      <t>ジドウ</t>
    </rPh>
    <rPh sb="107" eb="111">
      <t>ハッタツダンカイ</t>
    </rPh>
    <rPh sb="112" eb="114">
      <t>コウリョ</t>
    </rPh>
    <rPh sb="116" eb="119">
      <t>ショウガクブ</t>
    </rPh>
    <rPh sb="119" eb="120">
      <t>ダイ</t>
    </rPh>
    <rPh sb="123" eb="125">
      <t>ガクネン</t>
    </rPh>
    <rPh sb="126" eb="129">
      <t>コクゴカ</t>
    </rPh>
    <rPh sb="129" eb="132">
      <t>キョウカヨウ</t>
    </rPh>
    <rPh sb="132" eb="134">
      <t>トショ</t>
    </rPh>
    <rPh sb="137" eb="139">
      <t>テキセツ</t>
    </rPh>
    <phoneticPr fontId="6"/>
  </si>
  <si>
    <t>言葉、文字や文に関心を持って学びやすい。「３びきのこぶた」や運動会など、身近な絵本や学校行事を題材として扱っている。児童が親しみをもって読むことや、経験したことと関連付けて話したり文章に表したりすることが期待できる。児童の発達段階を考慮し、小学部第５～６学年の国語科教科用図書として適切である。</t>
    <rPh sb="0" eb="2">
      <t>コトバ</t>
    </rPh>
    <rPh sb="3" eb="5">
      <t>モジ</t>
    </rPh>
    <rPh sb="6" eb="7">
      <t>ブン</t>
    </rPh>
    <rPh sb="8" eb="10">
      <t>カンシン</t>
    </rPh>
    <rPh sb="11" eb="12">
      <t>モ</t>
    </rPh>
    <rPh sb="14" eb="15">
      <t>マナ</t>
    </rPh>
    <rPh sb="30" eb="33">
      <t>ウンドウカイ</t>
    </rPh>
    <rPh sb="36" eb="38">
      <t>ミヂカ</t>
    </rPh>
    <rPh sb="39" eb="41">
      <t>エホン</t>
    </rPh>
    <rPh sb="42" eb="46">
      <t>ガッコウギョウジ</t>
    </rPh>
    <rPh sb="47" eb="49">
      <t>ダイザイ</t>
    </rPh>
    <rPh sb="52" eb="53">
      <t>アツカ</t>
    </rPh>
    <rPh sb="58" eb="60">
      <t>ジドウ</t>
    </rPh>
    <rPh sb="61" eb="62">
      <t>シタ</t>
    </rPh>
    <rPh sb="68" eb="69">
      <t>ヨ</t>
    </rPh>
    <rPh sb="74" eb="76">
      <t>ケイケン</t>
    </rPh>
    <rPh sb="81" eb="83">
      <t>カンレン</t>
    </rPh>
    <rPh sb="83" eb="84">
      <t>ヅ</t>
    </rPh>
    <rPh sb="86" eb="87">
      <t>ハナ</t>
    </rPh>
    <rPh sb="90" eb="92">
      <t>ブンショウ</t>
    </rPh>
    <rPh sb="93" eb="94">
      <t>アラワ</t>
    </rPh>
    <rPh sb="102" eb="104">
      <t>キタイ</t>
    </rPh>
    <rPh sb="108" eb="110">
      <t>ジドウ</t>
    </rPh>
    <rPh sb="111" eb="115">
      <t>ハッタツダンカイ</t>
    </rPh>
    <rPh sb="116" eb="118">
      <t>コウリョ</t>
    </rPh>
    <rPh sb="120" eb="123">
      <t>ショウガクブ</t>
    </rPh>
    <rPh sb="123" eb="124">
      <t>ダイ</t>
    </rPh>
    <rPh sb="127" eb="129">
      <t>ガクネン</t>
    </rPh>
    <rPh sb="130" eb="133">
      <t>コクゴカ</t>
    </rPh>
    <rPh sb="133" eb="136">
      <t>キョウカヨウ</t>
    </rPh>
    <rPh sb="136" eb="138">
      <t>トショ</t>
    </rPh>
    <rPh sb="141" eb="143">
      <t>テキセツ</t>
    </rPh>
    <phoneticPr fontId="6"/>
  </si>
  <si>
    <t>体の仕組みや働きについて、イラストや写真を使ってわかりやすく説明している。また、初めて図鑑を読む児童にもわかりやすいように、体の各部位の名前や働きを紹介している。目の錯覚を利用したクイズや、体にまつわる疑問に答えるコーナーがあり、楽しみながら知ることができる。児童の発達段階を考慮し、小学部第５～６学年の体育科教科用図書として適切である。</t>
    <rPh sb="0" eb="1">
      <t>カラダ</t>
    </rPh>
    <rPh sb="2" eb="4">
      <t>シク</t>
    </rPh>
    <rPh sb="6" eb="7">
      <t>ハタラ</t>
    </rPh>
    <rPh sb="18" eb="20">
      <t>シャシン</t>
    </rPh>
    <rPh sb="21" eb="22">
      <t>ツカ</t>
    </rPh>
    <rPh sb="30" eb="32">
      <t>セツメイ</t>
    </rPh>
    <rPh sb="40" eb="41">
      <t>ハジ</t>
    </rPh>
    <rPh sb="43" eb="45">
      <t>ズカン</t>
    </rPh>
    <rPh sb="46" eb="47">
      <t>ヨ</t>
    </rPh>
    <rPh sb="48" eb="50">
      <t>ジドウ</t>
    </rPh>
    <rPh sb="62" eb="63">
      <t>カラダ</t>
    </rPh>
    <rPh sb="64" eb="67">
      <t>カクブイ</t>
    </rPh>
    <rPh sb="68" eb="70">
      <t>ナマエ</t>
    </rPh>
    <rPh sb="71" eb="72">
      <t>ハタラ</t>
    </rPh>
    <rPh sb="74" eb="76">
      <t>ショウカイ</t>
    </rPh>
    <rPh sb="81" eb="82">
      <t>メ</t>
    </rPh>
    <rPh sb="83" eb="85">
      <t>サッカク</t>
    </rPh>
    <rPh sb="86" eb="88">
      <t>リヨウ</t>
    </rPh>
    <rPh sb="95" eb="96">
      <t>カラダ</t>
    </rPh>
    <rPh sb="101" eb="103">
      <t>ギモン</t>
    </rPh>
    <rPh sb="104" eb="105">
      <t>コタ</t>
    </rPh>
    <rPh sb="115" eb="116">
      <t>タノ</t>
    </rPh>
    <rPh sb="121" eb="122">
      <t>シ</t>
    </rPh>
    <rPh sb="130" eb="132">
      <t>ジドウ</t>
    </rPh>
    <rPh sb="133" eb="137">
      <t>ハッタツダンカイ</t>
    </rPh>
    <rPh sb="138" eb="140">
      <t>コウリョ</t>
    </rPh>
    <rPh sb="142" eb="145">
      <t>ショウガクブ</t>
    </rPh>
    <rPh sb="145" eb="146">
      <t>ダイ</t>
    </rPh>
    <rPh sb="149" eb="151">
      <t>ガクネン</t>
    </rPh>
    <phoneticPr fontId="6"/>
  </si>
  <si>
    <t>身に付けてほしいルールやマナー、よりよい生活のためのヒントなどがイラストで紹介されている。公共施設や公共交通機関の利用の仕方のルールが示されているので、校外学習等の行事にも応用できるほか、家庭生活やその他の学校生活を送るうえでどうすればよいかを考える際に有効である。児童の発達段階を考慮し、小学部第５～６学年の道徳科教科用図書として適切である。</t>
    <rPh sb="0" eb="1">
      <t>ミ</t>
    </rPh>
    <rPh sb="2" eb="3">
      <t>ツ</t>
    </rPh>
    <rPh sb="20" eb="22">
      <t>セイカツ</t>
    </rPh>
    <rPh sb="37" eb="39">
      <t>ショウカイ</t>
    </rPh>
    <rPh sb="45" eb="49">
      <t>コウキョウシセツ</t>
    </rPh>
    <rPh sb="50" eb="56">
      <t>コウキョウコウツウキカン</t>
    </rPh>
    <rPh sb="57" eb="59">
      <t>リヨウ</t>
    </rPh>
    <rPh sb="60" eb="62">
      <t>シカタ</t>
    </rPh>
    <rPh sb="67" eb="68">
      <t>シメ</t>
    </rPh>
    <rPh sb="76" eb="80">
      <t>コウガイガクシュウ</t>
    </rPh>
    <rPh sb="80" eb="81">
      <t>ナド</t>
    </rPh>
    <rPh sb="82" eb="84">
      <t>ギョウジ</t>
    </rPh>
    <rPh sb="86" eb="88">
      <t>オウヨウ</t>
    </rPh>
    <rPh sb="94" eb="98">
      <t>カテイセイカツ</t>
    </rPh>
    <rPh sb="101" eb="102">
      <t>タ</t>
    </rPh>
    <rPh sb="103" eb="107">
      <t>ガッコウセイカツ</t>
    </rPh>
    <rPh sb="108" eb="109">
      <t>オク</t>
    </rPh>
    <rPh sb="122" eb="123">
      <t>カンガ</t>
    </rPh>
    <rPh sb="125" eb="126">
      <t>サイ</t>
    </rPh>
    <rPh sb="127" eb="129">
      <t>ユウコウ</t>
    </rPh>
    <rPh sb="133" eb="135">
      <t>ジドウ</t>
    </rPh>
    <rPh sb="136" eb="138">
      <t>ハッタツ</t>
    </rPh>
    <rPh sb="138" eb="140">
      <t>ダンカイ</t>
    </rPh>
    <rPh sb="141" eb="143">
      <t>コウリョ</t>
    </rPh>
    <rPh sb="145" eb="149">
      <t>ショウガクブダイ</t>
    </rPh>
    <rPh sb="152" eb="154">
      <t>ガクネン</t>
    </rPh>
    <phoneticPr fontId="6"/>
  </si>
  <si>
    <t>紙の造形におけるもっとも基本的な、ちぎる・切る・貼る活動から発展させた表現技法まで、楽しい作品を取り上げており、造形への関心を高められる内容になっている。また、それぞれの題材について、数種類の作品例が示されており、印刷が鮮明であるため興味を引きやすい。児童の発達段階を考慮し、小学部第５～６学年の図画工作科教科用図書として適切である。</t>
    <rPh sb="0" eb="1">
      <t>カミ</t>
    </rPh>
    <rPh sb="2" eb="4">
      <t>ゾウケイ</t>
    </rPh>
    <rPh sb="12" eb="15">
      <t>キホンテキ</t>
    </rPh>
    <rPh sb="21" eb="22">
      <t>キ</t>
    </rPh>
    <rPh sb="24" eb="25">
      <t>ハ</t>
    </rPh>
    <rPh sb="26" eb="28">
      <t>カツドウ</t>
    </rPh>
    <rPh sb="30" eb="32">
      <t>ハッテン</t>
    </rPh>
    <rPh sb="35" eb="39">
      <t>ヒョウゲンギホウ</t>
    </rPh>
    <rPh sb="42" eb="43">
      <t>タノ</t>
    </rPh>
    <rPh sb="45" eb="47">
      <t>サクヒン</t>
    </rPh>
    <rPh sb="48" eb="49">
      <t>ト</t>
    </rPh>
    <rPh sb="50" eb="51">
      <t>ア</t>
    </rPh>
    <rPh sb="56" eb="58">
      <t>ゾウケイ</t>
    </rPh>
    <rPh sb="60" eb="62">
      <t>カンシン</t>
    </rPh>
    <rPh sb="63" eb="64">
      <t>タカ</t>
    </rPh>
    <rPh sb="68" eb="70">
      <t>ナイヨウ</t>
    </rPh>
    <rPh sb="85" eb="87">
      <t>ダイザイ</t>
    </rPh>
    <rPh sb="92" eb="95">
      <t>スウシュルイ</t>
    </rPh>
    <rPh sb="107" eb="109">
      <t>インサツ</t>
    </rPh>
    <rPh sb="110" eb="112">
      <t>センメイ</t>
    </rPh>
    <rPh sb="117" eb="119">
      <t>キョウミ</t>
    </rPh>
    <rPh sb="120" eb="121">
      <t>ヒ</t>
    </rPh>
    <rPh sb="126" eb="128">
      <t>ジドウ</t>
    </rPh>
    <rPh sb="129" eb="133">
      <t>ハッタツダンカイ</t>
    </rPh>
    <rPh sb="134" eb="136">
      <t>コウリョ</t>
    </rPh>
    <rPh sb="138" eb="141">
      <t>ショウガクブ</t>
    </rPh>
    <rPh sb="141" eb="142">
      <t>ダイ</t>
    </rPh>
    <rPh sb="145" eb="147">
      <t>ガクネン</t>
    </rPh>
    <rPh sb="148" eb="152">
      <t>ズガコウサク</t>
    </rPh>
    <rPh sb="152" eb="153">
      <t>カ</t>
    </rPh>
    <phoneticPr fontId="6"/>
  </si>
  <si>
    <t>図やイラストを見比べながら数の大小や量の比較を行うことができる。同じようなイラスト例題が続くので、学習の定着につながりやすい。また、身近な生活場面の題材に取り上げており、生活と結び付けて学習することが期待できる。児童の発達段階を考慮し、小学部５～６学年の算数科教科用図書として適切である。</t>
    <rPh sb="0" eb="1">
      <t>ズ</t>
    </rPh>
    <rPh sb="7" eb="9">
      <t>ミクラ</t>
    </rPh>
    <rPh sb="13" eb="14">
      <t>カズ</t>
    </rPh>
    <rPh sb="15" eb="17">
      <t>ダイショウ</t>
    </rPh>
    <rPh sb="18" eb="19">
      <t>リョウ</t>
    </rPh>
    <rPh sb="20" eb="22">
      <t>ヒカク</t>
    </rPh>
    <rPh sb="23" eb="24">
      <t>オコナ</t>
    </rPh>
    <rPh sb="32" eb="33">
      <t>オナ</t>
    </rPh>
    <rPh sb="41" eb="43">
      <t>レイダイ</t>
    </rPh>
    <rPh sb="44" eb="45">
      <t>ツヅ</t>
    </rPh>
    <rPh sb="49" eb="51">
      <t>ガクシュウ</t>
    </rPh>
    <rPh sb="52" eb="54">
      <t>テイチャク</t>
    </rPh>
    <rPh sb="66" eb="68">
      <t>ミジカ</t>
    </rPh>
    <rPh sb="69" eb="73">
      <t>セイカツバメン</t>
    </rPh>
    <rPh sb="74" eb="76">
      <t>ダイザイ</t>
    </rPh>
    <rPh sb="77" eb="78">
      <t>ト</t>
    </rPh>
    <rPh sb="79" eb="80">
      <t>ア</t>
    </rPh>
    <rPh sb="85" eb="87">
      <t>セイカツ</t>
    </rPh>
    <rPh sb="88" eb="89">
      <t>ムス</t>
    </rPh>
    <rPh sb="90" eb="91">
      <t>ツ</t>
    </rPh>
    <rPh sb="93" eb="95">
      <t>ガクシュウ</t>
    </rPh>
    <rPh sb="100" eb="102">
      <t>キタイ</t>
    </rPh>
    <rPh sb="106" eb="108">
      <t>ジドウ</t>
    </rPh>
    <rPh sb="109" eb="113">
      <t>ハッタツダンカイ</t>
    </rPh>
    <rPh sb="114" eb="116">
      <t>コウリョ</t>
    </rPh>
    <rPh sb="118" eb="121">
      <t>ショウガクブ</t>
    </rPh>
    <rPh sb="124" eb="126">
      <t>ガクネン</t>
    </rPh>
    <rPh sb="127" eb="129">
      <t>サンスウ</t>
    </rPh>
    <rPh sb="129" eb="130">
      <t>カ</t>
    </rPh>
    <rPh sb="130" eb="133">
      <t>キョウカヨウ</t>
    </rPh>
    <rPh sb="133" eb="135">
      <t>トショ</t>
    </rPh>
    <rPh sb="138" eb="140">
      <t>テキセツ</t>
    </rPh>
    <phoneticPr fontId="6"/>
  </si>
  <si>
    <t>歌唱、器楽、表現音楽づくり、鑑賞の活動内容が適切に取り上げられている。身近で馴染みのある曲が多数掲載されている。児童の興味関心や実態に応じて題材を選ぶことができる。身体表現や歌唱、合唱などを行うことで児童同士で関わり合いながら音楽に親しむことが期待できる。児童の発達段階を考慮し、小学部５学年の音楽科教科用図書として適切である。</t>
    <rPh sb="0" eb="2">
      <t>カショウ</t>
    </rPh>
    <rPh sb="3" eb="5">
      <t>キガク</t>
    </rPh>
    <rPh sb="6" eb="8">
      <t>ヒョウゲン</t>
    </rPh>
    <rPh sb="8" eb="10">
      <t>オンガク</t>
    </rPh>
    <rPh sb="14" eb="16">
      <t>カンショウ</t>
    </rPh>
    <rPh sb="17" eb="21">
      <t>カツドウナイヨウ</t>
    </rPh>
    <rPh sb="22" eb="24">
      <t>テキセツ</t>
    </rPh>
    <rPh sb="25" eb="26">
      <t>ト</t>
    </rPh>
    <rPh sb="27" eb="28">
      <t>ア</t>
    </rPh>
    <rPh sb="35" eb="37">
      <t>ミヂカ</t>
    </rPh>
    <rPh sb="38" eb="40">
      <t>ナジ</t>
    </rPh>
    <rPh sb="44" eb="45">
      <t>キョク</t>
    </rPh>
    <rPh sb="46" eb="50">
      <t>タスウケイサイ</t>
    </rPh>
    <rPh sb="56" eb="58">
      <t>ジドウ</t>
    </rPh>
    <rPh sb="59" eb="61">
      <t>キョウミ</t>
    </rPh>
    <rPh sb="61" eb="63">
      <t>カンシン</t>
    </rPh>
    <rPh sb="64" eb="66">
      <t>ジッタイ</t>
    </rPh>
    <rPh sb="67" eb="68">
      <t>オウ</t>
    </rPh>
    <rPh sb="70" eb="72">
      <t>ダイザイ</t>
    </rPh>
    <rPh sb="73" eb="74">
      <t>エラ</t>
    </rPh>
    <rPh sb="82" eb="84">
      <t>カラダ</t>
    </rPh>
    <rPh sb="84" eb="86">
      <t>ヒョウゲン</t>
    </rPh>
    <rPh sb="87" eb="89">
      <t>カショウ</t>
    </rPh>
    <rPh sb="90" eb="92">
      <t>ガッショウ</t>
    </rPh>
    <rPh sb="95" eb="96">
      <t>オコナ</t>
    </rPh>
    <rPh sb="100" eb="102">
      <t>ジドウ</t>
    </rPh>
    <rPh sb="102" eb="104">
      <t>ドウシ</t>
    </rPh>
    <rPh sb="105" eb="106">
      <t>カカ</t>
    </rPh>
    <rPh sb="108" eb="109">
      <t>ア</t>
    </rPh>
    <rPh sb="113" eb="115">
      <t>オンガク</t>
    </rPh>
    <rPh sb="116" eb="117">
      <t>シタ</t>
    </rPh>
    <rPh sb="122" eb="124">
      <t>キタイ</t>
    </rPh>
    <rPh sb="128" eb="130">
      <t>ジドウ</t>
    </rPh>
    <rPh sb="131" eb="135">
      <t>ハッタツダンカイ</t>
    </rPh>
    <rPh sb="136" eb="138">
      <t>コウリョ</t>
    </rPh>
    <rPh sb="140" eb="143">
      <t>ショウガクブ</t>
    </rPh>
    <rPh sb="144" eb="146">
      <t>ガクネン</t>
    </rPh>
    <rPh sb="147" eb="149">
      <t>オンガク</t>
    </rPh>
    <phoneticPr fontId="6"/>
  </si>
  <si>
    <t>様々な人と協力しながら自分の役割を果たしたり、自ら安全に生活する意識を高めたりすることができるような題材が取り上げられている。生活を豊かにしようとする意欲や態度を高めることが期待できる。児童の発達段階を考慮し、小学部５～６学年の生活科教科用図書として適切である。</t>
    <rPh sb="0" eb="2">
      <t>サマザマ</t>
    </rPh>
    <rPh sb="3" eb="4">
      <t>ヒト</t>
    </rPh>
    <rPh sb="5" eb="7">
      <t>キョウリョク</t>
    </rPh>
    <rPh sb="11" eb="13">
      <t>ジブン</t>
    </rPh>
    <rPh sb="14" eb="16">
      <t>ヤクワリ</t>
    </rPh>
    <rPh sb="17" eb="18">
      <t>ハ</t>
    </rPh>
    <rPh sb="23" eb="24">
      <t>ミズカ</t>
    </rPh>
    <rPh sb="25" eb="27">
      <t>アンゼン</t>
    </rPh>
    <rPh sb="28" eb="30">
      <t>セイカツ</t>
    </rPh>
    <rPh sb="32" eb="34">
      <t>イシキ</t>
    </rPh>
    <rPh sb="35" eb="36">
      <t>タカ</t>
    </rPh>
    <rPh sb="50" eb="52">
      <t>ダイザイ</t>
    </rPh>
    <rPh sb="53" eb="54">
      <t>ト</t>
    </rPh>
    <rPh sb="55" eb="56">
      <t>ア</t>
    </rPh>
    <rPh sb="87" eb="89">
      <t>キタイ</t>
    </rPh>
    <rPh sb="114" eb="116">
      <t>セイカツ</t>
    </rPh>
    <phoneticPr fontId="6"/>
  </si>
  <si>
    <t>都道府県についてのイラストを使って分かりやすく表現されており、字も読みやすくシンプルで絵の大きさも適当である。日本の地図が地方別にカラー区分で描かれ、自分たちが住んでいる日本や都道府県の形、自然などへの興味を引かれやすい。児童の発達段階を考慮し、小学部第4学年の生活科教科用図書として適当である。</t>
    <rPh sb="0" eb="4">
      <t>トドウフケン</t>
    </rPh>
    <rPh sb="14" eb="15">
      <t>ツカ</t>
    </rPh>
    <rPh sb="17" eb="18">
      <t>ワ</t>
    </rPh>
    <phoneticPr fontId="6"/>
  </si>
  <si>
    <t>1年の季節の移り変わりの中で、どのような草花や木が生育しているのかを理解することができる内容である。また、季節ごとに分類されており分かりやすい。併せて虫の紹介や、草花を使った遊びが掲載されていて、楽しめる内容となっている。児童の発達段階を考慮し、小学部第６学年の生活科教科用図書として適切である。</t>
    <rPh sb="1" eb="2">
      <t>ネン</t>
    </rPh>
    <rPh sb="3" eb="5">
      <t>キセツ</t>
    </rPh>
    <rPh sb="6" eb="7">
      <t>ウツ</t>
    </rPh>
    <rPh sb="8" eb="9">
      <t>カ</t>
    </rPh>
    <rPh sb="12" eb="13">
      <t>ナカ</t>
    </rPh>
    <rPh sb="20" eb="22">
      <t>クサバナ</t>
    </rPh>
    <rPh sb="23" eb="24">
      <t>キ</t>
    </rPh>
    <rPh sb="25" eb="27">
      <t>セイイク</t>
    </rPh>
    <rPh sb="34" eb="36">
      <t>リカイ</t>
    </rPh>
    <rPh sb="44" eb="46">
      <t>ナイヨウ</t>
    </rPh>
    <rPh sb="53" eb="55">
      <t>キセツ</t>
    </rPh>
    <rPh sb="58" eb="60">
      <t>ブンルイ</t>
    </rPh>
    <rPh sb="65" eb="66">
      <t>ワ</t>
    </rPh>
    <rPh sb="72" eb="73">
      <t>アワ</t>
    </rPh>
    <rPh sb="75" eb="76">
      <t>ムシ</t>
    </rPh>
    <rPh sb="77" eb="79">
      <t>ショウカイ</t>
    </rPh>
    <rPh sb="81" eb="83">
      <t>クサバナ</t>
    </rPh>
    <rPh sb="84" eb="85">
      <t>ツカ</t>
    </rPh>
    <rPh sb="87" eb="88">
      <t>アソ</t>
    </rPh>
    <rPh sb="90" eb="92">
      <t>ケイサイ</t>
    </rPh>
    <rPh sb="98" eb="99">
      <t>タノ</t>
    </rPh>
    <rPh sb="102" eb="104">
      <t>ナイヨウ</t>
    </rPh>
    <rPh sb="111" eb="113">
      <t>ジドウ</t>
    </rPh>
    <rPh sb="114" eb="118">
      <t>ハッタツダンカイ</t>
    </rPh>
    <rPh sb="119" eb="121">
      <t>コウリョ</t>
    </rPh>
    <rPh sb="123" eb="126">
      <t>ショウガクブ</t>
    </rPh>
    <rPh sb="126" eb="127">
      <t>ダイ</t>
    </rPh>
    <rPh sb="128" eb="130">
      <t>ガクネン</t>
    </rPh>
    <rPh sb="131" eb="133">
      <t>セイカツ</t>
    </rPh>
    <rPh sb="133" eb="134">
      <t>カ</t>
    </rPh>
    <rPh sb="134" eb="137">
      <t>キョウカヨウ</t>
    </rPh>
    <rPh sb="137" eb="139">
      <t>トショ</t>
    </rPh>
    <rPh sb="142" eb="144">
      <t>テキセツ</t>
    </rPh>
    <phoneticPr fontId="6"/>
  </si>
  <si>
    <t>数の概念の形成が未熟である児童に、丁寧に数の学習を行うことができる。学校生活の流れに沿ったイラストが多く、日常生活と関連付けて、声に出したり指さししたりして数を数えることが期待できる。児童の発達段階を考慮し、小学部５～６学年の算数科教科用図書として適切である。</t>
    <rPh sb="0" eb="1">
      <t>カズ</t>
    </rPh>
    <rPh sb="2" eb="4">
      <t>ガイネン</t>
    </rPh>
    <rPh sb="5" eb="7">
      <t>ケイセイ</t>
    </rPh>
    <rPh sb="8" eb="10">
      <t>ミジュク</t>
    </rPh>
    <rPh sb="13" eb="15">
      <t>ジドウ</t>
    </rPh>
    <rPh sb="17" eb="19">
      <t>テイネイ</t>
    </rPh>
    <rPh sb="20" eb="21">
      <t>カズ</t>
    </rPh>
    <rPh sb="22" eb="24">
      <t>ガクシュウ</t>
    </rPh>
    <rPh sb="25" eb="26">
      <t>オコナ</t>
    </rPh>
    <rPh sb="34" eb="38">
      <t>ガッコウセイカツ</t>
    </rPh>
    <rPh sb="39" eb="40">
      <t>ナガ</t>
    </rPh>
    <rPh sb="42" eb="43">
      <t>ソ</t>
    </rPh>
    <rPh sb="50" eb="51">
      <t>オオ</t>
    </rPh>
    <rPh sb="53" eb="57">
      <t>ニチジョウセイカツ</t>
    </rPh>
    <rPh sb="58" eb="60">
      <t>カンレン</t>
    </rPh>
    <rPh sb="60" eb="61">
      <t>ツ</t>
    </rPh>
    <rPh sb="64" eb="65">
      <t>コエ</t>
    </rPh>
    <rPh sb="66" eb="67">
      <t>ダ</t>
    </rPh>
    <rPh sb="78" eb="79">
      <t>カズ</t>
    </rPh>
    <rPh sb="80" eb="81">
      <t>カゾ</t>
    </rPh>
    <rPh sb="86" eb="88">
      <t>キタイ</t>
    </rPh>
    <rPh sb="92" eb="94">
      <t>ジドウ</t>
    </rPh>
    <rPh sb="95" eb="99">
      <t>ハッタツダンカイ</t>
    </rPh>
    <rPh sb="100" eb="102">
      <t>コウリョ</t>
    </rPh>
    <rPh sb="104" eb="107">
      <t>ショウガクブ</t>
    </rPh>
    <rPh sb="110" eb="112">
      <t>ガクネン</t>
    </rPh>
    <rPh sb="119" eb="121">
      <t>トショ</t>
    </rPh>
    <rPh sb="124" eb="126">
      <t>テキセツ</t>
    </rPh>
    <phoneticPr fontId="6"/>
  </si>
  <si>
    <t>身近な物を題材に、分かりやすいイラストで示されているため、イラストを指さして数えたり見比べたりして、数や量、形、おおきさなどに着目することが期待できる。また、買い物や金銭を扱った題材もあり、学んだことを生活場面で生かすことが期待できる。児童の発達段階を考慮し、小学部５～６学年の算数科教科用図書として適切である。</t>
    <rPh sb="0" eb="2">
      <t>ミヂカ</t>
    </rPh>
    <rPh sb="3" eb="4">
      <t>モノ</t>
    </rPh>
    <rPh sb="5" eb="7">
      <t>ダイザイ</t>
    </rPh>
    <rPh sb="9" eb="10">
      <t>ワ</t>
    </rPh>
    <rPh sb="20" eb="21">
      <t>シメ</t>
    </rPh>
    <rPh sb="38" eb="39">
      <t>カゾ</t>
    </rPh>
    <rPh sb="42" eb="44">
      <t>ミクラ</t>
    </rPh>
    <rPh sb="50" eb="51">
      <t>カズ</t>
    </rPh>
    <rPh sb="52" eb="53">
      <t>リョウ</t>
    </rPh>
    <rPh sb="54" eb="55">
      <t>カタチ</t>
    </rPh>
    <rPh sb="63" eb="65">
      <t>チャクモク</t>
    </rPh>
    <rPh sb="70" eb="72">
      <t>キタイ</t>
    </rPh>
    <rPh sb="79" eb="80">
      <t>カ</t>
    </rPh>
    <rPh sb="81" eb="82">
      <t>モノ</t>
    </rPh>
    <rPh sb="83" eb="85">
      <t>キンセン</t>
    </rPh>
    <rPh sb="86" eb="87">
      <t>アツカ</t>
    </rPh>
    <rPh sb="89" eb="91">
      <t>ダイザイ</t>
    </rPh>
    <rPh sb="95" eb="96">
      <t>マナ</t>
    </rPh>
    <rPh sb="101" eb="105">
      <t>セイカツバメン</t>
    </rPh>
    <rPh sb="106" eb="107">
      <t>イ</t>
    </rPh>
    <rPh sb="112" eb="114">
      <t>キタイ</t>
    </rPh>
    <rPh sb="118" eb="120">
      <t>ジドウ</t>
    </rPh>
    <rPh sb="121" eb="125">
      <t>ハッタツダンカイ</t>
    </rPh>
    <rPh sb="126" eb="128">
      <t>コウリョ</t>
    </rPh>
    <rPh sb="130" eb="133">
      <t>ショウガクブ</t>
    </rPh>
    <rPh sb="136" eb="138">
      <t>ガクネン</t>
    </rPh>
    <rPh sb="139" eb="142">
      <t>サンスウカ</t>
    </rPh>
    <rPh sb="142" eb="145">
      <t>キョウカヨウ</t>
    </rPh>
    <rPh sb="145" eb="147">
      <t>トショ</t>
    </rPh>
    <rPh sb="150" eb="152">
      <t>テキセツ</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</si>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</sst>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1" fillId="2" borderId="7" xfId="5" applyFont="1" applyFill="1" applyBorder="1" applyAlignment="1">
      <alignment horizontal="center" vertical="center" wrapText="1" shrinkToFit="1"/>
    </xf>
    <xf numFmtId="0" fontId="41" fillId="2" borderId="6" xfId="5" applyFont="1" applyFill="1" applyBorder="1" applyAlignment="1">
      <alignment horizontal="center" vertical="center" wrapText="1" shrinkToFit="1"/>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40" fillId="2" borderId="7" xfId="5" applyNumberFormat="1" applyFont="1" applyFill="1" applyBorder="1" applyAlignment="1" applyProtection="1">
      <alignment horizontal="center" vertical="center"/>
      <protection locked="0"/>
    </xf>
    <xf numFmtId="49" fontId="40" fillId="2" borderId="6"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79" zoomScale="55" zoomScaleNormal="50" zoomScaleSheetLayoutView="55" workbookViewId="0">
      <selection activeCell="E115" sqref="E115:E11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4" width="5.09765625" style="187" customWidth="1"/>
    <col min="25" max="25" width="5.59765625" style="187" customWidth="1"/>
    <col min="26" max="27" width="5.09765625" style="187" customWidth="1"/>
    <col min="28" max="16384" width="9" style="182"/>
  </cols>
  <sheetData>
    <row r="1" spans="1:27" ht="21" customHeight="1" thickBot="1" x14ac:dyDescent="0.5">
      <c r="A1" s="349" t="s">
        <v>5512</v>
      </c>
      <c r="B1" s="349"/>
      <c r="C1" s="349"/>
      <c r="D1" s="349"/>
      <c r="E1" s="236"/>
      <c r="F1" s="350" t="s">
        <v>7677</v>
      </c>
      <c r="G1" s="350"/>
      <c r="H1" s="350"/>
      <c r="I1" s="350"/>
      <c r="J1" s="350"/>
      <c r="K1" s="350"/>
      <c r="L1" s="350"/>
      <c r="M1" s="350"/>
      <c r="N1" s="351" t="s">
        <v>8027</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50"/>
      <c r="G2" s="350"/>
      <c r="H2" s="350"/>
      <c r="I2" s="350"/>
      <c r="J2" s="350"/>
      <c r="K2" s="350"/>
      <c r="L2" s="350"/>
      <c r="M2" s="350"/>
      <c r="N2" s="351"/>
      <c r="O2" s="236"/>
      <c r="P2" s="236"/>
      <c r="Q2" s="236"/>
      <c r="R2" s="236"/>
      <c r="S2" s="235"/>
      <c r="T2" s="236"/>
      <c r="U2" s="340" t="s">
        <v>7699</v>
      </c>
      <c r="V2" s="340"/>
      <c r="W2" s="340"/>
      <c r="X2" s="346" t="s">
        <v>5513</v>
      </c>
      <c r="Y2" s="346"/>
      <c r="Z2" s="346"/>
      <c r="AA2" s="346"/>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41" t="s">
        <v>7698</v>
      </c>
      <c r="V3" s="341"/>
      <c r="W3" s="352" t="s">
        <v>8007</v>
      </c>
      <c r="X3" s="347" t="s">
        <v>7759</v>
      </c>
      <c r="Y3" s="347"/>
      <c r="Z3" s="347"/>
      <c r="AA3" s="347"/>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42"/>
      <c r="V4" s="342"/>
      <c r="W4" s="353"/>
      <c r="X4" s="348"/>
      <c r="Y4" s="348"/>
      <c r="Z4" s="348"/>
      <c r="AA4" s="348"/>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43" t="s">
        <v>7662</v>
      </c>
      <c r="Q7" s="344"/>
      <c r="R7" s="344"/>
      <c r="S7" s="344"/>
      <c r="T7" s="345"/>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12</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24</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4" t="s">
        <v>537</v>
      </c>
      <c r="F15" s="338" t="s">
        <v>7662</v>
      </c>
      <c r="G15" s="338" t="s">
        <v>7672</v>
      </c>
      <c r="H15" s="312" t="s">
        <v>7673</v>
      </c>
      <c r="I15" s="360" t="s">
        <v>7675</v>
      </c>
      <c r="J15" s="229" t="s">
        <v>1943</v>
      </c>
      <c r="K15" s="362" t="s">
        <v>535</v>
      </c>
      <c r="L15" s="230" t="s">
        <v>536</v>
      </c>
      <c r="M15" s="332" t="s">
        <v>7950</v>
      </c>
      <c r="N15" s="354" t="s">
        <v>538</v>
      </c>
      <c r="O15" s="338" t="s">
        <v>7662</v>
      </c>
      <c r="P15" s="338" t="s">
        <v>7672</v>
      </c>
      <c r="Q15" s="338" t="s">
        <v>7673</v>
      </c>
      <c r="R15" s="360" t="s">
        <v>7675</v>
      </c>
      <c r="S15" s="229" t="s">
        <v>1943</v>
      </c>
      <c r="T15" s="330" t="s">
        <v>535</v>
      </c>
      <c r="U15" s="230" t="s">
        <v>7980</v>
      </c>
      <c r="V15" s="332" t="s">
        <v>7950</v>
      </c>
      <c r="W15" s="356" t="s">
        <v>538</v>
      </c>
      <c r="X15" s="338" t="s">
        <v>7662</v>
      </c>
      <c r="Y15" s="338" t="s">
        <v>7672</v>
      </c>
      <c r="Z15" s="338" t="s">
        <v>7673</v>
      </c>
      <c r="AA15" s="358" t="s">
        <v>7675</v>
      </c>
    </row>
    <row r="16" spans="1:27" s="231" customFormat="1" ht="18" customHeight="1" x14ac:dyDescent="0.45">
      <c r="A16" s="232" t="s">
        <v>7951</v>
      </c>
      <c r="B16" s="333"/>
      <c r="C16" s="298" t="s">
        <v>539</v>
      </c>
      <c r="D16" s="333"/>
      <c r="E16" s="355"/>
      <c r="F16" s="339"/>
      <c r="G16" s="339"/>
      <c r="H16" s="313"/>
      <c r="I16" s="361"/>
      <c r="J16" s="233" t="s">
        <v>7951</v>
      </c>
      <c r="K16" s="363"/>
      <c r="L16" s="234" t="s">
        <v>539</v>
      </c>
      <c r="M16" s="333"/>
      <c r="N16" s="355"/>
      <c r="O16" s="339"/>
      <c r="P16" s="339"/>
      <c r="Q16" s="339"/>
      <c r="R16" s="361"/>
      <c r="S16" s="233" t="s">
        <v>7951</v>
      </c>
      <c r="T16" s="331"/>
      <c r="U16" s="234" t="s">
        <v>539</v>
      </c>
      <c r="V16" s="333"/>
      <c r="W16" s="357"/>
      <c r="X16" s="339"/>
      <c r="Y16" s="339"/>
      <c r="Z16" s="339"/>
      <c r="AA16" s="359"/>
    </row>
    <row r="17" spans="1:27" s="187" customFormat="1" ht="25.95" customHeight="1" x14ac:dyDescent="0.45">
      <c r="A17" s="287" t="s">
        <v>7760</v>
      </c>
      <c r="B17" s="314" t="s">
        <v>7979</v>
      </c>
      <c r="C17" s="299" t="s">
        <v>7979</v>
      </c>
      <c r="D17" s="320" t="str">
        <f xml:space="preserve">
IF(C18="ア",VLOOKUP(A18,ア!$A:$C,2,FALSE),
IF(C18="イ",VLOOKUP(A18,イ!$A:$C,2,FALSE),
IF(C18="ウ",HLOOKUP(A18,ウ!$1:$6,4,FALSE),
IF(C18="エ",VLOOKUP(A18,エ!$A:$E,4,FALSE),""))))</f>
        <v>02-1　岩　崎　書　店</v>
      </c>
      <c r="E17" s="322" t="str">
        <f xml:space="preserve">
IF(C18="ア",VLOOKUP(A18,ア!$A:$C,3,FALSE),
IF(C18="イ",VLOOKUP(A18,イ!$A:$C,3,FALSE),
IF(C18="ウ",HLOOKUP(A18,ウ!$1:$6,5,FALSE)&amp;HLOOKUP(A18,ウ!$1:$6,6,FALSE),
IF(C18="エ",VLOOKUP(A18,エ!$A:$E,4,FALSE),""))))</f>
        <v>五味太郎の
ことばとかずの絵本ことばのあいうえお</v>
      </c>
      <c r="F17" s="324" t="s">
        <v>7665</v>
      </c>
      <c r="G17" s="326" t="s">
        <v>7982</v>
      </c>
      <c r="H17" s="328" t="s">
        <v>7987</v>
      </c>
      <c r="I17" s="318" t="s">
        <v>7986</v>
      </c>
      <c r="J17" s="291" t="s">
        <v>7996</v>
      </c>
      <c r="K17" s="314" t="s">
        <v>7979</v>
      </c>
      <c r="L17" s="299" t="s">
        <v>7979</v>
      </c>
      <c r="M17" s="320" t="str">
        <f xml:space="preserve">
IF(L18="ア",VLOOKUP(J18,ア!$A:$C,2,FALSE),
IF(L18="イ",VLOOKUP(J18,イ!$A:$C,2,FALSE),
IF(L18="ウ",HLOOKUP(J18,ウ!$1:$6,4,FALSE),
IF(L18="エ",VLOOKUP(J18,エ!$A:$E,4,FALSE),""))))</f>
        <v>東書</v>
      </c>
      <c r="N17" s="322" t="str">
        <f xml:space="preserve">
IF(L18="ア",VLOOKUP(J18,ア!$A:$C,3,FALSE),
IF(L18="イ",VLOOKUP(J18,イ!$A:$C,3,FALSE),
IF(L18="ウ",HLOOKUP(J18,ウ!$1:$6,5,FALSE)&amp;HLOOKUP(J18,ウ!$1:$6,6,FALSE),
IF(L18="エ",VLOOKUP(J18,エ!$A:$E,4,FALSE),""))))</f>
        <v>こくご　☆</v>
      </c>
      <c r="O17" s="324" t="s">
        <v>7665</v>
      </c>
      <c r="P17" s="326" t="s">
        <v>7982</v>
      </c>
      <c r="Q17" s="328" t="s">
        <v>8003</v>
      </c>
      <c r="R17" s="318"/>
      <c r="S17" s="287" t="s">
        <v>7880</v>
      </c>
      <c r="T17" s="314" t="s">
        <v>7979</v>
      </c>
      <c r="U17" s="299" t="s">
        <v>7979</v>
      </c>
      <c r="V17" s="334" t="str">
        <f xml:space="preserve">
IF(U18="ア",VLOOKUP(S18,ア!$A:$C,2,FALSE),
IF(U18="イ",VLOOKUP(S18,イ!$A:$C,2,FALSE),
IF(U18="ウ",HLOOKUP(S18,ウ!$1:$6,4,FALSE),
IF(U18="エ",VLOOKUP(S18,エ!$A:$E,4,FALSE),""))))</f>
        <v>東書</v>
      </c>
      <c r="W17" s="336" t="str">
        <f xml:space="preserve">
IF(U18="ア",VLOOKUP(S18,ア!$A:$C,3,FALSE),
IF(U18="イ",VLOOKUP(S18,イ!$A:$C,3,FALSE),
IF(U18="ウ",HLOOKUP(S18,ウ!$1:$6,5,FALSE)&amp;HLOOKUP(S18,ウ!$1:$6,6,FALSE),
IF(U18="エ",VLOOKUP(S18,エ!$A:$E,4,FALSE),""))))</f>
        <v>こくご　☆</v>
      </c>
      <c r="X17" s="324" t="s">
        <v>7665</v>
      </c>
      <c r="Y17" s="326" t="s">
        <v>7982</v>
      </c>
      <c r="Z17" s="328" t="s">
        <v>8003</v>
      </c>
      <c r="AA17" s="364" t="s">
        <v>7986</v>
      </c>
    </row>
    <row r="18" spans="1:27" s="187" customFormat="1" ht="25.95" customHeight="1" x14ac:dyDescent="0.45">
      <c r="A18" s="311">
        <v>9784265903016</v>
      </c>
      <c r="B18" s="315"/>
      <c r="C18" s="300" t="s">
        <v>2128</v>
      </c>
      <c r="D18" s="321"/>
      <c r="E18" s="323"/>
      <c r="F18" s="325"/>
      <c r="G18" s="327"/>
      <c r="H18" s="329"/>
      <c r="I18" s="319"/>
      <c r="J18" s="292" t="s">
        <v>7995</v>
      </c>
      <c r="K18" s="315"/>
      <c r="L18" s="300" t="s">
        <v>7703</v>
      </c>
      <c r="M18" s="321"/>
      <c r="N18" s="323"/>
      <c r="O18" s="325"/>
      <c r="P18" s="327"/>
      <c r="Q18" s="329"/>
      <c r="R18" s="319"/>
      <c r="S18" s="288" t="s">
        <v>7995</v>
      </c>
      <c r="T18" s="315"/>
      <c r="U18" s="300" t="s">
        <v>7703</v>
      </c>
      <c r="V18" s="335"/>
      <c r="W18" s="337"/>
      <c r="X18" s="325"/>
      <c r="Y18" s="327"/>
      <c r="Z18" s="329"/>
      <c r="AA18" s="365"/>
    </row>
    <row r="19" spans="1:27" s="187" customFormat="1" ht="25.95" customHeight="1" x14ac:dyDescent="0.45">
      <c r="A19" s="289" t="s">
        <v>7761</v>
      </c>
      <c r="B19" s="314" t="s">
        <v>7979</v>
      </c>
      <c r="C19" s="299" t="s">
        <v>7979</v>
      </c>
      <c r="D19" s="334" t="str">
        <f xml:space="preserve">
IF(C20="ア",VLOOKUP(A20,ア!$A:$C,2,FALSE),
IF(C20="イ",VLOOKUP(A20,イ!$A:$C,2,FALSE),
IF(C20="ウ",HLOOKUP(A20,ウ!$1:$6,4,FALSE),
IF(C20="エ",VLOOKUP(A20,エ!$A:$E,4,FALSE),""))))</f>
        <v>06-1　偕　成　社</v>
      </c>
      <c r="E19" s="336" t="str">
        <f xml:space="preserve">
IF(C20="ア",VLOOKUP(A20,ア!$A:$C,3,FALSE),
IF(C20="イ",VLOOKUP(A20,イ!$A:$C,3,FALSE),
IF(C20="ウ",HLOOKUP(A20,ウ!$1:$6,5,FALSE)&amp;HLOOKUP(A20,ウ!$1:$6,6,FALSE),
IF(C20="エ",VLOOKUP(A20,エ!$A:$E,4,FALSE),""))))</f>
        <v>五味太郎・言葉図鑑（１）うごきのことば</v>
      </c>
      <c r="F19" s="324" t="s">
        <v>7665</v>
      </c>
      <c r="G19" s="326" t="s">
        <v>7983</v>
      </c>
      <c r="H19" s="328" t="s">
        <v>7987</v>
      </c>
      <c r="I19" s="318" t="s">
        <v>7986</v>
      </c>
      <c r="J19" s="291" t="s">
        <v>7997</v>
      </c>
      <c r="K19" s="314" t="s">
        <v>7979</v>
      </c>
      <c r="L19" s="299" t="s">
        <v>7979</v>
      </c>
      <c r="M19" s="320" t="str">
        <f xml:space="preserve">
IF(L20="ア",VLOOKUP(J20,ア!$A:$C,2,FALSE),
IF(L20="イ",VLOOKUP(J20,イ!$A:$C,2,FALSE),
IF(L20="ウ",HLOOKUP(J20,ウ!$1:$6,4,FALSE),
IF(L20="エ",VLOOKUP(J20,エ!$A:$E,4,FALSE),""))))</f>
        <v>東書</v>
      </c>
      <c r="N19" s="322" t="str">
        <f xml:space="preserve">
IF(L20="ア",VLOOKUP(J20,ア!$A:$C,3,FALSE),
IF(L20="イ",VLOOKUP(J20,イ!$A:$C,3,FALSE),
IF(L20="ウ",HLOOKUP(J20,ウ!$1:$6,5,FALSE)&amp;HLOOKUP(J20,ウ!$1:$6,6,FALSE),
IF(L20="エ",VLOOKUP(J20,エ!$A:$E,4,FALSE),""))))</f>
        <v>こくご　☆☆</v>
      </c>
      <c r="O19" s="324" t="s">
        <v>7665</v>
      </c>
      <c r="P19" s="326" t="s">
        <v>7983</v>
      </c>
      <c r="Q19" s="316" t="s">
        <v>8003</v>
      </c>
      <c r="R19" s="318"/>
      <c r="S19" s="289" t="s">
        <v>7881</v>
      </c>
      <c r="T19" s="314" t="s">
        <v>7979</v>
      </c>
      <c r="U19" s="299" t="s">
        <v>7979</v>
      </c>
      <c r="V19" s="334" t="str">
        <f xml:space="preserve">
IF(U20="ア",VLOOKUP(S20,ア!$A:$C,2,FALSE),
IF(U20="イ",VLOOKUP(S20,イ!$A:$C,2,FALSE),
IF(U20="ウ",HLOOKUP(S20,ウ!$1:$6,4,FALSE),
IF(U20="エ",VLOOKUP(S20,エ!$A:$E,4,FALSE),""))))</f>
        <v>東書</v>
      </c>
      <c r="W19" s="336" t="str">
        <f xml:space="preserve">
IF(U20="ア",VLOOKUP(S20,ア!$A:$C,3,FALSE),
IF(U20="イ",VLOOKUP(S20,イ!$A:$C,3,FALSE),
IF(U20="ウ",HLOOKUP(S20,ウ!$1:$6,5,FALSE)&amp;HLOOKUP(S20,ウ!$1:$6,6,FALSE),
IF(U20="エ",VLOOKUP(S20,エ!$A:$E,4,FALSE),""))))</f>
        <v>こくご　☆☆</v>
      </c>
      <c r="X19" s="324" t="s">
        <v>7665</v>
      </c>
      <c r="Y19" s="326" t="s">
        <v>7983</v>
      </c>
      <c r="Z19" s="328" t="s">
        <v>8003</v>
      </c>
      <c r="AA19" s="364" t="s">
        <v>7986</v>
      </c>
    </row>
    <row r="20" spans="1:27" s="187" customFormat="1" ht="25.95" customHeight="1" x14ac:dyDescent="0.45">
      <c r="A20" s="311">
        <v>9784033430102</v>
      </c>
      <c r="B20" s="315"/>
      <c r="C20" s="300" t="s">
        <v>2128</v>
      </c>
      <c r="D20" s="335"/>
      <c r="E20" s="337"/>
      <c r="F20" s="325"/>
      <c r="G20" s="327"/>
      <c r="H20" s="329"/>
      <c r="I20" s="319"/>
      <c r="J20" s="292" t="s">
        <v>7988</v>
      </c>
      <c r="K20" s="315"/>
      <c r="L20" s="300" t="s">
        <v>7703</v>
      </c>
      <c r="M20" s="321"/>
      <c r="N20" s="323"/>
      <c r="O20" s="325"/>
      <c r="P20" s="327"/>
      <c r="Q20" s="317"/>
      <c r="R20" s="319"/>
      <c r="S20" s="288" t="s">
        <v>7988</v>
      </c>
      <c r="T20" s="315"/>
      <c r="U20" s="300" t="s">
        <v>7703</v>
      </c>
      <c r="V20" s="335"/>
      <c r="W20" s="337"/>
      <c r="X20" s="325"/>
      <c r="Y20" s="327"/>
      <c r="Z20" s="329"/>
      <c r="AA20" s="365"/>
    </row>
    <row r="21" spans="1:27" s="187" customFormat="1" ht="25.95" customHeight="1" x14ac:dyDescent="0.45">
      <c r="A21" s="289" t="s">
        <v>7762</v>
      </c>
      <c r="B21" s="314" t="s">
        <v>7980</v>
      </c>
      <c r="C21" s="299" t="s">
        <v>7980</v>
      </c>
      <c r="D21" s="334" t="str">
        <f xml:space="preserve">
IF(C22="ア",VLOOKUP(A22,ア!$A:$C,2,FALSE),
IF(C22="イ",VLOOKUP(A22,イ!$A:$C,2,FALSE),
IF(C22="ウ",HLOOKUP(A22,ウ!$1:$6,4,FALSE),
IF(C22="エ",VLOOKUP(A22,エ!$A:$E,4,FALSE),""))))</f>
        <v>08-1　く も ん 出 版</v>
      </c>
      <c r="E21" s="336" t="str">
        <f xml:space="preserve">
IF(C22="ア",VLOOKUP(A22,ア!$A:$C,3,FALSE),
IF(C22="イ",VLOOKUP(A22,イ!$A:$C,3,FALSE),
IF(C22="ウ",HLOOKUP(A22,ウ!$1:$6,5,FALSE)&amp;HLOOKUP(A22,ウ!$1:$6,6,FALSE),
IF(C22="エ",VLOOKUP(A22,エ!$A:$E,4,FALSE),""))))</f>
        <v>くもんのはじめてのえほん３おおきいちいさい</v>
      </c>
      <c r="F21" s="324" t="s">
        <v>7665</v>
      </c>
      <c r="G21" s="326" t="s">
        <v>7982</v>
      </c>
      <c r="H21" s="328" t="s">
        <v>7987</v>
      </c>
      <c r="I21" s="318" t="s">
        <v>7986</v>
      </c>
      <c r="J21" s="293" t="s">
        <v>7822</v>
      </c>
      <c r="K21" s="314" t="s">
        <v>7979</v>
      </c>
      <c r="L21" s="299" t="s">
        <v>7979</v>
      </c>
      <c r="M21" s="320" t="str">
        <f xml:space="preserve">
IF(L22="ア",VLOOKUP(J22,ア!$A:$C,2,FALSE),
IF(L22="イ",VLOOKUP(J22,イ!$A:$C,2,FALSE),
IF(L22="ウ",HLOOKUP(J22,ウ!$1:$6,4,FALSE),
IF(L22="エ",VLOOKUP(J22,エ!$A:$E,4,FALSE),""))))</f>
        <v>東書</v>
      </c>
      <c r="N21" s="322" t="str">
        <f xml:space="preserve">
IF(L22="ア",VLOOKUP(J22,ア!$A:$C,3,FALSE),
IF(L22="イ",VLOOKUP(J22,イ!$A:$C,3,FALSE),
IF(L22="ウ",HLOOKUP(J22,ウ!$1:$6,5,FALSE)&amp;HLOOKUP(J22,ウ!$1:$6,6,FALSE),
IF(L22="エ",VLOOKUP(J22,エ!$A:$E,4,FALSE),""))))</f>
        <v>こくご　☆☆☆</v>
      </c>
      <c r="O21" s="324" t="s">
        <v>7665</v>
      </c>
      <c r="P21" s="326" t="s">
        <v>8002</v>
      </c>
      <c r="Q21" s="316" t="s">
        <v>8003</v>
      </c>
      <c r="R21" s="318"/>
      <c r="S21" s="289" t="s">
        <v>7882</v>
      </c>
      <c r="T21" s="314" t="s">
        <v>7979</v>
      </c>
      <c r="U21" s="299" t="s">
        <v>7979</v>
      </c>
      <c r="V21" s="334" t="str">
        <f xml:space="preserve">
IF(U22="ア",VLOOKUP(S22,ア!$A:$C,2,FALSE),
IF(U22="イ",VLOOKUP(S22,イ!$A:$C,2,FALSE),
IF(U22="ウ",HLOOKUP(S22,ウ!$1:$6,4,FALSE),
IF(U22="エ",VLOOKUP(S22,エ!$A:$E,4,FALSE),""))))</f>
        <v>東書</v>
      </c>
      <c r="W21" s="336" t="str">
        <f xml:space="preserve">
IF(U22="ア",VLOOKUP(S22,ア!$A:$C,3,FALSE),
IF(U22="イ",VLOOKUP(S22,イ!$A:$C,3,FALSE),
IF(U22="ウ",HLOOKUP(S22,ウ!$1:$6,5,FALSE)&amp;HLOOKUP(S22,ウ!$1:$6,6,FALSE),
IF(U22="エ",VLOOKUP(S22,エ!$A:$E,4,FALSE),""))))</f>
        <v>こくご　☆☆☆</v>
      </c>
      <c r="X21" s="324" t="s">
        <v>7665</v>
      </c>
      <c r="Y21" s="326" t="s">
        <v>8002</v>
      </c>
      <c r="Z21" s="328" t="s">
        <v>8003</v>
      </c>
      <c r="AA21" s="364" t="s">
        <v>7986</v>
      </c>
    </row>
    <row r="22" spans="1:27" s="187" customFormat="1" ht="25.95" customHeight="1" x14ac:dyDescent="0.45">
      <c r="A22" s="311">
        <v>9784774300153</v>
      </c>
      <c r="B22" s="315"/>
      <c r="C22" s="300" t="s">
        <v>2128</v>
      </c>
      <c r="D22" s="335"/>
      <c r="E22" s="337"/>
      <c r="F22" s="325"/>
      <c r="G22" s="327"/>
      <c r="H22" s="329"/>
      <c r="I22" s="319"/>
      <c r="J22" s="288" t="s">
        <v>7993</v>
      </c>
      <c r="K22" s="315"/>
      <c r="L22" s="300" t="s">
        <v>7703</v>
      </c>
      <c r="M22" s="321"/>
      <c r="N22" s="323"/>
      <c r="O22" s="325"/>
      <c r="P22" s="327"/>
      <c r="Q22" s="317"/>
      <c r="R22" s="319"/>
      <c r="S22" s="288" t="s">
        <v>7993</v>
      </c>
      <c r="T22" s="315"/>
      <c r="U22" s="300" t="s">
        <v>7703</v>
      </c>
      <c r="V22" s="335"/>
      <c r="W22" s="337"/>
      <c r="X22" s="325"/>
      <c r="Y22" s="327"/>
      <c r="Z22" s="329"/>
      <c r="AA22" s="365"/>
    </row>
    <row r="23" spans="1:27" s="187" customFormat="1" ht="25.95" customHeight="1" x14ac:dyDescent="0.45">
      <c r="A23" s="289" t="s">
        <v>7763</v>
      </c>
      <c r="B23" s="314" t="s">
        <v>7980</v>
      </c>
      <c r="C23" s="299" t="s">
        <v>7980</v>
      </c>
      <c r="D23" s="334" t="str">
        <f xml:space="preserve">
IF(C24="ア",VLOOKUP(A24,ア!$A:$C,2,FALSE),
IF(C24="イ",VLOOKUP(A24,イ!$A:$C,2,FALSE),
IF(C24="ウ",HLOOKUP(A24,ウ!$1:$6,4,FALSE),
IF(C24="エ",VLOOKUP(A24,エ!$A:$E,4,FALSE),""))))</f>
        <v>20-4　戸田デザイン</v>
      </c>
      <c r="E23" s="336" t="str">
        <f xml:space="preserve">
IF(C24="ア",VLOOKUP(A24,ア!$A:$C,3,FALSE),
IF(C24="イ",VLOOKUP(A24,イ!$A:$C,3,FALSE),
IF(C24="ウ",HLOOKUP(A24,ウ!$1:$6,5,FALSE)&amp;HLOOKUP(A24,ウ!$1:$6,6,FALSE),
IF(C24="エ",VLOOKUP(A24,エ!$A:$E,4,FALSE),""))))</f>
        <v>とけいのえほん</v>
      </c>
      <c r="F23" s="324" t="s">
        <v>7665</v>
      </c>
      <c r="G23" s="326" t="s">
        <v>7984</v>
      </c>
      <c r="H23" s="328" t="s">
        <v>7987</v>
      </c>
      <c r="I23" s="318" t="s">
        <v>7986</v>
      </c>
      <c r="J23" s="293" t="s">
        <v>7823</v>
      </c>
      <c r="K23" s="314" t="s">
        <v>7980</v>
      </c>
      <c r="L23" s="299" t="s">
        <v>7980</v>
      </c>
      <c r="M23" s="320" t="str">
        <f xml:space="preserve">
IF(L24="ア",VLOOKUP(J24,ア!$A:$C,2,FALSE),
IF(L24="イ",VLOOKUP(J24,イ!$A:$C,2,FALSE),
IF(L24="ウ",HLOOKUP(J24,ウ!$1:$6,4,FALSE),
IF(L24="エ",VLOOKUP(J24,エ!$A:$E,4,FALSE),""))))</f>
        <v>教出</v>
      </c>
      <c r="N23" s="322" t="str">
        <f xml:space="preserve">
IF(L24="ア",VLOOKUP(J24,ア!$A:$C,3,FALSE),
IF(L24="イ",VLOOKUP(J24,イ!$A:$C,3,FALSE),
IF(L24="ウ",HLOOKUP(J24,ウ!$1:$6,5,FALSE)&amp;HLOOKUP(J24,ウ!$1:$6,6,FALSE),
IF(L24="エ",VLOOKUP(J24,エ!$A:$E,4,FALSE),""))))</f>
        <v>さんすう　☆</v>
      </c>
      <c r="O23" s="324" t="s">
        <v>7665</v>
      </c>
      <c r="P23" s="326" t="s">
        <v>7982</v>
      </c>
      <c r="Q23" s="316" t="s">
        <v>8003</v>
      </c>
      <c r="R23" s="318"/>
      <c r="S23" s="289" t="s">
        <v>7883</v>
      </c>
      <c r="T23" s="314" t="s">
        <v>7980</v>
      </c>
      <c r="U23" s="299" t="s">
        <v>7980</v>
      </c>
      <c r="V23" s="334" t="str">
        <f xml:space="preserve">
IF(U24="ア",VLOOKUP(S24,ア!$A:$C,2,FALSE),
IF(U24="イ",VLOOKUP(S24,イ!$A:$C,2,FALSE),
IF(U24="ウ",HLOOKUP(S24,ウ!$1:$6,4,FALSE),
IF(U24="エ",VLOOKUP(S24,エ!$A:$E,4,FALSE),""))))</f>
        <v>教出</v>
      </c>
      <c r="W23" s="336" t="str">
        <f xml:space="preserve">
IF(U24="ア",VLOOKUP(S24,ア!$A:$C,3,FALSE),
IF(U24="イ",VLOOKUP(S24,イ!$A:$C,3,FALSE),
IF(U24="ウ",HLOOKUP(S24,ウ!$1:$6,5,FALSE)&amp;HLOOKUP(S24,ウ!$1:$6,6,FALSE),
IF(U24="エ",VLOOKUP(S24,エ!$A:$E,4,FALSE),""))))</f>
        <v>さんすう　☆</v>
      </c>
      <c r="X23" s="324" t="s">
        <v>7665</v>
      </c>
      <c r="Y23" s="326" t="s">
        <v>7982</v>
      </c>
      <c r="Z23" s="328" t="s">
        <v>8003</v>
      </c>
      <c r="AA23" s="364" t="s">
        <v>7986</v>
      </c>
    </row>
    <row r="24" spans="1:27" s="187" customFormat="1" ht="25.95" customHeight="1" x14ac:dyDescent="0.45">
      <c r="A24" s="311">
        <v>9784924710405</v>
      </c>
      <c r="B24" s="315"/>
      <c r="C24" s="300" t="s">
        <v>2128</v>
      </c>
      <c r="D24" s="335"/>
      <c r="E24" s="337"/>
      <c r="F24" s="325"/>
      <c r="G24" s="327"/>
      <c r="H24" s="329"/>
      <c r="I24" s="319"/>
      <c r="J24" s="292" t="s">
        <v>7994</v>
      </c>
      <c r="K24" s="315"/>
      <c r="L24" s="300" t="s">
        <v>7703</v>
      </c>
      <c r="M24" s="321"/>
      <c r="N24" s="323"/>
      <c r="O24" s="325"/>
      <c r="P24" s="327"/>
      <c r="Q24" s="317"/>
      <c r="R24" s="319"/>
      <c r="S24" s="288" t="s">
        <v>7994</v>
      </c>
      <c r="T24" s="315"/>
      <c r="U24" s="300" t="s">
        <v>7703</v>
      </c>
      <c r="V24" s="335"/>
      <c r="W24" s="337"/>
      <c r="X24" s="325"/>
      <c r="Y24" s="327"/>
      <c r="Z24" s="329"/>
      <c r="AA24" s="365"/>
    </row>
    <row r="25" spans="1:27" s="187" customFormat="1" ht="25.95" customHeight="1" x14ac:dyDescent="0.45">
      <c r="A25" s="289" t="s">
        <v>7764</v>
      </c>
      <c r="B25" s="314" t="s">
        <v>7981</v>
      </c>
      <c r="C25" s="299" t="s">
        <v>7981</v>
      </c>
      <c r="D25" s="320" t="str">
        <f xml:space="preserve">
IF(C26="ア",VLOOKUP(A26,ア!$A:$C,2,FALSE),
IF(C26="イ",VLOOKUP(A26,イ!$A:$C,2,FALSE),
IF(C26="ウ",HLOOKUP(A26,ウ!$1:$6,4,FALSE),
IF(C26="エ",VLOOKUP(A26,エ!$A:$E,4,FALSE),""))))</f>
        <v>20-4　戸田デザイン</v>
      </c>
      <c r="E25" s="322" t="str">
        <f xml:space="preserve">
IF(C26="ア",VLOOKUP(A26,ア!$A:$C,3,FALSE),
IF(C26="イ",VLOOKUP(A26,イ!$A:$C,3,FALSE),
IF(C26="ウ",HLOOKUP(A26,ウ!$1:$6,5,FALSE)&amp;HLOOKUP(A26,ウ!$1:$6,6,FALSE),
IF(C26="エ",VLOOKUP(A26,エ!$A:$E,4,FALSE),""))))</f>
        <v>にっぽんちず絵本</v>
      </c>
      <c r="F25" s="324" t="s">
        <v>7665</v>
      </c>
      <c r="G25" s="326" t="s">
        <v>7985</v>
      </c>
      <c r="H25" s="328" t="s">
        <v>8009</v>
      </c>
      <c r="I25" s="318"/>
      <c r="J25" s="293" t="s">
        <v>7824</v>
      </c>
      <c r="K25" s="314" t="s">
        <v>7980</v>
      </c>
      <c r="L25" s="299" t="s">
        <v>7980</v>
      </c>
      <c r="M25" s="320" t="str">
        <f xml:space="preserve">
IF(L26="ア",VLOOKUP(J26,ア!$A:$C,2,FALSE),
IF(L26="イ",VLOOKUP(J26,イ!$A:$C,2,FALSE),
IF(L26="ウ",HLOOKUP(J26,ウ!$1:$6,4,FALSE),
IF(L26="エ",VLOOKUP(J26,エ!$A:$E,4,FALSE),""))))</f>
        <v>教出</v>
      </c>
      <c r="N25" s="322" t="str">
        <f xml:space="preserve">
IF(L26="ア",VLOOKUP(J26,ア!$A:$C,3,FALSE),
IF(L26="イ",VLOOKUP(J26,イ!$A:$C,3,FALSE),
IF(L26="ウ",HLOOKUP(J26,ウ!$1:$6,5,FALSE)&amp;HLOOKUP(J26,ウ!$1:$6,6,FALSE),
IF(L26="エ",VLOOKUP(J26,エ!$A:$E,4,FALSE),""))))</f>
        <v>さんすう　☆☆（１）
さんすう　☆☆（２）</v>
      </c>
      <c r="O25" s="324" t="s">
        <v>7665</v>
      </c>
      <c r="P25" s="326" t="s">
        <v>7984</v>
      </c>
      <c r="Q25" s="316" t="s">
        <v>8003</v>
      </c>
      <c r="R25" s="318"/>
      <c r="S25" s="289" t="s">
        <v>7884</v>
      </c>
      <c r="T25" s="314" t="s">
        <v>7980</v>
      </c>
      <c r="U25" s="299" t="s">
        <v>7980</v>
      </c>
      <c r="V25" s="334" t="str">
        <f xml:space="preserve">
IF(U26="ア",VLOOKUP(S26,ア!$A:$C,2,FALSE),
IF(U26="イ",VLOOKUP(S26,イ!$A:$C,2,FALSE),
IF(U26="ウ",HLOOKUP(S26,ウ!$1:$6,4,FALSE),
IF(U26="エ",VLOOKUP(S26,エ!$A:$E,4,FALSE),""))))</f>
        <v>教出</v>
      </c>
      <c r="W25" s="336" t="str">
        <f xml:space="preserve">
IF(U26="ア",VLOOKUP(S26,ア!$A:$C,3,FALSE),
IF(U26="イ",VLOOKUP(S26,イ!$A:$C,3,FALSE),
IF(U26="ウ",HLOOKUP(S26,ウ!$1:$6,5,FALSE)&amp;HLOOKUP(S26,ウ!$1:$6,6,FALSE),
IF(U26="エ",VLOOKUP(S26,エ!$A:$E,4,FALSE),""))))</f>
        <v>さんすう　☆☆（１）
さんすう　☆☆（２）</v>
      </c>
      <c r="X25" s="324" t="s">
        <v>7665</v>
      </c>
      <c r="Y25" s="326" t="s">
        <v>7984</v>
      </c>
      <c r="Z25" s="328" t="s">
        <v>8003</v>
      </c>
      <c r="AA25" s="364" t="s">
        <v>7986</v>
      </c>
    </row>
    <row r="26" spans="1:27" s="187" customFormat="1" ht="25.95" customHeight="1" x14ac:dyDescent="0.45">
      <c r="A26" s="288">
        <v>9784924710344</v>
      </c>
      <c r="B26" s="315"/>
      <c r="C26" s="300" t="s">
        <v>7704</v>
      </c>
      <c r="D26" s="321"/>
      <c r="E26" s="323"/>
      <c r="F26" s="325"/>
      <c r="G26" s="327"/>
      <c r="H26" s="329"/>
      <c r="I26" s="319"/>
      <c r="J26" s="292" t="s">
        <v>7998</v>
      </c>
      <c r="K26" s="315"/>
      <c r="L26" s="300" t="s">
        <v>7703</v>
      </c>
      <c r="M26" s="321"/>
      <c r="N26" s="323"/>
      <c r="O26" s="325"/>
      <c r="P26" s="327"/>
      <c r="Q26" s="317"/>
      <c r="R26" s="319"/>
      <c r="S26" s="288" t="s">
        <v>7998</v>
      </c>
      <c r="T26" s="315"/>
      <c r="U26" s="300" t="s">
        <v>7703</v>
      </c>
      <c r="V26" s="335"/>
      <c r="W26" s="337"/>
      <c r="X26" s="325"/>
      <c r="Y26" s="327"/>
      <c r="Z26" s="329"/>
      <c r="AA26" s="365"/>
    </row>
    <row r="27" spans="1:27" s="187" customFormat="1" ht="25.95" customHeight="1" x14ac:dyDescent="0.45">
      <c r="A27" s="289" t="s">
        <v>7765</v>
      </c>
      <c r="B27" s="314" t="s">
        <v>7989</v>
      </c>
      <c r="C27" s="299" t="s">
        <v>7989</v>
      </c>
      <c r="D27" s="320" t="str">
        <f xml:space="preserve">
IF(C28="ア",VLOOKUP(A28,ア!$A:$C,2,FALSE),
IF(C28="イ",VLOOKUP(A28,イ!$A:$C,2,FALSE),
IF(C28="ウ",HLOOKUP(A28,ウ!$1:$6,4,FALSE),
IF(C28="エ",VLOOKUP(A28,エ!$A:$E,4,FALSE),""))))</f>
        <v>東書</v>
      </c>
      <c r="E27" s="322" t="str">
        <f xml:space="preserve">
IF(C28="ア",VLOOKUP(A28,ア!$A:$C,3,FALSE),
IF(C28="イ",VLOOKUP(A28,イ!$A:$C,3,FALSE),
IF(C28="ウ",HLOOKUP(A28,ウ!$1:$6,5,FALSE)&amp;HLOOKUP(A28,ウ!$1:$6,6,FALSE),
IF(C28="エ",VLOOKUP(A28,エ!$A:$E,4,FALSE),""))))</f>
        <v>おんがく　☆☆</v>
      </c>
      <c r="F27" s="324" t="s">
        <v>7665</v>
      </c>
      <c r="G27" s="326" t="s">
        <v>7985</v>
      </c>
      <c r="H27" s="328" t="s">
        <v>8009</v>
      </c>
      <c r="I27" s="318"/>
      <c r="J27" s="293" t="s">
        <v>7825</v>
      </c>
      <c r="K27" s="314" t="s">
        <v>7980</v>
      </c>
      <c r="L27" s="299" t="s">
        <v>7980</v>
      </c>
      <c r="M27" s="320" t="str">
        <f xml:space="preserve">
IF(L28="ア",VLOOKUP(J28,ア!$A:$C,2,FALSE),
IF(L28="イ",VLOOKUP(J28,イ!$A:$C,2,FALSE),
IF(L28="ウ",HLOOKUP(J28,ウ!$1:$6,4,FALSE),
IF(L28="エ",VLOOKUP(J28,エ!$A:$E,4,FALSE),""))))</f>
        <v>教出</v>
      </c>
      <c r="N27" s="322" t="str">
        <f xml:space="preserve">
IF(L28="ア",VLOOKUP(J28,ア!$A:$C,3,FALSE),
IF(L28="イ",VLOOKUP(J28,イ!$A:$C,3,FALSE),
IF(L28="ウ",HLOOKUP(J28,ウ!$1:$6,5,FALSE)&amp;HLOOKUP(J28,ウ!$1:$6,6,FALSE),
IF(L28="エ",VLOOKUP(J28,エ!$A:$E,4,FALSE),""))))</f>
        <v>さんすう　☆☆☆</v>
      </c>
      <c r="O27" s="324" t="s">
        <v>7665</v>
      </c>
      <c r="P27" s="326" t="s">
        <v>8002</v>
      </c>
      <c r="Q27" s="316" t="s">
        <v>8003</v>
      </c>
      <c r="R27" s="318"/>
      <c r="S27" s="289" t="s">
        <v>7885</v>
      </c>
      <c r="T27" s="314" t="s">
        <v>7980</v>
      </c>
      <c r="U27" s="299" t="s">
        <v>7980</v>
      </c>
      <c r="V27" s="334" t="str">
        <f xml:space="preserve">
IF(U28="ア",VLOOKUP(S28,ア!$A:$C,2,FALSE),
IF(U28="イ",VLOOKUP(S28,イ!$A:$C,2,FALSE),
IF(U28="ウ",HLOOKUP(S28,ウ!$1:$6,4,FALSE),
IF(U28="エ",VLOOKUP(S28,エ!$A:$E,4,FALSE),""))))</f>
        <v>教出</v>
      </c>
      <c r="W27" s="336" t="str">
        <f xml:space="preserve">
IF(U28="ア",VLOOKUP(S28,ア!$A:$C,3,FALSE),
IF(U28="イ",VLOOKUP(S28,イ!$A:$C,3,FALSE),
IF(U28="ウ",HLOOKUP(S28,ウ!$1:$6,5,FALSE)&amp;HLOOKUP(S28,ウ!$1:$6,6,FALSE),
IF(U28="エ",VLOOKUP(S28,エ!$A:$E,4,FALSE),""))))</f>
        <v>さんすう　☆☆☆</v>
      </c>
      <c r="X27" s="324" t="s">
        <v>7665</v>
      </c>
      <c r="Y27" s="326" t="s">
        <v>8002</v>
      </c>
      <c r="Z27" s="328" t="s">
        <v>8003</v>
      </c>
      <c r="AA27" s="364" t="s">
        <v>7986</v>
      </c>
    </row>
    <row r="28" spans="1:27" s="187" customFormat="1" ht="25.95" customHeight="1" x14ac:dyDescent="0.45">
      <c r="A28" s="288" t="s">
        <v>8008</v>
      </c>
      <c r="B28" s="315"/>
      <c r="C28" s="300" t="s">
        <v>7703</v>
      </c>
      <c r="D28" s="321"/>
      <c r="E28" s="323"/>
      <c r="F28" s="325"/>
      <c r="G28" s="327"/>
      <c r="H28" s="329"/>
      <c r="I28" s="319"/>
      <c r="J28" s="292" t="s">
        <v>7999</v>
      </c>
      <c r="K28" s="315"/>
      <c r="L28" s="300" t="s">
        <v>7703</v>
      </c>
      <c r="M28" s="321"/>
      <c r="N28" s="323"/>
      <c r="O28" s="325"/>
      <c r="P28" s="327"/>
      <c r="Q28" s="317"/>
      <c r="R28" s="319"/>
      <c r="S28" s="288" t="s">
        <v>7999</v>
      </c>
      <c r="T28" s="315"/>
      <c r="U28" s="300" t="s">
        <v>7703</v>
      </c>
      <c r="V28" s="335"/>
      <c r="W28" s="337"/>
      <c r="X28" s="325"/>
      <c r="Y28" s="327"/>
      <c r="Z28" s="329"/>
      <c r="AA28" s="365"/>
    </row>
    <row r="29" spans="1:27" s="187" customFormat="1" ht="25.95" customHeight="1" x14ac:dyDescent="0.45">
      <c r="A29" s="289" t="s">
        <v>7766</v>
      </c>
      <c r="B29" s="314" t="s">
        <v>7990</v>
      </c>
      <c r="C29" s="299" t="s">
        <v>7990</v>
      </c>
      <c r="D29" s="334" t="str">
        <f xml:space="preserve">
IF(C30="ア",VLOOKUP(A30,ア!$A:$C,2,FALSE),
IF(C30="イ",VLOOKUP(A30,イ!$A:$C,2,FALSE),
IF(C30="ウ",HLOOKUP(A30,ウ!$1:$6,4,FALSE),
IF(C30="エ",VLOOKUP(A30,エ!$A:$E,4,FALSE),""))))</f>
        <v>11-1　さ　え　ら</v>
      </c>
      <c r="E29" s="336" t="str">
        <f xml:space="preserve">
IF(C30="ア",VLOOKUP(A30,ア!$A:$C,3,FALSE),
IF(C30="イ",VLOOKUP(A30,イ!$A:$C,3,FALSE),
IF(C30="ウ",HLOOKUP(A30,ウ!$1:$6,5,FALSE)&amp;HLOOKUP(A30,ウ!$1:$6,6,FALSE),
IF(C30="エ",VLOOKUP(A30,エ!$A:$E,4,FALSE),""))))</f>
        <v>たのしい工作教室　たのしいこうさく
きょうしつ１</v>
      </c>
      <c r="F29" s="324" t="s">
        <v>7665</v>
      </c>
      <c r="G29" s="326" t="s">
        <v>7985</v>
      </c>
      <c r="H29" s="328" t="s">
        <v>7987</v>
      </c>
      <c r="I29" s="318" t="s">
        <v>7986</v>
      </c>
      <c r="J29" s="293" t="s">
        <v>7826</v>
      </c>
      <c r="K29" s="314" t="s">
        <v>7981</v>
      </c>
      <c r="L29" s="299" t="s">
        <v>7981</v>
      </c>
      <c r="M29" s="320" t="str">
        <f xml:space="preserve">
IF(L30="ア",VLOOKUP(J30,ア!$A:$C,2,FALSE),
IF(L30="イ",VLOOKUP(J30,イ!$A:$C,2,FALSE),
IF(L30="ウ",HLOOKUP(J30,ウ!$1:$6,4,FALSE),
IF(L30="エ",VLOOKUP(J30,エ!$A:$E,4,FALSE),""))))</f>
        <v>東書</v>
      </c>
      <c r="N29" s="322" t="str">
        <f xml:space="preserve">
IF(L30="ア",VLOOKUP(J30,ア!$A:$C,3,FALSE),
IF(L30="イ",VLOOKUP(J30,イ!$A:$C,3,FALSE),
IF(L30="ウ",HLOOKUP(J30,ウ!$1:$6,5,FALSE)&amp;HLOOKUP(J30,ウ!$1:$6,6,FALSE),
IF(L30="エ",VLOOKUP(J30,エ!$A:$E,4,FALSE),""))))</f>
        <v>せいかつ　☆☆☆</v>
      </c>
      <c r="O29" s="324" t="s">
        <v>7665</v>
      </c>
      <c r="P29" s="326" t="s">
        <v>7985</v>
      </c>
      <c r="Q29" s="316" t="s">
        <v>8003</v>
      </c>
      <c r="R29" s="318"/>
      <c r="S29" s="289" t="s">
        <v>7886</v>
      </c>
      <c r="T29" s="314" t="s">
        <v>7981</v>
      </c>
      <c r="U29" s="299" t="s">
        <v>7981</v>
      </c>
      <c r="V29" s="320" t="str">
        <f xml:space="preserve">
IF(U30="ア",VLOOKUP(S30,ア!$A:$C,2,FALSE),
IF(U30="イ",VLOOKUP(S30,イ!$A:$C,2,FALSE),
IF(U30="ウ",HLOOKUP(S30,ウ!$1:$6,4,FALSE),
IF(U30="エ",VLOOKUP(S30,エ!$A:$E,4,FALSE),""))))</f>
        <v>27-1　ひ か り の く に</v>
      </c>
      <c r="W29" s="322" t="str">
        <f xml:space="preserve">
IF(U30="ア",VLOOKUP(S30,ア!$A:$C,3,FALSE),
IF(U30="イ",VLOOKUP(S30,イ!$A:$C,3,FALSE),
IF(U30="ウ",HLOOKUP(S30,ウ!$1:$6,5,FALSE)&amp;HLOOKUP(S30,ウ!$1:$6,6,FALSE),
IF(U30="エ",VLOOKUP(S30,エ!$A:$E,4,FALSE),""))))</f>
        <v>こどものずかんＭｉｏ７くさばな・き</v>
      </c>
      <c r="X29" s="324" t="s">
        <v>7665</v>
      </c>
      <c r="Y29" s="366" t="s">
        <v>7985</v>
      </c>
      <c r="Z29" s="366" t="s">
        <v>8006</v>
      </c>
      <c r="AA29" s="364"/>
    </row>
    <row r="30" spans="1:27" s="187" customFormat="1" ht="25.95" customHeight="1" x14ac:dyDescent="0.45">
      <c r="A30" s="288">
        <v>9784378012018</v>
      </c>
      <c r="B30" s="315"/>
      <c r="C30" s="300" t="s">
        <v>7704</v>
      </c>
      <c r="D30" s="335"/>
      <c r="E30" s="337"/>
      <c r="F30" s="325"/>
      <c r="G30" s="327"/>
      <c r="H30" s="329"/>
      <c r="I30" s="319"/>
      <c r="J30" s="292" t="s">
        <v>8000</v>
      </c>
      <c r="K30" s="315"/>
      <c r="L30" s="300" t="s">
        <v>7703</v>
      </c>
      <c r="M30" s="321"/>
      <c r="N30" s="323"/>
      <c r="O30" s="325"/>
      <c r="P30" s="327"/>
      <c r="Q30" s="317"/>
      <c r="R30" s="319"/>
      <c r="S30" s="288">
        <v>9784564200878</v>
      </c>
      <c r="T30" s="315"/>
      <c r="U30" s="300" t="s">
        <v>7704</v>
      </c>
      <c r="V30" s="321"/>
      <c r="W30" s="323"/>
      <c r="X30" s="325"/>
      <c r="Y30" s="367"/>
      <c r="Z30" s="367"/>
      <c r="AA30" s="365"/>
    </row>
    <row r="31" spans="1:27" s="187" customFormat="1" ht="25.95" customHeight="1" x14ac:dyDescent="0.45">
      <c r="A31" s="289" t="s">
        <v>7767</v>
      </c>
      <c r="B31" s="314" t="s">
        <v>7991</v>
      </c>
      <c r="C31" s="299" t="s">
        <v>8005</v>
      </c>
      <c r="D31" s="334" t="str">
        <f xml:space="preserve">
IF(C32="ア",VLOOKUP(A32,ア!$A:$C,2,FALSE),
IF(C32="イ",VLOOKUP(A32,イ!$A:$C,2,FALSE),
IF(C32="ウ",HLOOKUP(A32,ウ!$1:$6,4,FALSE),
IF(C32="エ",VLOOKUP(A32,エ!$A:$E,4,FALSE),""))))</f>
        <v>07-2　金　の　星　社</v>
      </c>
      <c r="E31" s="336" t="str">
        <f xml:space="preserve">
IF(C32="ア",VLOOKUP(A32,ア!$A:$C,3,FALSE),
IF(C32="イ",VLOOKUP(A32,イ!$A:$C,3,FALSE),
IF(C32="ウ",HLOOKUP(A32,ウ!$1:$6,5,FALSE)&amp;HLOOKUP(A32,ウ!$1:$6,6,FALSE),
IF(C32="エ",VLOOKUP(A32,エ!$A:$E,4,FALSE),""))))</f>
        <v>げんきをつくる食育えほん１たべるのだいすき！</v>
      </c>
      <c r="F31" s="324" t="s">
        <v>7665</v>
      </c>
      <c r="G31" s="326" t="s">
        <v>7985</v>
      </c>
      <c r="H31" s="328" t="s">
        <v>7987</v>
      </c>
      <c r="I31" s="318" t="s">
        <v>7986</v>
      </c>
      <c r="J31" s="293" t="s">
        <v>7827</v>
      </c>
      <c r="K31" s="314" t="s">
        <v>7989</v>
      </c>
      <c r="L31" s="299" t="s">
        <v>7989</v>
      </c>
      <c r="M31" s="320" t="str">
        <f xml:space="preserve">
IF(L32="ア",VLOOKUP(J32,ア!$A:$C,2,FALSE),
IF(L32="イ",VLOOKUP(J32,イ!$A:$C,2,FALSE),
IF(L32="ウ",HLOOKUP(J32,ウ!$1:$6,4,FALSE),
IF(L32="エ",VLOOKUP(J32,エ!$A:$E,4,FALSE),""))))</f>
        <v>東書</v>
      </c>
      <c r="N31" s="322" t="str">
        <f xml:space="preserve">
IF(L32="ア",VLOOKUP(J32,ア!$A:$C,3,FALSE),
IF(L32="イ",VLOOKUP(J32,イ!$A:$C,3,FALSE),
IF(L32="ウ",HLOOKUP(J32,ウ!$1:$6,5,FALSE)&amp;HLOOKUP(J32,ウ!$1:$6,6,FALSE),
IF(L32="エ",VLOOKUP(J32,エ!$A:$E,4,FALSE),""))))</f>
        <v>おんがく　☆☆☆</v>
      </c>
      <c r="O31" s="324" t="s">
        <v>7665</v>
      </c>
      <c r="P31" s="326" t="s">
        <v>7985</v>
      </c>
      <c r="Q31" s="316" t="s">
        <v>8004</v>
      </c>
      <c r="R31" s="318"/>
      <c r="S31" s="289" t="s">
        <v>7887</v>
      </c>
      <c r="T31" s="314" t="s">
        <v>7989</v>
      </c>
      <c r="U31" s="299" t="s">
        <v>7989</v>
      </c>
      <c r="V31" s="320" t="str">
        <f xml:space="preserve">
IF(U32="ア",VLOOKUP(S32,ア!$A:$C,2,FALSE),
IF(U32="イ",VLOOKUP(S32,イ!$A:$C,2,FALSE),
IF(U32="ウ",HLOOKUP(S32,ウ!$1:$6,4,FALSE),
IF(U32="エ",VLOOKUP(S32,エ!$A:$E,4,FALSE),""))))</f>
        <v>13-2　鈴　木　出　版</v>
      </c>
      <c r="W31" s="322" t="str">
        <f xml:space="preserve">
IF(U32="ア",VLOOKUP(S32,ア!$A:$C,3,FALSE),
IF(U32="イ",VLOOKUP(S32,イ!$A:$C,3,FALSE),
IF(U32="ウ",HLOOKUP(S32,ウ!$1:$6,5,FALSE)&amp;HLOOKUP(S32,ウ!$1:$6,6,FALSE),
IF(U32="エ",VLOOKUP(S32,エ!$A:$E,4,FALSE),""))))</f>
        <v>歌でおぼえる手話
ソングブック-ともだちになるために-</v>
      </c>
      <c r="X31" s="324" t="s">
        <v>7665</v>
      </c>
      <c r="Y31" s="326" t="s">
        <v>7985</v>
      </c>
      <c r="Z31" s="328" t="s">
        <v>8006</v>
      </c>
      <c r="AA31" s="364"/>
    </row>
    <row r="32" spans="1:27" s="187" customFormat="1" ht="25.95" customHeight="1" x14ac:dyDescent="0.45">
      <c r="A32" s="288">
        <v>9784323030012</v>
      </c>
      <c r="B32" s="315"/>
      <c r="C32" s="300" t="s">
        <v>7704</v>
      </c>
      <c r="D32" s="335"/>
      <c r="E32" s="337"/>
      <c r="F32" s="325"/>
      <c r="G32" s="327"/>
      <c r="H32" s="329"/>
      <c r="I32" s="319"/>
      <c r="J32" s="292" t="s">
        <v>8001</v>
      </c>
      <c r="K32" s="315"/>
      <c r="L32" s="300" t="s">
        <v>7703</v>
      </c>
      <c r="M32" s="321"/>
      <c r="N32" s="323"/>
      <c r="O32" s="325"/>
      <c r="P32" s="327"/>
      <c r="Q32" s="317"/>
      <c r="R32" s="319"/>
      <c r="S32" s="288">
        <v>9784790271611</v>
      </c>
      <c r="T32" s="315"/>
      <c r="U32" s="300" t="s">
        <v>7704</v>
      </c>
      <c r="V32" s="321"/>
      <c r="W32" s="323"/>
      <c r="X32" s="325"/>
      <c r="Y32" s="327"/>
      <c r="Z32" s="329"/>
      <c r="AA32" s="365"/>
    </row>
    <row r="33" spans="1:27" s="187" customFormat="1" ht="25.95" customHeight="1" x14ac:dyDescent="0.45">
      <c r="A33" s="289" t="s">
        <v>7768</v>
      </c>
      <c r="B33" s="314" t="s">
        <v>7992</v>
      </c>
      <c r="C33" s="299" t="s">
        <v>7992</v>
      </c>
      <c r="D33" s="320" t="str">
        <f xml:space="preserve">
IF(C34="ア",VLOOKUP(A34,ア!$A:$C,2,FALSE),
IF(C34="イ",VLOOKUP(A34,イ!$A:$C,2,FALSE),
IF(C34="ウ",HLOOKUP(A34,ウ!$1:$6,4,FALSE),
IF(C34="エ",VLOOKUP(A34,エ!$A:$E,4,FALSE),""))))</f>
        <v>10-8　合　同　出　版</v>
      </c>
      <c r="E33" s="322" t="str">
        <f xml:space="preserve">
IF(C34="ア",VLOOKUP(A34,ア!$A:$C,3,FALSE),
IF(C34="イ",VLOOKUP(A34,イ!$A:$C,3,FALSE),
IF(C34="ウ",HLOOKUP(A34,ウ!$1:$6,5,FALSE)&amp;HLOOKUP(A34,ウ!$1:$6,6,FALSE),
IF(C34="エ",VLOOKUP(A34,エ!$A:$E,4,FALSE),""))))</f>
        <v>絵でわかる
こどものせいかつずかん３おでかけのきほん</v>
      </c>
      <c r="F33" s="324" t="s">
        <v>7665</v>
      </c>
      <c r="G33" s="326" t="s">
        <v>7985</v>
      </c>
      <c r="H33" s="328" t="s">
        <v>8009</v>
      </c>
      <c r="I33" s="318"/>
      <c r="J33" s="293" t="s">
        <v>7828</v>
      </c>
      <c r="K33" s="314" t="s">
        <v>7990</v>
      </c>
      <c r="L33" s="299" t="s">
        <v>7990</v>
      </c>
      <c r="M33" s="320" t="str">
        <f xml:space="preserve">
IF(L34="ア",VLOOKUP(J34,ア!$A:$C,2,FALSE),
IF(L34="イ",VLOOKUP(J34,イ!$A:$C,2,FALSE),
IF(L34="ウ",HLOOKUP(J34,ウ!$1:$6,4,FALSE),
IF(L34="エ",VLOOKUP(J34,エ!$A:$E,4,FALSE),""))))</f>
        <v>10-3　国　土　社</v>
      </c>
      <c r="N33" s="322" t="str">
        <f xml:space="preserve">
IF(L34="ア",VLOOKUP(J34,ア!$A:$C,3,FALSE),
IF(L34="イ",VLOOKUP(J34,イ!$A:$C,3,FALSE),
IF(L34="ウ",HLOOKUP(J34,ウ!$1:$6,5,FALSE)&amp;HLOOKUP(J34,ウ!$1:$6,6,FALSE),
IF(L34="エ",VLOOKUP(J34,エ!$A:$E,4,FALSE),""))))</f>
        <v>たのしい図画工作16ちぎり紙・きり紙・はり絵</v>
      </c>
      <c r="O33" s="324" t="s">
        <v>7665</v>
      </c>
      <c r="P33" s="326" t="s">
        <v>7985</v>
      </c>
      <c r="Q33" s="316" t="s">
        <v>8003</v>
      </c>
      <c r="R33" s="318"/>
      <c r="S33" s="289" t="s">
        <v>7888</v>
      </c>
      <c r="T33" s="314" t="s">
        <v>7990</v>
      </c>
      <c r="U33" s="299" t="s">
        <v>7990</v>
      </c>
      <c r="V33" s="334" t="str">
        <f xml:space="preserve">
IF(U34="ア",VLOOKUP(S34,ア!$A:$C,2,FALSE),
IF(U34="イ",VLOOKUP(S34,イ!$A:$C,2,FALSE),
IF(U34="ウ",HLOOKUP(S34,ウ!$1:$6,4,FALSE),
IF(U34="エ",VLOOKUP(S34,エ!$A:$E,4,FALSE),""))))</f>
        <v>10-3　国　土　社</v>
      </c>
      <c r="W33" s="336" t="str">
        <f xml:space="preserve">
IF(U34="ア",VLOOKUP(S34,ア!$A:$C,3,FALSE),
IF(U34="イ",VLOOKUP(S34,イ!$A:$C,3,FALSE),
IF(U34="ウ",HLOOKUP(S34,ウ!$1:$6,5,FALSE)&amp;HLOOKUP(S34,ウ!$1:$6,6,FALSE),
IF(U34="エ",VLOOKUP(S34,エ!$A:$E,4,FALSE),""))))</f>
        <v>たのしい図画工作16ちぎり紙・きり紙・はり絵</v>
      </c>
      <c r="X33" s="324" t="s">
        <v>7665</v>
      </c>
      <c r="Y33" s="366" t="s">
        <v>7985</v>
      </c>
      <c r="Z33" s="328" t="s">
        <v>8003</v>
      </c>
      <c r="AA33" s="364" t="s">
        <v>7986</v>
      </c>
    </row>
    <row r="34" spans="1:27" s="187" customFormat="1" ht="25.95" customHeight="1" x14ac:dyDescent="0.45">
      <c r="A34" s="288">
        <v>9784772610780</v>
      </c>
      <c r="B34" s="315"/>
      <c r="C34" s="300" t="s">
        <v>7704</v>
      </c>
      <c r="D34" s="321"/>
      <c r="E34" s="323"/>
      <c r="F34" s="325"/>
      <c r="G34" s="327"/>
      <c r="H34" s="329"/>
      <c r="I34" s="319"/>
      <c r="J34" s="292">
        <v>9784337094161</v>
      </c>
      <c r="K34" s="315"/>
      <c r="L34" s="300" t="s">
        <v>7704</v>
      </c>
      <c r="M34" s="321"/>
      <c r="N34" s="323"/>
      <c r="O34" s="325"/>
      <c r="P34" s="327"/>
      <c r="Q34" s="317"/>
      <c r="R34" s="319"/>
      <c r="S34" s="288">
        <v>9784337094161</v>
      </c>
      <c r="T34" s="315"/>
      <c r="U34" s="300" t="s">
        <v>7704</v>
      </c>
      <c r="V34" s="335"/>
      <c r="W34" s="337"/>
      <c r="X34" s="325"/>
      <c r="Y34" s="367"/>
      <c r="Z34" s="329"/>
      <c r="AA34" s="365"/>
    </row>
    <row r="35" spans="1:27" s="187" customFormat="1" ht="25.95" customHeight="1" x14ac:dyDescent="0.45">
      <c r="A35" s="289" t="s">
        <v>7769</v>
      </c>
      <c r="B35" s="314"/>
      <c r="C35" s="299"/>
      <c r="D35" s="320" t="str">
        <f xml:space="preserve">
IF(C36="ア",VLOOKUP(A36,ア!$A:$C,2,FALSE),
IF(C36="イ",VLOOKUP(A36,イ!$A:$C,2,FALSE),
IF(C36="ウ",HLOOKUP(A36,ウ!$1:$6,4,FALSE),
IF(C36="エ",VLOOKUP(A36,エ!$A:$E,4,FALSE),""))))</f>
        <v/>
      </c>
      <c r="E35" s="322" t="str">
        <f xml:space="preserve">
IF(C36="ア",VLOOKUP(A36,ア!$A:$C,3,FALSE),
IF(C36="イ",VLOOKUP(A36,イ!$A:$C,3,FALSE),
IF(C36="ウ",HLOOKUP(A36,ウ!$1:$6,5,FALSE)&amp;HLOOKUP(A36,ウ!$1:$6,6,FALSE),
IF(C36="エ",VLOOKUP(A36,エ!$A:$E,4,FALSE),""))))</f>
        <v/>
      </c>
      <c r="F35" s="324"/>
      <c r="G35" s="326"/>
      <c r="H35" s="328"/>
      <c r="I35" s="318"/>
      <c r="J35" s="293" t="s">
        <v>7829</v>
      </c>
      <c r="K35" s="314" t="s">
        <v>7991</v>
      </c>
      <c r="L35" s="299" t="s">
        <v>7991</v>
      </c>
      <c r="M35" s="320" t="str">
        <f xml:space="preserve">
IF(L36="ア",VLOOKUP(J36,ア!$A:$C,2,FALSE),
IF(L36="イ",VLOOKUP(J36,イ!$A:$C,2,FALSE),
IF(L36="ウ",HLOOKUP(J36,ウ!$1:$6,4,FALSE),
IF(L36="エ",VLOOKUP(J36,エ!$A:$E,4,FALSE),""))))</f>
        <v xml:space="preserve">06-2　学　研 </v>
      </c>
      <c r="N35" s="322" t="str">
        <f xml:space="preserve">
IF(L36="ア",VLOOKUP(J36,ア!$A:$C,3,FALSE),
IF(L36="イ",VLOOKUP(J36,イ!$A:$C,3,FALSE),
IF(L36="ウ",HLOOKUP(J36,ウ!$1:$6,5,FALSE)&amp;HLOOKUP(J36,ウ!$1:$6,6,FALSE),
IF(L36="エ",VLOOKUP(J36,エ!$A:$E,4,FALSE),""))))</f>
        <v>あそびのおうさまずかんからだ　増補改訂</v>
      </c>
      <c r="O35" s="324" t="s">
        <v>7665</v>
      </c>
      <c r="P35" s="326" t="s">
        <v>7985</v>
      </c>
      <c r="Q35" s="316" t="s">
        <v>8003</v>
      </c>
      <c r="R35" s="318"/>
      <c r="S35" s="289" t="s">
        <v>7889</v>
      </c>
      <c r="T35" s="314" t="s">
        <v>7991</v>
      </c>
      <c r="U35" s="299" t="s">
        <v>8005</v>
      </c>
      <c r="V35" s="334" t="str">
        <f xml:space="preserve">
IF(U36="ア",VLOOKUP(S36,ア!$A:$C,2,FALSE),
IF(U36="イ",VLOOKUP(S36,イ!$A:$C,2,FALSE),
IF(U36="ウ",HLOOKUP(S36,ウ!$1:$6,4,FALSE),
IF(U36="エ",VLOOKUP(S36,エ!$A:$E,4,FALSE),""))))</f>
        <v xml:space="preserve">06-2　学　研 </v>
      </c>
      <c r="W35" s="336" t="str">
        <f xml:space="preserve">
IF(U36="ア",VLOOKUP(S36,ア!$A:$C,3,FALSE),
IF(U36="イ",VLOOKUP(S36,イ!$A:$C,3,FALSE),
IF(U36="ウ",HLOOKUP(S36,ウ!$1:$6,5,FALSE)&amp;HLOOKUP(S36,ウ!$1:$6,6,FALSE),
IF(U36="エ",VLOOKUP(S36,エ!$A:$E,4,FALSE),""))))</f>
        <v>あそびのおうさまずかんからだ　増補改訂</v>
      </c>
      <c r="X35" s="324" t="s">
        <v>7665</v>
      </c>
      <c r="Y35" s="366" t="s">
        <v>7985</v>
      </c>
      <c r="Z35" s="328" t="s">
        <v>8003</v>
      </c>
      <c r="AA35" s="364" t="s">
        <v>7986</v>
      </c>
    </row>
    <row r="36" spans="1:27" s="187" customFormat="1" ht="25.95" customHeight="1" x14ac:dyDescent="0.45">
      <c r="A36" s="288"/>
      <c r="B36" s="315"/>
      <c r="C36" s="300"/>
      <c r="D36" s="321"/>
      <c r="E36" s="323"/>
      <c r="F36" s="325"/>
      <c r="G36" s="327"/>
      <c r="H36" s="329"/>
      <c r="I36" s="319"/>
      <c r="J36" s="292">
        <v>9784052043352</v>
      </c>
      <c r="K36" s="315"/>
      <c r="L36" s="300" t="s">
        <v>7704</v>
      </c>
      <c r="M36" s="321"/>
      <c r="N36" s="323"/>
      <c r="O36" s="325"/>
      <c r="P36" s="327"/>
      <c r="Q36" s="317"/>
      <c r="R36" s="319"/>
      <c r="S36" s="288">
        <v>9784052043352</v>
      </c>
      <c r="T36" s="315"/>
      <c r="U36" s="300" t="s">
        <v>7704</v>
      </c>
      <c r="V36" s="335"/>
      <c r="W36" s="337"/>
      <c r="X36" s="325"/>
      <c r="Y36" s="367"/>
      <c r="Z36" s="329"/>
      <c r="AA36" s="365"/>
    </row>
    <row r="37" spans="1:27" s="187" customFormat="1" ht="25.95" customHeight="1" x14ac:dyDescent="0.45">
      <c r="A37" s="289" t="s">
        <v>7770</v>
      </c>
      <c r="B37" s="314"/>
      <c r="C37" s="299"/>
      <c r="D37" s="320" t="str">
        <f xml:space="preserve">
IF(C38="ア",VLOOKUP(A38,ア!$A:$C,2,FALSE),
IF(C38="イ",VLOOKUP(A38,イ!$A:$C,2,FALSE),
IF(C38="ウ",HLOOKUP(A38,ウ!$1:$6,4,FALSE),
IF(C38="エ",VLOOKUP(A38,エ!$A:$E,4,FALSE),""))))</f>
        <v/>
      </c>
      <c r="E37" s="322" t="str">
        <f xml:space="preserve">
IF(C38="ア",VLOOKUP(A38,ア!$A:$C,3,FALSE),
IF(C38="イ",VLOOKUP(A38,イ!$A:$C,3,FALSE),
IF(C38="ウ",HLOOKUP(A38,ウ!$1:$6,5,FALSE)&amp;HLOOKUP(A38,ウ!$1:$6,6,FALSE),
IF(C38="エ",VLOOKUP(A38,エ!$A:$E,4,FALSE),""))))</f>
        <v/>
      </c>
      <c r="F37" s="324"/>
      <c r="G37" s="326"/>
      <c r="H37" s="328"/>
      <c r="I37" s="318"/>
      <c r="J37" s="293" t="s">
        <v>7830</v>
      </c>
      <c r="K37" s="314" t="s">
        <v>7992</v>
      </c>
      <c r="L37" s="299" t="s">
        <v>7992</v>
      </c>
      <c r="M37" s="320" t="str">
        <f xml:space="preserve">
IF(L38="ア",VLOOKUP(J38,ア!$A:$C,2,FALSE),
IF(L38="イ",VLOOKUP(J38,イ!$A:$C,2,FALSE),
IF(L38="ウ",HLOOKUP(J38,ウ!$1:$6,4,FALSE),
IF(L38="エ",VLOOKUP(J38,エ!$A:$E,4,FALSE),""))))</f>
        <v>10-3　国　土　社</v>
      </c>
      <c r="N37" s="322" t="str">
        <f xml:space="preserve">
IF(L38="ア",VLOOKUP(J38,ア!$A:$C,3,FALSE),
IF(L38="イ",VLOOKUP(J38,イ!$A:$C,3,FALSE),
IF(L38="ウ",HLOOKUP(J38,ウ!$1:$6,5,FALSE)&amp;HLOOKUP(J38,ウ!$1:$6,6,FALSE),
IF(L38="エ",VLOOKUP(J38,エ!$A:$E,4,FALSE),""))))</f>
        <v>ルールとマナーを学ぶ
子ども生活図鑑 （３）地域・社会生活編</v>
      </c>
      <c r="O37" s="324" t="s">
        <v>7665</v>
      </c>
      <c r="P37" s="326" t="s">
        <v>7985</v>
      </c>
      <c r="Q37" s="316" t="s">
        <v>8004</v>
      </c>
      <c r="R37" s="318"/>
      <c r="S37" s="289" t="s">
        <v>7890</v>
      </c>
      <c r="T37" s="314" t="s">
        <v>7992</v>
      </c>
      <c r="U37" s="299" t="s">
        <v>7992</v>
      </c>
      <c r="V37" s="320" t="str">
        <f xml:space="preserve">
IF(U38="ア",VLOOKUP(S38,ア!$A:$C,2,FALSE),
IF(U38="イ",VLOOKUP(S38,イ!$A:$C,2,FALSE),
IF(U38="ウ",HLOOKUP(S38,ウ!$1:$6,4,FALSE),
IF(U38="エ",VLOOKUP(S38,エ!$A:$E,4,FALSE),""))))</f>
        <v>10-3　国　土　社</v>
      </c>
      <c r="W37" s="322" t="str">
        <f xml:space="preserve">
IF(U38="ア",VLOOKUP(S38,ア!$A:$C,3,FALSE),
IF(U38="イ",VLOOKUP(S38,イ!$A:$C,3,FALSE),
IF(U38="ウ",HLOOKUP(S38,ウ!$1:$6,5,FALSE)&amp;HLOOKUP(S38,ウ!$1:$6,6,FALSE),
IF(U38="エ",VLOOKUP(S38,エ!$A:$E,4,FALSE),""))))</f>
        <v>ルールとマナーを学ぶ
子ども生活図鑑　（４）人間関係編</v>
      </c>
      <c r="X37" s="324" t="s">
        <v>7665</v>
      </c>
      <c r="Y37" s="326" t="s">
        <v>7985</v>
      </c>
      <c r="Z37" s="328" t="s">
        <v>8006</v>
      </c>
      <c r="AA37" s="364"/>
    </row>
    <row r="38" spans="1:27" s="187" customFormat="1" ht="25.95" customHeight="1" x14ac:dyDescent="0.45">
      <c r="A38" s="288"/>
      <c r="B38" s="315"/>
      <c r="C38" s="300"/>
      <c r="D38" s="321"/>
      <c r="E38" s="323"/>
      <c r="F38" s="325"/>
      <c r="G38" s="327"/>
      <c r="H38" s="329"/>
      <c r="I38" s="319"/>
      <c r="J38" s="292">
        <v>9784337170032</v>
      </c>
      <c r="K38" s="315"/>
      <c r="L38" s="300" t="s">
        <v>7704</v>
      </c>
      <c r="M38" s="321"/>
      <c r="N38" s="323"/>
      <c r="O38" s="325"/>
      <c r="P38" s="327"/>
      <c r="Q38" s="317"/>
      <c r="R38" s="319"/>
      <c r="S38" s="288">
        <v>9784337170049</v>
      </c>
      <c r="T38" s="315"/>
      <c r="U38" s="300" t="s">
        <v>7704</v>
      </c>
      <c r="V38" s="321"/>
      <c r="W38" s="323"/>
      <c r="X38" s="325"/>
      <c r="Y38" s="327"/>
      <c r="Z38" s="329"/>
      <c r="AA38" s="365"/>
    </row>
    <row r="39" spans="1:27" s="187" customFormat="1" ht="25.95" customHeight="1" x14ac:dyDescent="0.45">
      <c r="A39" s="289" t="s">
        <v>7771</v>
      </c>
      <c r="B39" s="314"/>
      <c r="C39" s="299"/>
      <c r="D39" s="320" t="str">
        <f xml:space="preserve">
IF(C40="ア",VLOOKUP(A40,ア!$A:$C,2,FALSE),
IF(C40="イ",VLOOKUP(A40,イ!$A:$C,2,FALSE),
IF(C40="ウ",HLOOKUP(A40,ウ!$1:$6,4,FALSE),
IF(C40="エ",VLOOKUP(A40,エ!$A:$E,4,FALSE),""))))</f>
        <v/>
      </c>
      <c r="E39" s="322" t="str">
        <f xml:space="preserve">
IF(C40="ア",VLOOKUP(A40,ア!$A:$C,3,FALSE),
IF(C40="イ",VLOOKUP(A40,イ!$A:$C,3,FALSE),
IF(C40="ウ",HLOOKUP(A40,ウ!$1:$6,5,FALSE)&amp;HLOOKUP(A40,ウ!$1:$6,6,FALSE),
IF(C40="エ",VLOOKUP(A40,エ!$A:$E,4,FALSE),""))))</f>
        <v/>
      </c>
      <c r="F39" s="324"/>
      <c r="G39" s="326"/>
      <c r="H39" s="328"/>
      <c r="I39" s="318"/>
      <c r="J39" s="293" t="s">
        <v>7831</v>
      </c>
      <c r="K39" s="314"/>
      <c r="L39" s="299"/>
      <c r="M39" s="320" t="str">
        <f xml:space="preserve">
IF(L40="ア",VLOOKUP(J40,ア!$A:$C,2,FALSE),
IF(L40="イ",VLOOKUP(J40,イ!$A:$C,2,FALSE),
IF(L40="ウ",HLOOKUP(J40,ウ!$1:$6,4,FALSE),
IF(L40="エ",VLOOKUP(J40,エ!$A:$E,4,FALSE),""))))</f>
        <v/>
      </c>
      <c r="N39" s="322" t="str">
        <f xml:space="preserve">
IF(L40="ア",VLOOKUP(J40,ア!$A:$C,3,FALSE),
IF(L40="イ",VLOOKUP(J40,イ!$A:$C,3,FALSE),
IF(L40="ウ",HLOOKUP(J40,ウ!$1:$6,5,FALSE)&amp;HLOOKUP(J40,ウ!$1:$6,6,FALSE),
IF(L40="エ",VLOOKUP(J40,エ!$A:$E,4,FALSE),""))))</f>
        <v/>
      </c>
      <c r="O39" s="324"/>
      <c r="P39" s="326"/>
      <c r="Q39" s="316"/>
      <c r="R39" s="318"/>
      <c r="S39" s="289" t="s">
        <v>7891</v>
      </c>
      <c r="T39" s="314"/>
      <c r="U39" s="299"/>
      <c r="V39" s="320" t="str">
        <f xml:space="preserve">
IF(U40="ア",VLOOKUP(S40,ア!$A:$C,2,FALSE),
IF(U40="イ",VLOOKUP(S40,イ!$A:$C,2,FALSE),
IF(U40="ウ",HLOOKUP(S40,ウ!$1:$6,4,FALSE),
IF(U40="エ",VLOOKUP(S40,エ!$A:$E,4,FALSE),""))))</f>
        <v/>
      </c>
      <c r="W39" s="322" t="str">
        <f xml:space="preserve">
IF(U40="ア",VLOOKUP(S40,ア!$A:$C,3,FALSE),
IF(U40="イ",VLOOKUP(S40,イ!$A:$C,3,FALSE),
IF(U40="ウ",HLOOKUP(S40,ウ!$1:$6,5,FALSE)&amp;HLOOKUP(S40,ウ!$1:$6,6,FALSE),
IF(U40="エ",VLOOKUP(S40,エ!$A:$E,4,FALSE),""))))</f>
        <v/>
      </c>
      <c r="X39" s="324"/>
      <c r="Y39" s="326"/>
      <c r="Z39" s="328"/>
      <c r="AA39" s="364"/>
    </row>
    <row r="40" spans="1:27" s="187" customFormat="1" ht="25.95" customHeight="1" x14ac:dyDescent="0.45">
      <c r="A40" s="288"/>
      <c r="B40" s="315"/>
      <c r="C40" s="300"/>
      <c r="D40" s="321"/>
      <c r="E40" s="323"/>
      <c r="F40" s="325"/>
      <c r="G40" s="327"/>
      <c r="H40" s="329"/>
      <c r="I40" s="319"/>
      <c r="J40" s="292"/>
      <c r="K40" s="315"/>
      <c r="L40" s="300"/>
      <c r="M40" s="321"/>
      <c r="N40" s="323"/>
      <c r="O40" s="325"/>
      <c r="P40" s="327"/>
      <c r="Q40" s="317"/>
      <c r="R40" s="319"/>
      <c r="S40" s="288"/>
      <c r="T40" s="315"/>
      <c r="U40" s="300"/>
      <c r="V40" s="321"/>
      <c r="W40" s="323"/>
      <c r="X40" s="325"/>
      <c r="Y40" s="327"/>
      <c r="Z40" s="329"/>
      <c r="AA40" s="365"/>
    </row>
    <row r="41" spans="1:27" s="187" customFormat="1" ht="25.95" customHeight="1" x14ac:dyDescent="0.45">
      <c r="A41" s="289" t="s">
        <v>7772</v>
      </c>
      <c r="B41" s="314"/>
      <c r="C41" s="299"/>
      <c r="D41" s="320" t="str">
        <f xml:space="preserve">
IF(C42="ア",VLOOKUP(A42,ア!$A:$C,2,FALSE),
IF(C42="イ",VLOOKUP(A42,イ!$A:$C,2,FALSE),
IF(C42="ウ",HLOOKUP(A42,ウ!$1:$6,4,FALSE),
IF(C42="エ",VLOOKUP(A42,エ!$A:$E,4,FALSE),""))))</f>
        <v/>
      </c>
      <c r="E41" s="322" t="str">
        <f xml:space="preserve">
IF(C42="ア",VLOOKUP(A42,ア!$A:$C,3,FALSE),
IF(C42="イ",VLOOKUP(A42,イ!$A:$C,3,FALSE),
IF(C42="ウ",HLOOKUP(A42,ウ!$1:$6,5,FALSE)&amp;HLOOKUP(A42,ウ!$1:$6,6,FALSE),
IF(C42="エ",VLOOKUP(A42,エ!$A:$E,4,FALSE),""))))</f>
        <v/>
      </c>
      <c r="F41" s="324"/>
      <c r="G41" s="326"/>
      <c r="H41" s="328"/>
      <c r="I41" s="318"/>
      <c r="J41" s="293" t="s">
        <v>7832</v>
      </c>
      <c r="K41" s="314"/>
      <c r="L41" s="299"/>
      <c r="M41" s="320" t="str">
        <f xml:space="preserve">
IF(L42="ア",VLOOKUP(J42,ア!$A:$C,2,FALSE),
IF(L42="イ",VLOOKUP(J42,イ!$A:$C,2,FALSE),
IF(L42="ウ",HLOOKUP(J42,ウ!$1:$6,4,FALSE),
IF(L42="エ",VLOOKUP(J42,エ!$A:$E,4,FALSE),""))))</f>
        <v/>
      </c>
      <c r="N41" s="322" t="str">
        <f xml:space="preserve">
IF(L42="ア",VLOOKUP(J42,ア!$A:$C,3,FALSE),
IF(L42="イ",VLOOKUP(J42,イ!$A:$C,3,FALSE),
IF(L42="ウ",HLOOKUP(J42,ウ!$1:$6,5,FALSE)&amp;HLOOKUP(J42,ウ!$1:$6,6,FALSE),
IF(L42="エ",VLOOKUP(J42,エ!$A:$E,4,FALSE),""))))</f>
        <v/>
      </c>
      <c r="O41" s="324"/>
      <c r="P41" s="326"/>
      <c r="Q41" s="316"/>
      <c r="R41" s="318"/>
      <c r="S41" s="289" t="s">
        <v>7892</v>
      </c>
      <c r="T41" s="314"/>
      <c r="U41" s="299"/>
      <c r="V41" s="320" t="str">
        <f xml:space="preserve">
IF(U42="ア",VLOOKUP(S42,ア!$A:$C,2,FALSE),
IF(U42="イ",VLOOKUP(S42,イ!$A:$C,2,FALSE),
IF(U42="ウ",HLOOKUP(S42,ウ!$1:$6,4,FALSE),
IF(U42="エ",VLOOKUP(S42,エ!$A:$E,4,FALSE),""))))</f>
        <v/>
      </c>
      <c r="W41" s="322" t="str">
        <f xml:space="preserve">
IF(U42="ア",VLOOKUP(S42,ア!$A:$C,3,FALSE),
IF(U42="イ",VLOOKUP(S42,イ!$A:$C,3,FALSE),
IF(U42="ウ",HLOOKUP(S42,ウ!$1:$6,5,FALSE)&amp;HLOOKUP(S42,ウ!$1:$6,6,FALSE),
IF(U42="エ",VLOOKUP(S42,エ!$A:$E,4,FALSE),""))))</f>
        <v/>
      </c>
      <c r="X41" s="324"/>
      <c r="Y41" s="326"/>
      <c r="Z41" s="328"/>
      <c r="AA41" s="364"/>
    </row>
    <row r="42" spans="1:27" s="187" customFormat="1" ht="25.95" customHeight="1" x14ac:dyDescent="0.45">
      <c r="A42" s="288"/>
      <c r="B42" s="315"/>
      <c r="C42" s="300"/>
      <c r="D42" s="321"/>
      <c r="E42" s="323"/>
      <c r="F42" s="325"/>
      <c r="G42" s="327"/>
      <c r="H42" s="329"/>
      <c r="I42" s="319"/>
      <c r="J42" s="292"/>
      <c r="K42" s="315"/>
      <c r="L42" s="300"/>
      <c r="M42" s="321"/>
      <c r="N42" s="323"/>
      <c r="O42" s="325"/>
      <c r="P42" s="327"/>
      <c r="Q42" s="317"/>
      <c r="R42" s="319"/>
      <c r="S42" s="288"/>
      <c r="T42" s="315"/>
      <c r="U42" s="300"/>
      <c r="V42" s="321"/>
      <c r="W42" s="323"/>
      <c r="X42" s="325"/>
      <c r="Y42" s="327"/>
      <c r="Z42" s="329"/>
      <c r="AA42" s="365"/>
    </row>
    <row r="43" spans="1:27" s="187" customFormat="1" ht="25.95" customHeight="1" x14ac:dyDescent="0.45">
      <c r="A43" s="289" t="s">
        <v>7773</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26"/>
      <c r="H43" s="328"/>
      <c r="I43" s="318"/>
      <c r="J43" s="293" t="s">
        <v>7833</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26"/>
      <c r="Q43" s="316"/>
      <c r="R43" s="318"/>
      <c r="S43" s="289" t="s">
        <v>7893</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26"/>
      <c r="Z43" s="328"/>
      <c r="AA43" s="364"/>
    </row>
    <row r="44" spans="1:27" s="187" customFormat="1" ht="25.95" customHeight="1" x14ac:dyDescent="0.45">
      <c r="A44" s="288"/>
      <c r="B44" s="315"/>
      <c r="C44" s="300"/>
      <c r="D44" s="321"/>
      <c r="E44" s="323"/>
      <c r="F44" s="325"/>
      <c r="G44" s="327"/>
      <c r="H44" s="329"/>
      <c r="I44" s="319"/>
      <c r="J44" s="292"/>
      <c r="K44" s="315"/>
      <c r="L44" s="300"/>
      <c r="M44" s="321"/>
      <c r="N44" s="323"/>
      <c r="O44" s="325"/>
      <c r="P44" s="327"/>
      <c r="Q44" s="317"/>
      <c r="R44" s="319"/>
      <c r="S44" s="288"/>
      <c r="T44" s="315"/>
      <c r="U44" s="300"/>
      <c r="V44" s="321"/>
      <c r="W44" s="323"/>
      <c r="X44" s="325"/>
      <c r="Y44" s="327"/>
      <c r="Z44" s="329"/>
      <c r="AA44" s="365"/>
    </row>
    <row r="45" spans="1:27" s="187" customFormat="1" ht="25.95" customHeight="1" x14ac:dyDescent="0.45">
      <c r="A45" s="289" t="s">
        <v>7774</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26"/>
      <c r="H45" s="328"/>
      <c r="I45" s="318"/>
      <c r="J45" s="293" t="s">
        <v>7834</v>
      </c>
      <c r="K45" s="314"/>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26"/>
      <c r="Q45" s="316"/>
      <c r="R45" s="318"/>
      <c r="S45" s="289" t="s">
        <v>7894</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26"/>
      <c r="Z45" s="328"/>
      <c r="AA45" s="364"/>
    </row>
    <row r="46" spans="1:27" s="184" customFormat="1" ht="25.95" customHeight="1" thickBot="1" x14ac:dyDescent="0.2">
      <c r="A46" s="290"/>
      <c r="B46" s="368"/>
      <c r="C46" s="301"/>
      <c r="D46" s="373"/>
      <c r="E46" s="375"/>
      <c r="F46" s="371"/>
      <c r="G46" s="372"/>
      <c r="H46" s="379"/>
      <c r="I46" s="381"/>
      <c r="J46" s="294"/>
      <c r="K46" s="368"/>
      <c r="L46" s="301"/>
      <c r="M46" s="373"/>
      <c r="N46" s="375"/>
      <c r="O46" s="371"/>
      <c r="P46" s="372"/>
      <c r="Q46" s="380"/>
      <c r="R46" s="381"/>
      <c r="S46" s="290"/>
      <c r="T46" s="368"/>
      <c r="U46" s="301"/>
      <c r="V46" s="373"/>
      <c r="W46" s="375"/>
      <c r="X46" s="371"/>
      <c r="Y46" s="372"/>
      <c r="Z46" s="379"/>
      <c r="AA46" s="376"/>
    </row>
    <row r="47" spans="1:27" s="187" customFormat="1" ht="25.95" customHeight="1" x14ac:dyDescent="0.45">
      <c r="A47" s="287" t="s">
        <v>7775</v>
      </c>
      <c r="B47" s="385"/>
      <c r="C47" s="302"/>
      <c r="D47" s="387" t="str">
        <f xml:space="preserve">
IF(C48="ア",VLOOKUP(A48,ア!$A:$C,2,FALSE),
IF(C48="イ",VLOOKUP(A48,イ!$A:$C,2,FALSE),
IF(C48="ウ",HLOOKUP(A48,ウ!$1:$6,4,FALSE),
IF(C48="エ",VLOOKUP(A48,エ!$A:$E,4,FALSE),""))))</f>
        <v/>
      </c>
      <c r="E47" s="370" t="str">
        <f xml:space="preserve">
IF(C48="ア",VLOOKUP(A48,ア!$A:$C,3,FALSE),
IF(C48="イ",VLOOKUP(A48,イ!$A:$C,3,FALSE),
IF(C48="ウ",HLOOKUP(A48,ウ!$1:$6,5,FALSE)&amp;HLOOKUP(A48,ウ!$1:$6,6,FALSE),
IF(C48="エ",VLOOKUP(A48,エ!$A:$E,4,FALSE),""))))</f>
        <v/>
      </c>
      <c r="F47" s="374"/>
      <c r="G47" s="377"/>
      <c r="H47" s="378"/>
      <c r="I47" s="384"/>
      <c r="J47" s="287" t="s">
        <v>7835</v>
      </c>
      <c r="K47" s="385"/>
      <c r="L47" s="302"/>
      <c r="M47" s="387" t="str">
        <f xml:space="preserve">
IF(L48="ア",VLOOKUP(J48,ア!$A:$C,2,FALSE),
IF(L48="イ",VLOOKUP(J48,イ!$A:$C,2,FALSE),
IF(L48="ウ",HLOOKUP(J48,ウ!$1:$6,4,FALSE),
IF(L48="エ",VLOOKUP(J48,エ!$A:$E,4,FALSE),""))))</f>
        <v/>
      </c>
      <c r="N47" s="370" t="str">
        <f xml:space="preserve">
IF(L48="ア",VLOOKUP(J48,ア!$A:$C,3,FALSE),
IF(L48="イ",VLOOKUP(J48,イ!$A:$C,3,FALSE),
IF(L48="ウ",HLOOKUP(J48,ウ!$1:$6,5,FALSE)&amp;HLOOKUP(J48,ウ!$1:$6,6,FALSE),
IF(L48="エ",VLOOKUP(J48,エ!$A:$E,4,FALSE),""))))</f>
        <v/>
      </c>
      <c r="O47" s="374"/>
      <c r="P47" s="377"/>
      <c r="Q47" s="383"/>
      <c r="R47" s="384"/>
      <c r="S47" s="287" t="s">
        <v>7895</v>
      </c>
      <c r="T47" s="385"/>
      <c r="U47" s="302"/>
      <c r="V47" s="386" t="str">
        <f xml:space="preserve">
IF(U48="ア",VLOOKUP(S48,ア!$A:$C,2,FALSE),
IF(U48="イ",VLOOKUP(S48,イ!$A:$C,2,FALSE),
IF(U48="ウ",HLOOKUP(S48,ウ!$1:$6,4,FALSE),
IF(U48="エ",VLOOKUP(S48,エ!$A:$E,4,FALSE),""))))</f>
        <v/>
      </c>
      <c r="W47" s="382" t="str">
        <f xml:space="preserve">
IF(U48="ア",VLOOKUP(S48,ア!$A:$C,3,FALSE),
IF(U48="イ",VLOOKUP(S48,イ!$A:$C,3,FALSE),
IF(U48="ウ",HLOOKUP(S48,ウ!$1:$6,5,FALSE)&amp;HLOOKUP(S48,ウ!$1:$6,6,FALSE),
IF(U48="エ",VLOOKUP(S48,エ!$A:$E,4,FALSE),""))))</f>
        <v/>
      </c>
      <c r="X47" s="374"/>
      <c r="Y47" s="377"/>
      <c r="Z47" s="378"/>
      <c r="AA47" s="369"/>
    </row>
    <row r="48" spans="1:27" s="187" customFormat="1" ht="25.95" customHeight="1" x14ac:dyDescent="0.45">
      <c r="A48" s="288"/>
      <c r="B48" s="315"/>
      <c r="C48" s="300"/>
      <c r="D48" s="321"/>
      <c r="E48" s="323"/>
      <c r="F48" s="325"/>
      <c r="G48" s="327"/>
      <c r="H48" s="329"/>
      <c r="I48" s="319"/>
      <c r="J48" s="288"/>
      <c r="K48" s="315"/>
      <c r="L48" s="300"/>
      <c r="M48" s="321"/>
      <c r="N48" s="323"/>
      <c r="O48" s="325"/>
      <c r="P48" s="327"/>
      <c r="Q48" s="317"/>
      <c r="R48" s="319"/>
      <c r="S48" s="288"/>
      <c r="T48" s="315"/>
      <c r="U48" s="300"/>
      <c r="V48" s="321"/>
      <c r="W48" s="323"/>
      <c r="X48" s="325"/>
      <c r="Y48" s="327"/>
      <c r="Z48" s="329"/>
      <c r="AA48" s="365"/>
    </row>
    <row r="49" spans="1:27" s="187" customFormat="1" ht="25.95" customHeight="1" x14ac:dyDescent="0.45">
      <c r="A49" s="289" t="s">
        <v>7776</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26"/>
      <c r="H49" s="328"/>
      <c r="I49" s="318"/>
      <c r="J49" s="289" t="s">
        <v>7836</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26"/>
      <c r="Q49" s="316"/>
      <c r="R49" s="318"/>
      <c r="S49" s="289" t="s">
        <v>7896</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26"/>
      <c r="Z49" s="328"/>
      <c r="AA49" s="364"/>
    </row>
    <row r="50" spans="1:27" s="187" customFormat="1" ht="25.95" customHeight="1" x14ac:dyDescent="0.45">
      <c r="A50" s="288"/>
      <c r="B50" s="315"/>
      <c r="C50" s="300"/>
      <c r="D50" s="321"/>
      <c r="E50" s="323"/>
      <c r="F50" s="325"/>
      <c r="G50" s="327"/>
      <c r="H50" s="329"/>
      <c r="I50" s="319"/>
      <c r="J50" s="288"/>
      <c r="K50" s="315"/>
      <c r="L50" s="300"/>
      <c r="M50" s="321"/>
      <c r="N50" s="323"/>
      <c r="O50" s="325"/>
      <c r="P50" s="327"/>
      <c r="Q50" s="317"/>
      <c r="R50" s="319"/>
      <c r="S50" s="288"/>
      <c r="T50" s="315"/>
      <c r="U50" s="300"/>
      <c r="V50" s="321"/>
      <c r="W50" s="323"/>
      <c r="X50" s="325"/>
      <c r="Y50" s="327"/>
      <c r="Z50" s="329"/>
      <c r="AA50" s="365"/>
    </row>
    <row r="51" spans="1:27" s="187" customFormat="1" ht="25.95" customHeight="1" x14ac:dyDescent="0.45">
      <c r="A51" s="289" t="s">
        <v>7777</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26"/>
      <c r="H51" s="328"/>
      <c r="I51" s="318"/>
      <c r="J51" s="289" t="s">
        <v>7837</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26"/>
      <c r="Q51" s="316"/>
      <c r="R51" s="318"/>
      <c r="S51" s="289" t="s">
        <v>7897</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26"/>
      <c r="Z51" s="328"/>
      <c r="AA51" s="364"/>
    </row>
    <row r="52" spans="1:27" s="187" customFormat="1" ht="25.95" customHeight="1" x14ac:dyDescent="0.45">
      <c r="A52" s="288"/>
      <c r="B52" s="315"/>
      <c r="C52" s="300"/>
      <c r="D52" s="321"/>
      <c r="E52" s="323"/>
      <c r="F52" s="325"/>
      <c r="G52" s="327"/>
      <c r="H52" s="329"/>
      <c r="I52" s="319"/>
      <c r="J52" s="288"/>
      <c r="K52" s="315"/>
      <c r="L52" s="300"/>
      <c r="M52" s="321"/>
      <c r="N52" s="323"/>
      <c r="O52" s="325"/>
      <c r="P52" s="327"/>
      <c r="Q52" s="317"/>
      <c r="R52" s="319"/>
      <c r="S52" s="288"/>
      <c r="T52" s="315"/>
      <c r="U52" s="300"/>
      <c r="V52" s="321"/>
      <c r="W52" s="323"/>
      <c r="X52" s="325"/>
      <c r="Y52" s="327"/>
      <c r="Z52" s="329"/>
      <c r="AA52" s="365"/>
    </row>
    <row r="53" spans="1:27" s="187" customFormat="1" ht="25.95"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26"/>
      <c r="Q53" s="316"/>
      <c r="R53" s="318"/>
      <c r="S53" s="289" t="s">
        <v>7898</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26"/>
      <c r="Z53" s="328"/>
      <c r="AA53" s="364"/>
    </row>
    <row r="54" spans="1:27" s="187" customFormat="1" ht="25.95" customHeight="1" x14ac:dyDescent="0.45">
      <c r="A54" s="288"/>
      <c r="B54" s="315"/>
      <c r="C54" s="300"/>
      <c r="D54" s="321"/>
      <c r="E54" s="323"/>
      <c r="F54" s="325"/>
      <c r="G54" s="327"/>
      <c r="H54" s="329"/>
      <c r="I54" s="319"/>
      <c r="J54" s="288"/>
      <c r="K54" s="315"/>
      <c r="L54" s="300"/>
      <c r="M54" s="321"/>
      <c r="N54" s="323"/>
      <c r="O54" s="325"/>
      <c r="P54" s="327"/>
      <c r="Q54" s="317"/>
      <c r="R54" s="319"/>
      <c r="S54" s="288"/>
      <c r="T54" s="315"/>
      <c r="U54" s="300"/>
      <c r="V54" s="321"/>
      <c r="W54" s="323"/>
      <c r="X54" s="325"/>
      <c r="Y54" s="327"/>
      <c r="Z54" s="329"/>
      <c r="AA54" s="365"/>
    </row>
    <row r="55" spans="1:27" s="187" customFormat="1" ht="25.95"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26"/>
      <c r="Q55" s="316"/>
      <c r="R55" s="318"/>
      <c r="S55" s="289" t="s">
        <v>7899</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26"/>
      <c r="Z55" s="328"/>
      <c r="AA55" s="364"/>
    </row>
    <row r="56" spans="1:27" s="187" customFormat="1" ht="25.95" customHeight="1" x14ac:dyDescent="0.45">
      <c r="A56" s="288"/>
      <c r="B56" s="315"/>
      <c r="C56" s="300"/>
      <c r="D56" s="321"/>
      <c r="E56" s="323"/>
      <c r="F56" s="325"/>
      <c r="G56" s="327"/>
      <c r="H56" s="329"/>
      <c r="I56" s="319"/>
      <c r="J56" s="288"/>
      <c r="K56" s="315"/>
      <c r="L56" s="300"/>
      <c r="M56" s="321"/>
      <c r="N56" s="323"/>
      <c r="O56" s="325"/>
      <c r="P56" s="327"/>
      <c r="Q56" s="317"/>
      <c r="R56" s="319"/>
      <c r="S56" s="288"/>
      <c r="T56" s="315"/>
      <c r="U56" s="300"/>
      <c r="V56" s="321"/>
      <c r="W56" s="323"/>
      <c r="X56" s="325"/>
      <c r="Y56" s="327"/>
      <c r="Z56" s="329"/>
      <c r="AA56" s="365"/>
    </row>
    <row r="57" spans="1:27" s="187" customFormat="1" ht="25.95"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4"/>
    </row>
    <row r="58" spans="1:27" s="187" customFormat="1" ht="25.95"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5"/>
    </row>
    <row r="59" spans="1:27" s="187" customFormat="1" ht="25.95"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4"/>
    </row>
    <row r="60" spans="1:27" s="187" customFormat="1" ht="25.95"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5"/>
    </row>
    <row r="61" spans="1:27" s="187" customFormat="1" ht="25.95"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4"/>
    </row>
    <row r="62" spans="1:27" s="187" customFormat="1" ht="25.95"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5"/>
    </row>
    <row r="63" spans="1:27" s="187" customFormat="1" ht="25.95"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4"/>
    </row>
    <row r="64" spans="1:27" s="187" customFormat="1" ht="25.95"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5"/>
    </row>
    <row r="65" spans="1:27" s="187" customFormat="1" ht="25.95"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4"/>
    </row>
    <row r="66" spans="1:27" s="187" customFormat="1" ht="25.95"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5"/>
    </row>
    <row r="67" spans="1:27" s="187" customFormat="1" ht="25.95"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4"/>
    </row>
    <row r="68" spans="1:27" s="187" customFormat="1" ht="25.95"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5"/>
    </row>
    <row r="69" spans="1:27" s="187" customFormat="1" ht="25.95"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4"/>
    </row>
    <row r="70" spans="1:27" s="187" customFormat="1" ht="25.95"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5"/>
    </row>
    <row r="71" spans="1:27" s="187" customFormat="1" ht="25.95"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4"/>
    </row>
    <row r="72" spans="1:27" s="187" customFormat="1" ht="25.95"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5"/>
    </row>
    <row r="73" spans="1:27" s="187" customFormat="1" ht="25.95"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4"/>
    </row>
    <row r="74" spans="1:27" s="187" customFormat="1" ht="25.95"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5"/>
    </row>
    <row r="75" spans="1:27" s="187" customFormat="1" ht="25.95"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4"/>
    </row>
    <row r="76" spans="1:27" s="184" customFormat="1" ht="25.95" customHeight="1" thickBot="1" x14ac:dyDescent="0.2">
      <c r="A76" s="290"/>
      <c r="B76" s="368"/>
      <c r="C76" s="301"/>
      <c r="D76" s="373"/>
      <c r="E76" s="375"/>
      <c r="F76" s="371"/>
      <c r="G76" s="372"/>
      <c r="H76" s="379"/>
      <c r="I76" s="381"/>
      <c r="J76" s="290"/>
      <c r="K76" s="368"/>
      <c r="L76" s="301"/>
      <c r="M76" s="373"/>
      <c r="N76" s="375"/>
      <c r="O76" s="371"/>
      <c r="P76" s="372"/>
      <c r="Q76" s="380"/>
      <c r="R76" s="381"/>
      <c r="S76" s="290"/>
      <c r="T76" s="368"/>
      <c r="U76" s="301"/>
      <c r="V76" s="373"/>
      <c r="W76" s="375"/>
      <c r="X76" s="371"/>
      <c r="Y76" s="372"/>
      <c r="Z76" s="379"/>
      <c r="AA76" s="376"/>
    </row>
    <row r="77" spans="1:27" s="187" customFormat="1" ht="25.95" customHeight="1" x14ac:dyDescent="0.45">
      <c r="A77" s="287" t="s">
        <v>7790</v>
      </c>
      <c r="B77" s="385"/>
      <c r="C77" s="302"/>
      <c r="D77" s="387" t="str">
        <f xml:space="preserve">
IF(C78="ア",VLOOKUP(A78,ア!$A:$C,2,FALSE),
IF(C78="イ",VLOOKUP(A78,イ!$A:$C,2,FALSE),
IF(C78="ウ",HLOOKUP(A78,ウ!$1:$6,4,FALSE),
IF(C78="エ",VLOOKUP(A78,エ!$A:$E,4,FALSE),""))))</f>
        <v/>
      </c>
      <c r="E77" s="370" t="str">
        <f xml:space="preserve">
IF(C78="ア",VLOOKUP(A78,ア!$A:$C,3,FALSE),
IF(C78="イ",VLOOKUP(A78,イ!$A:$C,3,FALSE),
IF(C78="ウ",HLOOKUP(A78,ウ!$1:$6,5,FALSE)&amp;HLOOKUP(A78,ウ!$1:$6,6,FALSE),
IF(C78="エ",VLOOKUP(A78,エ!$A:$E,4,FALSE),""))))</f>
        <v/>
      </c>
      <c r="F77" s="374"/>
      <c r="G77" s="377"/>
      <c r="H77" s="378"/>
      <c r="I77" s="384"/>
      <c r="J77" s="287" t="s">
        <v>7850</v>
      </c>
      <c r="K77" s="385"/>
      <c r="L77" s="302"/>
      <c r="M77" s="387" t="str">
        <f xml:space="preserve">
IF(L78="ア",VLOOKUP(J78,ア!$A:$C,2,FALSE),
IF(L78="イ",VLOOKUP(J78,イ!$A:$C,2,FALSE),
IF(L78="ウ",HLOOKUP(J78,ウ!$1:$6,4,FALSE),
IF(L78="エ",VLOOKUP(J78,エ!$A:$E,4,FALSE),""))))</f>
        <v/>
      </c>
      <c r="N77" s="370" t="str">
        <f xml:space="preserve">
IF(L78="ア",VLOOKUP(J78,ア!$A:$C,3,FALSE),
IF(L78="イ",VLOOKUP(J78,イ!$A:$C,3,FALSE),
IF(L78="ウ",HLOOKUP(J78,ウ!$1:$6,5,FALSE)&amp;HLOOKUP(J78,ウ!$1:$6,6,FALSE),
IF(L78="エ",VLOOKUP(J78,エ!$A:$E,4,FALSE),""))))</f>
        <v/>
      </c>
      <c r="O77" s="374"/>
      <c r="P77" s="377"/>
      <c r="Q77" s="383"/>
      <c r="R77" s="384"/>
      <c r="S77" s="287" t="s">
        <v>7910</v>
      </c>
      <c r="T77" s="385"/>
      <c r="U77" s="302"/>
      <c r="V77" s="387" t="str">
        <f xml:space="preserve">
IF(U78="ア",VLOOKUP(S78,ア!$A:$C,2,FALSE),
IF(U78="イ",VLOOKUP(S78,イ!$A:$C,2,FALSE),
IF(U78="ウ",HLOOKUP(S78,ウ!$1:$6,4,FALSE),
IF(U78="エ",VLOOKUP(S78,エ!$A:$E,4,FALSE),""))))</f>
        <v/>
      </c>
      <c r="W77" s="370" t="str">
        <f xml:space="preserve">
IF(U78="ア",VLOOKUP(S78,ア!$A:$C,3,FALSE),
IF(U78="イ",VLOOKUP(S78,イ!$A:$C,3,FALSE),
IF(U78="ウ",HLOOKUP(S78,ウ!$1:$6,5,FALSE)&amp;HLOOKUP(S78,ウ!$1:$6,6,FALSE),
IF(U78="エ",VLOOKUP(S78,エ!$A:$E,4,FALSE),""))))</f>
        <v/>
      </c>
      <c r="X77" s="374"/>
      <c r="Y77" s="377"/>
      <c r="Z77" s="378"/>
      <c r="AA77" s="369"/>
    </row>
    <row r="78" spans="1:27" s="187" customFormat="1" ht="25.95"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5"/>
    </row>
    <row r="79" spans="1:27" s="187" customFormat="1" ht="25.95"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4"/>
    </row>
    <row r="80" spans="1:27" s="187" customFormat="1" ht="25.95"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5"/>
    </row>
    <row r="81" spans="1:27" s="187" customFormat="1" ht="25.95"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4"/>
    </row>
    <row r="82" spans="1:27" s="187" customFormat="1" ht="25.95"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5"/>
    </row>
    <row r="83" spans="1:27" s="187" customFormat="1" ht="25.95"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4"/>
    </row>
    <row r="84" spans="1:27" s="187" customFormat="1" ht="25.95"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5"/>
    </row>
    <row r="85" spans="1:27" s="187" customFormat="1" ht="25.95"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4"/>
    </row>
    <row r="86" spans="1:27" s="187" customFormat="1" ht="25.95"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5"/>
    </row>
    <row r="87" spans="1:27" s="187" customFormat="1" ht="25.95"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4"/>
    </row>
    <row r="88" spans="1:27" s="187" customFormat="1" ht="25.95"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5"/>
    </row>
    <row r="89" spans="1:27" s="187" customFormat="1" ht="25.95"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4"/>
    </row>
    <row r="90" spans="1:27" s="187" customFormat="1" ht="25.95"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5"/>
    </row>
    <row r="91" spans="1:27" s="187" customFormat="1" ht="25.95"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4"/>
    </row>
    <row r="92" spans="1:27" s="187" customFormat="1" ht="25.95"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5"/>
    </row>
    <row r="93" spans="1:27" s="187" customFormat="1" ht="25.95"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4"/>
    </row>
    <row r="94" spans="1:27" s="187" customFormat="1" ht="25.95"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5"/>
    </row>
    <row r="95" spans="1:27" s="187" customFormat="1" ht="25.95"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4"/>
    </row>
    <row r="96" spans="1:27" s="187" customFormat="1" ht="25.95"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5"/>
    </row>
    <row r="97" spans="1:27" s="187" customFormat="1" ht="25.95"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4"/>
    </row>
    <row r="98" spans="1:27" s="187" customFormat="1" ht="25.95"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5"/>
    </row>
    <row r="99" spans="1:27" s="187" customFormat="1" ht="25.95"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4"/>
    </row>
    <row r="100" spans="1:27" s="187" customFormat="1" ht="25.95"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5"/>
    </row>
    <row r="101" spans="1:27" s="187" customFormat="1" ht="25.95"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4"/>
    </row>
    <row r="102" spans="1:27" s="187" customFormat="1" ht="25.95"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5"/>
    </row>
    <row r="103" spans="1:27" s="187" customFormat="1" ht="25.95"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4"/>
    </row>
    <row r="104" spans="1:27" s="187" customFormat="1" ht="25.95"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5"/>
    </row>
    <row r="105" spans="1:27" s="187" customFormat="1" ht="25.95"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4"/>
    </row>
    <row r="106" spans="1:27" s="184" customFormat="1" ht="25.95" customHeight="1" thickBot="1" x14ac:dyDescent="0.2">
      <c r="A106" s="290"/>
      <c r="B106" s="368"/>
      <c r="C106" s="301"/>
      <c r="D106" s="373"/>
      <c r="E106" s="375"/>
      <c r="F106" s="371"/>
      <c r="G106" s="372"/>
      <c r="H106" s="379"/>
      <c r="I106" s="381"/>
      <c r="J106" s="290"/>
      <c r="K106" s="368"/>
      <c r="L106" s="301"/>
      <c r="M106" s="373"/>
      <c r="N106" s="375"/>
      <c r="O106" s="371"/>
      <c r="P106" s="372"/>
      <c r="Q106" s="380"/>
      <c r="R106" s="381"/>
      <c r="S106" s="290"/>
      <c r="T106" s="368"/>
      <c r="U106" s="301"/>
      <c r="V106" s="373"/>
      <c r="W106" s="375"/>
      <c r="X106" s="371"/>
      <c r="Y106" s="372"/>
      <c r="Z106" s="379"/>
      <c r="AA106" s="376"/>
    </row>
    <row r="107" spans="1:27" s="187" customFormat="1" ht="25.95" customHeight="1" x14ac:dyDescent="0.45">
      <c r="A107" s="287" t="s">
        <v>7805</v>
      </c>
      <c r="B107" s="385"/>
      <c r="C107" s="302"/>
      <c r="D107" s="387" t="str">
        <f xml:space="preserve">
IF(C108="ア",VLOOKUP(A108,ア!$A:$C,2,FALSE),
IF(C108="イ",VLOOKUP(A108,イ!$A:$C,2,FALSE),
IF(C108="ウ",HLOOKUP(A108,ウ!$1:$6,4,FALSE),
IF(C108="エ",VLOOKUP(A108,エ!$A:$E,4,FALSE),""))))</f>
        <v/>
      </c>
      <c r="E107" s="370" t="str">
        <f xml:space="preserve">
IF(C108="ア",VLOOKUP(A108,ア!$A:$C,3,FALSE),
IF(C108="イ",VLOOKUP(A108,イ!$A:$C,3,FALSE),
IF(C108="ウ",HLOOKUP(A108,ウ!$1:$6,5,FALSE)&amp;HLOOKUP(A108,ウ!$1:$6,6,FALSE),
IF(C108="エ",VLOOKUP(A108,エ!$A:$E,4,FALSE),""))))</f>
        <v/>
      </c>
      <c r="F107" s="374"/>
      <c r="G107" s="377"/>
      <c r="H107" s="378"/>
      <c r="I107" s="384"/>
      <c r="J107" s="287" t="s">
        <v>7865</v>
      </c>
      <c r="K107" s="385"/>
      <c r="L107" s="302"/>
      <c r="M107" s="387" t="str">
        <f xml:space="preserve">
IF(L108="ア",VLOOKUP(J108,ア!$A:$C,2,FALSE),
IF(L108="イ",VLOOKUP(J108,イ!$A:$C,2,FALSE),
IF(L108="ウ",HLOOKUP(J108,ウ!$1:$6,4,FALSE),
IF(L108="エ",VLOOKUP(J108,エ!$A:$E,4,FALSE),""))))</f>
        <v/>
      </c>
      <c r="N107" s="370" t="str">
        <f xml:space="preserve">
IF(L108="ア",VLOOKUP(J108,ア!$A:$C,3,FALSE),
IF(L108="イ",VLOOKUP(J108,イ!$A:$C,3,FALSE),
IF(L108="ウ",HLOOKUP(J108,ウ!$1:$6,5,FALSE)&amp;HLOOKUP(J108,ウ!$1:$6,6,FALSE),
IF(L108="エ",VLOOKUP(J108,エ!$A:$E,4,FALSE),""))))</f>
        <v/>
      </c>
      <c r="O107" s="374"/>
      <c r="P107" s="377"/>
      <c r="Q107" s="383"/>
      <c r="R107" s="384"/>
      <c r="S107" s="287" t="s">
        <v>7925</v>
      </c>
      <c r="T107" s="385"/>
      <c r="U107" s="302"/>
      <c r="V107" s="386" t="str">
        <f xml:space="preserve">
IF(U108="ア",VLOOKUP(S108,ア!$A:$C,2,FALSE),
IF(U108="イ",VLOOKUP(S108,イ!$A:$C,2,FALSE),
IF(U108="ウ",HLOOKUP(S108,ウ!$1:$6,4,FALSE),
IF(U108="エ",VLOOKUP(S108,エ!$A:$E,4,FALSE),""))))</f>
        <v/>
      </c>
      <c r="W107" s="382" t="str">
        <f xml:space="preserve">
IF(U108="ア",VLOOKUP(S108,ア!$A:$C,3,FALSE),
IF(U108="イ",VLOOKUP(S108,イ!$A:$C,3,FALSE),
IF(U108="ウ",HLOOKUP(S108,ウ!$1:$6,5,FALSE)&amp;HLOOKUP(S108,ウ!$1:$6,6,FALSE),
IF(U108="エ",VLOOKUP(S108,エ!$A:$E,4,FALSE),""))))</f>
        <v/>
      </c>
      <c r="X107" s="374"/>
      <c r="Y107" s="377"/>
      <c r="Z107" s="378"/>
      <c r="AA107" s="369"/>
    </row>
    <row r="108" spans="1:27" s="187" customFormat="1" ht="25.95"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5"/>
    </row>
    <row r="109" spans="1:27" s="187" customFormat="1" ht="25.95"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4"/>
    </row>
    <row r="110" spans="1:27" s="187" customFormat="1" ht="25.95"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5"/>
    </row>
    <row r="111" spans="1:27" s="187" customFormat="1" ht="25.95"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4"/>
    </row>
    <row r="112" spans="1:27" s="187" customFormat="1" ht="25.95"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5"/>
    </row>
    <row r="113" spans="1:27" s="187" customFormat="1" ht="25.95"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4"/>
    </row>
    <row r="114" spans="1:27" s="187" customFormat="1" ht="25.95"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5"/>
    </row>
    <row r="115" spans="1:27" s="187" customFormat="1" ht="25.95"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4"/>
    </row>
    <row r="116" spans="1:27" s="187" customFormat="1" ht="25.95"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5"/>
    </row>
    <row r="117" spans="1:27" s="187" customFormat="1" ht="25.95"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4"/>
    </row>
    <row r="118" spans="1:27" s="187" customFormat="1" ht="25.95"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5"/>
    </row>
    <row r="119" spans="1:27" s="187" customFormat="1" ht="25.95"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4"/>
    </row>
    <row r="120" spans="1:27" s="187" customFormat="1" ht="25.95"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5"/>
    </row>
    <row r="121" spans="1:27" s="187" customFormat="1" ht="25.95"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4"/>
    </row>
    <row r="122" spans="1:27" s="187" customFormat="1" ht="25.95"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5"/>
    </row>
    <row r="123" spans="1:27" s="187" customFormat="1" ht="25.95"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4"/>
    </row>
    <row r="124" spans="1:27" s="187" customFormat="1" ht="25.95"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5"/>
    </row>
    <row r="125" spans="1:27" s="187" customFormat="1" ht="25.95"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4"/>
    </row>
    <row r="126" spans="1:27" s="187" customFormat="1" ht="25.95"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5"/>
    </row>
    <row r="127" spans="1:27" s="187" customFormat="1" ht="25.95"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4"/>
    </row>
    <row r="128" spans="1:27" s="187" customFormat="1" ht="25.95"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5"/>
    </row>
    <row r="129" spans="1:27" s="187" customFormat="1" ht="25.95"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4"/>
    </row>
    <row r="130" spans="1:27" s="187" customFormat="1" ht="25.95"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5"/>
    </row>
    <row r="131" spans="1:27" s="187" customFormat="1" ht="25.95"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4"/>
    </row>
    <row r="132" spans="1:27" s="187" customFormat="1" ht="25.95"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5"/>
    </row>
    <row r="133" spans="1:27" s="187" customFormat="1" ht="25.95"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4"/>
    </row>
    <row r="134" spans="1:27" s="187" customFormat="1" ht="25.95"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5"/>
    </row>
    <row r="135" spans="1:27" s="187" customFormat="1" ht="25.95"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4"/>
    </row>
    <row r="136" spans="1:27" s="184" customFormat="1" ht="25.95" customHeight="1" thickBot="1" x14ac:dyDescent="0.2">
      <c r="A136" s="290"/>
      <c r="B136" s="368"/>
      <c r="C136" s="301"/>
      <c r="D136" s="373"/>
      <c r="E136" s="375"/>
      <c r="F136" s="371"/>
      <c r="G136" s="372"/>
      <c r="H136" s="379"/>
      <c r="I136" s="381"/>
      <c r="J136" s="290"/>
      <c r="K136" s="368"/>
      <c r="L136" s="301"/>
      <c r="M136" s="373"/>
      <c r="N136" s="375"/>
      <c r="O136" s="371"/>
      <c r="P136" s="372"/>
      <c r="Q136" s="380"/>
      <c r="R136" s="381"/>
      <c r="S136" s="290"/>
      <c r="T136" s="368"/>
      <c r="U136" s="301"/>
      <c r="V136" s="373"/>
      <c r="W136" s="375"/>
      <c r="X136" s="371"/>
      <c r="Y136" s="372"/>
      <c r="Z136" s="379"/>
      <c r="AA136" s="376"/>
    </row>
  </sheetData>
  <sheetProtection algorithmName="SHA-512" hashValue="1NQS/wF54oe1KAjp1/UHRmfQR8oRcdjK0rrSrJbWYNS5womykPRR+nlrE4BSxq4SSvG/KQ2piZ+0GN+5u9EdAQ==" saltValue="cSdgAYd0WYBfhzOHhiBg6g==" spinCount="100000" sheet="1" objects="1" scenarios="1"/>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19685039370078741" bottom="0.19685039370078741"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U18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思斉支援学校</v>
      </c>
      <c r="B2" s="282" t="str">
        <f>'様式4・小学部（高）'!X3</f>
        <v>小学部（高）</v>
      </c>
      <c r="C2" s="283">
        <f>集計用!F2</f>
        <v>0</v>
      </c>
      <c r="D2" s="283">
        <f>集計用!G2</f>
        <v>9</v>
      </c>
      <c r="E2" s="283">
        <f>集計用!H2</f>
        <v>10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9</v>
      </c>
      <c r="H2" s="282">
        <f>IF(COUNTIF($B:$B,H1)=0,0,COUNTA(_xlfn.UNIQUE(H3:H182))-1)</f>
        <v>10</v>
      </c>
      <c r="I2" s="282">
        <f>IF(COUNTIF($B:$B,I1)=0,0,COUNTA(_xlfn.UNIQUE(I3:I182))-1)</f>
        <v>0</v>
      </c>
      <c r="J2" s="282">
        <f>IF(COUNTIF($B:$B,J1)=0,0,COUNTA(_xlfn.UNIQUE(J3:J182))-1)</f>
        <v>0</v>
      </c>
    </row>
    <row r="3" spans="1:10" x14ac:dyDescent="0.45">
      <c r="A3" s="282" t="s">
        <v>7710</v>
      </c>
      <c r="B3" s="282" t="str">
        <f>'様式4・小学部（高）'!C18</f>
        <v>ウ</v>
      </c>
      <c r="C3" s="282" t="str">
        <f>'様式4・小学部（高）'!E17</f>
        <v>五味太郎の
ことばとかずの絵本ことばのあいうえお</v>
      </c>
      <c r="D3" s="282" t="str">
        <f>'様式4・小学部（高）'!I17</f>
        <v>〇</v>
      </c>
      <c r="E3" s="282" t="s">
        <v>7630</v>
      </c>
      <c r="F3" s="282" t="str" cm="1">
        <f t="array" ref="F3">IFERROR(_xlfn._xlws.FILTER($C$3:$C$182,($B$3:$B$182=F1)*($D$3:$D$182&lt;&gt;"〇")),"")</f>
        <v/>
      </c>
      <c r="G3" s="282" t="str" cm="1">
        <f t="array" ref="G3:G11">IFERROR(_xlfn._xlws.FILTER($C$3:$C$182,($B$3:$B$182=G1)*($D$3:$D$182&lt;&gt;"〇")),"")</f>
        <v>おんがく　☆☆</v>
      </c>
      <c r="H3" s="282" t="str" cm="1">
        <f t="array" ref="H3:H12">IFERROR(_xlfn._xlws.FILTER($C$3:$C$182,($B$3:$B$182=H1)*($D$3:$D$182&lt;&gt;"〇")),"")</f>
        <v>五味太郎・言葉図鑑（１）うごきのことば</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五味太郎・言葉図鑑（１）うごきのことば</v>
      </c>
      <c r="D4" s="282">
        <f>'様式4・小学部（高）'!I18</f>
        <v>0</v>
      </c>
      <c r="E4" s="282" t="s">
        <v>7630</v>
      </c>
      <c r="G4" s="282" t="str">
        <v>こくご　☆</v>
      </c>
      <c r="H4" s="282" t="str">
        <v>とけいのえほん</v>
      </c>
    </row>
    <row r="5" spans="1:10" x14ac:dyDescent="0.45">
      <c r="A5" s="282" t="s">
        <v>2010</v>
      </c>
      <c r="B5" s="282" t="str">
        <f>'様式4・小学部（高）'!C22</f>
        <v>ウ</v>
      </c>
      <c r="C5" s="282" t="str">
        <f>'様式4・小学部（高）'!E21</f>
        <v>くもんのはじめてのえほん３おおきいちいさい</v>
      </c>
      <c r="D5" s="282" t="str">
        <f>'様式4・小学部（高）'!I19</f>
        <v>〇</v>
      </c>
      <c r="E5" s="282" t="s">
        <v>7630</v>
      </c>
      <c r="G5" s="282" t="str">
        <v>こくご　☆☆</v>
      </c>
      <c r="H5" s="282" t="str">
        <v>げんきをつくる食育えほん１たべるのだいすき！</v>
      </c>
    </row>
    <row r="6" spans="1:10" x14ac:dyDescent="0.45">
      <c r="A6" s="282" t="s">
        <v>2013</v>
      </c>
      <c r="B6" s="282" t="str">
        <f>'様式4・小学部（高）'!C24</f>
        <v>ウ</v>
      </c>
      <c r="C6" s="282" t="str">
        <f>'様式4・小学部（高）'!E23</f>
        <v>とけいのえほん</v>
      </c>
      <c r="D6" s="282">
        <f>'様式4・小学部（高）'!I20</f>
        <v>0</v>
      </c>
      <c r="E6" s="282" t="s">
        <v>7630</v>
      </c>
      <c r="G6" s="282" t="str">
        <v>こくご　☆☆☆</v>
      </c>
      <c r="H6" s="282" t="str">
        <v>絵でわかる
こどものせいかつずかん３おでかけのきほん</v>
      </c>
    </row>
    <row r="7" spans="1:10" x14ac:dyDescent="0.45">
      <c r="A7" s="282" t="s">
        <v>2016</v>
      </c>
      <c r="B7" s="282" t="str">
        <f>'様式4・小学部（高）'!C26</f>
        <v>ウ</v>
      </c>
      <c r="C7" s="282" t="str">
        <f>'様式4・小学部（高）'!E25</f>
        <v>にっぽんちず絵本</v>
      </c>
      <c r="D7" s="282" t="str">
        <f>'様式4・小学部（高）'!I21</f>
        <v>〇</v>
      </c>
      <c r="E7" s="282" t="s">
        <v>7630</v>
      </c>
      <c r="G7" s="282" t="str">
        <v>さんすう　☆</v>
      </c>
      <c r="H7" s="282" t="str">
        <v>たのしい図画工作16ちぎり紙・きり紙・はり絵</v>
      </c>
    </row>
    <row r="8" spans="1:10" x14ac:dyDescent="0.45">
      <c r="A8" s="282" t="s">
        <v>2019</v>
      </c>
      <c r="B8" s="282" t="str">
        <f>'様式4・小学部（高）'!C28</f>
        <v>イ</v>
      </c>
      <c r="C8" s="282" t="str">
        <f>'様式4・小学部（高）'!E27</f>
        <v>おんがく　☆☆</v>
      </c>
      <c r="D8" s="282">
        <f>'様式4・小学部（高）'!I22</f>
        <v>0</v>
      </c>
      <c r="E8" s="282" t="s">
        <v>7630</v>
      </c>
      <c r="G8" s="282" t="str">
        <v>さんすう　☆☆（１）
さんすう　☆☆（２）</v>
      </c>
      <c r="H8" s="282" t="str">
        <v>あそびのおうさまずかんからだ　増補改訂</v>
      </c>
    </row>
    <row r="9" spans="1:10" x14ac:dyDescent="0.45">
      <c r="A9" s="282" t="s">
        <v>2022</v>
      </c>
      <c r="B9" s="282" t="str">
        <f>'様式4・小学部（高）'!C30</f>
        <v>ウ</v>
      </c>
      <c r="C9" s="282" t="str">
        <f>'様式4・小学部（高）'!E29</f>
        <v>たのしい工作教室　たのしいこうさく
きょうしつ１</v>
      </c>
      <c r="D9" s="282" t="str">
        <f>'様式4・小学部（高）'!I23</f>
        <v>〇</v>
      </c>
      <c r="E9" s="282" t="s">
        <v>7630</v>
      </c>
      <c r="G9" s="282" t="str">
        <v>さんすう　☆☆☆</v>
      </c>
      <c r="H9" s="282" t="str">
        <v>ルールとマナーを学ぶ
子ども生活図鑑 （３）地域・社会生活編</v>
      </c>
    </row>
    <row r="10" spans="1:10" x14ac:dyDescent="0.45">
      <c r="A10" s="282" t="s">
        <v>2025</v>
      </c>
      <c r="B10" s="282" t="str">
        <f>'様式4・小学部（高）'!C32</f>
        <v>ウ</v>
      </c>
      <c r="C10" s="282" t="str">
        <f>'様式4・小学部（高）'!E31</f>
        <v>げんきをつくる食育えほん１たべるのだいすき！</v>
      </c>
      <c r="D10" s="282">
        <f>'様式4・小学部（高）'!I24</f>
        <v>0</v>
      </c>
      <c r="E10" s="282" t="s">
        <v>7630</v>
      </c>
      <c r="G10" s="282" t="str">
        <v>せいかつ　☆☆☆</v>
      </c>
      <c r="H10" s="282" t="str">
        <v>こどものずかんＭｉｏ７くさばな・き</v>
      </c>
    </row>
    <row r="11" spans="1:10" x14ac:dyDescent="0.45">
      <c r="A11" s="282" t="s">
        <v>2028</v>
      </c>
      <c r="B11" s="282" t="str">
        <f>'様式4・小学部（高）'!C34</f>
        <v>ウ</v>
      </c>
      <c r="C11" s="282" t="str">
        <f>'様式4・小学部（高）'!E33</f>
        <v>絵でわかる
こどものせいかつずかん３おでかけのきほん</v>
      </c>
      <c r="D11" s="282">
        <f>'様式4・小学部（高）'!I25</f>
        <v>0</v>
      </c>
      <c r="E11" s="282" t="s">
        <v>7630</v>
      </c>
      <c r="G11" s="282" t="str">
        <v>おんがく　☆☆☆</v>
      </c>
      <c r="H11" s="282" t="str">
        <v>歌でおぼえる手話
ソングブック-ともだちになるために-</v>
      </c>
    </row>
    <row r="12" spans="1:10" x14ac:dyDescent="0.45">
      <c r="A12" s="282" t="s">
        <v>2031</v>
      </c>
      <c r="B12" s="282">
        <f>'様式4・小学部（高）'!C36</f>
        <v>0</v>
      </c>
      <c r="C12" s="282" t="str">
        <f>'様式4・小学部（高）'!E35</f>
        <v/>
      </c>
      <c r="D12" s="282">
        <f>'様式4・小学部（高）'!I26</f>
        <v>0</v>
      </c>
      <c r="E12" s="282" t="s">
        <v>7630</v>
      </c>
      <c r="H12" s="282" t="str">
        <v>ルールとマナーを学ぶ
子ども生活図鑑　（４）人間関係編</v>
      </c>
    </row>
    <row r="13" spans="1:10" x14ac:dyDescent="0.45">
      <c r="A13" s="282" t="s">
        <v>2034</v>
      </c>
      <c r="B13" s="282">
        <f>'様式4・小学部（高）'!C38</f>
        <v>0</v>
      </c>
      <c r="C13" s="282" t="str">
        <f>'様式4・小学部（高）'!E37</f>
        <v/>
      </c>
      <c r="D13" s="282">
        <f>'様式4・小学部（高）'!I27</f>
        <v>0</v>
      </c>
      <c r="E13" s="282" t="s">
        <v>7630</v>
      </c>
    </row>
    <row r="14" spans="1:10" x14ac:dyDescent="0.45">
      <c r="A14" s="282" t="s">
        <v>2037</v>
      </c>
      <c r="B14" s="282">
        <f>'様式4・小学部（高）'!C40</f>
        <v>0</v>
      </c>
      <c r="C14" s="282" t="str">
        <f>'様式4・小学部（高）'!E39</f>
        <v/>
      </c>
      <c r="D14" s="282">
        <f>'様式4・小学部（高）'!I28</f>
        <v>0</v>
      </c>
      <c r="E14" s="282" t="s">
        <v>7630</v>
      </c>
    </row>
    <row r="15" spans="1:10" x14ac:dyDescent="0.45">
      <c r="A15" s="282" t="s">
        <v>2040</v>
      </c>
      <c r="B15" s="282">
        <f>'様式4・小学部（高）'!C42</f>
        <v>0</v>
      </c>
      <c r="C15" s="282" t="str">
        <f>'様式4・小学部（高）'!E41</f>
        <v/>
      </c>
      <c r="D15" s="282" t="str">
        <f>'様式4・小学部（高）'!I29</f>
        <v>〇</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t="str">
        <f>'様式4・小学部（高）'!I31</f>
        <v>〇</v>
      </c>
      <c r="E17" s="282" t="s">
        <v>7630</v>
      </c>
    </row>
    <row r="18" spans="1:5" x14ac:dyDescent="0.45">
      <c r="A18" s="282" t="s">
        <v>2049</v>
      </c>
      <c r="B18" s="282">
        <f>'様式4・小学部（高）'!C48</f>
        <v>0</v>
      </c>
      <c r="C18" s="282" t="str">
        <f>'様式4・小学部（高）'!E47</f>
        <v/>
      </c>
      <c r="D18" s="282">
        <f>'様式4・小学部（高）'!I32</f>
        <v>0</v>
      </c>
      <c r="E18" s="282" t="s">
        <v>7630</v>
      </c>
    </row>
    <row r="19" spans="1:5" x14ac:dyDescent="0.45">
      <c r="A19" s="282" t="s">
        <v>2050</v>
      </c>
      <c r="B19" s="282">
        <f>'様式4・小学部（高）'!C50</f>
        <v>0</v>
      </c>
      <c r="C19" s="282" t="str">
        <f>'様式4・小学部（高）'!E49</f>
        <v/>
      </c>
      <c r="D19" s="282">
        <f>'様式4・小学部（高）'!I33</f>
        <v>0</v>
      </c>
      <c r="E19" s="282" t="s">
        <v>7630</v>
      </c>
    </row>
    <row r="20" spans="1:5" x14ac:dyDescent="0.45">
      <c r="A20" s="282" t="s">
        <v>2051</v>
      </c>
      <c r="B20" s="282">
        <f>'様式4・小学部（高）'!C52</f>
        <v>0</v>
      </c>
      <c r="C20" s="282" t="str">
        <f>'様式4・小学部（高）'!E51</f>
        <v/>
      </c>
      <c r="D20" s="282">
        <f>'様式4・小学部（高）'!I34</f>
        <v>0</v>
      </c>
      <c r="E20" s="282" t="s">
        <v>7630</v>
      </c>
    </row>
    <row r="21" spans="1:5" x14ac:dyDescent="0.45">
      <c r="A21" s="282" t="s">
        <v>2052</v>
      </c>
      <c r="B21" s="282">
        <f>'様式4・小学部（高）'!C54</f>
        <v>0</v>
      </c>
      <c r="C21" s="282" t="str">
        <f>'様式4・小学部（高）'!E53</f>
        <v/>
      </c>
      <c r="D21" s="282">
        <f>'様式4・小学部（高）'!I35</f>
        <v>0</v>
      </c>
      <c r="E21" s="282" t="s">
        <v>7630</v>
      </c>
    </row>
    <row r="22" spans="1:5" x14ac:dyDescent="0.45">
      <c r="A22" s="282" t="s">
        <v>2053</v>
      </c>
      <c r="B22" s="282">
        <f>'様式4・小学部（高）'!C56</f>
        <v>0</v>
      </c>
      <c r="C22" s="282" t="str">
        <f>'様式4・小学部（高）'!E55</f>
        <v/>
      </c>
      <c r="D22" s="282">
        <f>'様式4・小学部（高）'!I36</f>
        <v>0</v>
      </c>
      <c r="E22" s="282" t="s">
        <v>7630</v>
      </c>
    </row>
    <row r="23" spans="1:5" x14ac:dyDescent="0.45">
      <c r="A23" s="282" t="s">
        <v>2054</v>
      </c>
      <c r="B23" s="282">
        <f>'様式4・小学部（高）'!C58</f>
        <v>0</v>
      </c>
      <c r="C23" s="282" t="str">
        <f>'様式4・小学部（高）'!E57</f>
        <v/>
      </c>
      <c r="D23" s="282">
        <f>'様式4・小学部（高）'!I37</f>
        <v>0</v>
      </c>
      <c r="E23" s="282" t="s">
        <v>7630</v>
      </c>
    </row>
    <row r="24" spans="1:5" x14ac:dyDescent="0.45">
      <c r="A24" s="282" t="s">
        <v>2055</v>
      </c>
      <c r="B24" s="282">
        <f>'様式4・小学部（高）'!C60</f>
        <v>0</v>
      </c>
      <c r="C24" s="282" t="str">
        <f>'様式4・小学部（高）'!E59</f>
        <v/>
      </c>
      <c r="D24" s="282">
        <f>'様式4・小学部（高）'!I38</f>
        <v>0</v>
      </c>
      <c r="E24" s="282" t="s">
        <v>7630</v>
      </c>
    </row>
    <row r="25" spans="1:5" x14ac:dyDescent="0.45">
      <c r="A25" s="282" t="s">
        <v>2056</v>
      </c>
      <c r="B25" s="282">
        <f>'様式4・小学部（高）'!C62</f>
        <v>0</v>
      </c>
      <c r="C25" s="282" t="str">
        <f>'様式4・小学部（高）'!E61</f>
        <v/>
      </c>
      <c r="D25" s="282">
        <f>'様式4・小学部（高）'!I39</f>
        <v>0</v>
      </c>
      <c r="E25" s="282" t="s">
        <v>7630</v>
      </c>
    </row>
    <row r="26" spans="1:5" x14ac:dyDescent="0.45">
      <c r="A26" s="282" t="s">
        <v>2057</v>
      </c>
      <c r="B26" s="282">
        <f>'様式4・小学部（高）'!C64</f>
        <v>0</v>
      </c>
      <c r="C26" s="282" t="str">
        <f>'様式4・小学部（高）'!E63</f>
        <v/>
      </c>
      <c r="D26" s="282">
        <f>'様式4・小学部（高）'!I40</f>
        <v>0</v>
      </c>
      <c r="E26" s="282" t="s">
        <v>7630</v>
      </c>
    </row>
    <row r="27" spans="1:5" x14ac:dyDescent="0.45">
      <c r="A27" s="282" t="s">
        <v>2058</v>
      </c>
      <c r="B27" s="282">
        <f>'様式4・小学部（高）'!C66</f>
        <v>0</v>
      </c>
      <c r="C27" s="282" t="str">
        <f>'様式4・小学部（高）'!E65</f>
        <v/>
      </c>
      <c r="D27" s="282">
        <f>'様式4・小学部（高）'!I41</f>
        <v>0</v>
      </c>
      <c r="E27" s="282" t="s">
        <v>7630</v>
      </c>
    </row>
    <row r="28" spans="1:5" x14ac:dyDescent="0.45">
      <c r="A28" s="282" t="s">
        <v>2059</v>
      </c>
      <c r="B28" s="282">
        <f>'様式4・小学部（高）'!C68</f>
        <v>0</v>
      </c>
      <c r="C28" s="282" t="str">
        <f>'様式4・小学部（高）'!E67</f>
        <v/>
      </c>
      <c r="D28" s="282">
        <f>'様式4・小学部（高）'!I42</f>
        <v>0</v>
      </c>
      <c r="E28" s="282" t="s">
        <v>7630</v>
      </c>
    </row>
    <row r="29" spans="1:5" x14ac:dyDescent="0.45">
      <c r="A29" s="282" t="s">
        <v>2060</v>
      </c>
      <c r="B29" s="282">
        <f>'様式4・小学部（高）'!C70</f>
        <v>0</v>
      </c>
      <c r="C29" s="282" t="str">
        <f>'様式4・小学部（高）'!E69</f>
        <v/>
      </c>
      <c r="D29" s="282">
        <f>'様式4・小学部（高）'!I43</f>
        <v>0</v>
      </c>
      <c r="E29" s="282" t="s">
        <v>7630</v>
      </c>
    </row>
    <row r="30" spans="1:5" x14ac:dyDescent="0.45">
      <c r="A30" s="282" t="s">
        <v>2061</v>
      </c>
      <c r="B30" s="282">
        <f>'様式4・小学部（高）'!C72</f>
        <v>0</v>
      </c>
      <c r="C30" s="282" t="str">
        <f>'様式4・小学部（高）'!E71</f>
        <v/>
      </c>
      <c r="D30" s="282">
        <f>'様式4・小学部（高）'!I44</f>
        <v>0</v>
      </c>
      <c r="E30" s="282" t="s">
        <v>7630</v>
      </c>
    </row>
    <row r="31" spans="1:5" x14ac:dyDescent="0.45">
      <c r="A31" s="282" t="s">
        <v>2062</v>
      </c>
      <c r="B31" s="282">
        <f>'様式4・小学部（高）'!C74</f>
        <v>0</v>
      </c>
      <c r="C31" s="282" t="str">
        <f>'様式4・小学部（高）'!E73</f>
        <v/>
      </c>
      <c r="D31" s="282">
        <f>'様式4・小学部（高）'!I45</f>
        <v>0</v>
      </c>
      <c r="E31" s="282" t="s">
        <v>7630</v>
      </c>
    </row>
    <row r="32" spans="1:5"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イ</v>
      </c>
      <c r="C63" s="282" t="str">
        <f>'様式4・小学部（高）'!N17</f>
        <v>こくご　☆</v>
      </c>
      <c r="D63" s="282">
        <f>'様式4・小学部（高）'!R17</f>
        <v>0</v>
      </c>
      <c r="E63" s="282" t="s">
        <v>7630</v>
      </c>
    </row>
    <row r="64" spans="1:5" x14ac:dyDescent="0.45">
      <c r="A64" s="282" t="s">
        <v>2008</v>
      </c>
      <c r="B64" s="282" t="str">
        <f>'様式4・小学部（高）'!L20</f>
        <v>イ</v>
      </c>
      <c r="C64" s="282" t="str">
        <f>'様式4・小学部（高）'!N19</f>
        <v>こくご　☆☆</v>
      </c>
      <c r="D64" s="282">
        <f>'様式4・小学部（高）'!R19</f>
        <v>0</v>
      </c>
      <c r="E64" s="282" t="s">
        <v>7630</v>
      </c>
    </row>
    <row r="65" spans="1:5" x14ac:dyDescent="0.45">
      <c r="A65" s="282" t="s">
        <v>2011</v>
      </c>
      <c r="B65" s="282" t="str">
        <f>'様式4・小学部（高）'!L22</f>
        <v>イ</v>
      </c>
      <c r="C65" s="282" t="str">
        <f>'様式4・小学部（高）'!N21</f>
        <v>こくご　☆☆☆</v>
      </c>
      <c r="D65" s="282">
        <f>'様式4・小学部（高）'!R21</f>
        <v>0</v>
      </c>
      <c r="E65" s="282" t="s">
        <v>7630</v>
      </c>
    </row>
    <row r="66" spans="1:5" x14ac:dyDescent="0.45">
      <c r="A66" s="282" t="s">
        <v>2014</v>
      </c>
      <c r="B66" s="282" t="str">
        <f>'様式4・小学部（高）'!L24</f>
        <v>イ</v>
      </c>
      <c r="C66" s="282" t="str">
        <f>'様式4・小学部（高）'!N23</f>
        <v>さんすう　☆</v>
      </c>
      <c r="D66" s="282">
        <f>'様式4・小学部（高）'!R23</f>
        <v>0</v>
      </c>
      <c r="E66" s="282" t="s">
        <v>7630</v>
      </c>
    </row>
    <row r="67" spans="1:5" x14ac:dyDescent="0.45">
      <c r="A67" s="282" t="s">
        <v>2017</v>
      </c>
      <c r="B67" s="282" t="str">
        <f>'様式4・小学部（高）'!L26</f>
        <v>イ</v>
      </c>
      <c r="C67" s="282" t="str">
        <f>'様式4・小学部（高）'!N25</f>
        <v>さんすう　☆☆（１）
さんすう　☆☆（２）</v>
      </c>
      <c r="D67" s="282">
        <f>'様式4・小学部（高）'!R25</f>
        <v>0</v>
      </c>
      <c r="E67" s="282" t="s">
        <v>7630</v>
      </c>
    </row>
    <row r="68" spans="1:5" x14ac:dyDescent="0.45">
      <c r="A68" s="282" t="s">
        <v>2020</v>
      </c>
      <c r="B68" s="282" t="str">
        <f>'様式4・小学部（高）'!L28</f>
        <v>イ</v>
      </c>
      <c r="C68" s="282" t="str">
        <f>'様式4・小学部（高）'!N27</f>
        <v>さんすう　☆☆☆</v>
      </c>
      <c r="D68" s="282">
        <f>'様式4・小学部（高）'!R27</f>
        <v>0</v>
      </c>
      <c r="E68" s="282" t="s">
        <v>7630</v>
      </c>
    </row>
    <row r="69" spans="1:5" x14ac:dyDescent="0.45">
      <c r="A69" s="282" t="s">
        <v>2023</v>
      </c>
      <c r="B69" s="282" t="str">
        <f>'様式4・小学部（高）'!L30</f>
        <v>イ</v>
      </c>
      <c r="C69" s="282" t="str">
        <f>'様式4・小学部（高）'!N29</f>
        <v>せいかつ　☆☆☆</v>
      </c>
      <c r="D69" s="282">
        <f>'様式4・小学部（高）'!R29</f>
        <v>0</v>
      </c>
      <c r="E69" s="282" t="s">
        <v>7630</v>
      </c>
    </row>
    <row r="70" spans="1:5" x14ac:dyDescent="0.45">
      <c r="A70" s="282" t="s">
        <v>2026</v>
      </c>
      <c r="B70" s="282" t="str">
        <f>'様式4・小学部（高）'!L32</f>
        <v>イ</v>
      </c>
      <c r="C70" s="282" t="str">
        <f>'様式4・小学部（高）'!N31</f>
        <v>おんがく　☆☆☆</v>
      </c>
      <c r="D70" s="282">
        <f>'様式4・小学部（高）'!R31</f>
        <v>0</v>
      </c>
      <c r="E70" s="282" t="s">
        <v>7630</v>
      </c>
    </row>
    <row r="71" spans="1:5" x14ac:dyDescent="0.45">
      <c r="A71" s="282" t="s">
        <v>2029</v>
      </c>
      <c r="B71" s="282" t="str">
        <f>'様式4・小学部（高）'!L34</f>
        <v>ウ</v>
      </c>
      <c r="C71" s="282" t="str">
        <f>'様式4・小学部（高）'!N33</f>
        <v>たのしい図画工作16ちぎり紙・きり紙・はり絵</v>
      </c>
      <c r="D71" s="282">
        <f>'様式4・小学部（高）'!R33</f>
        <v>0</v>
      </c>
      <c r="E71" s="282" t="s">
        <v>7630</v>
      </c>
    </row>
    <row r="72" spans="1:5" x14ac:dyDescent="0.45">
      <c r="A72" s="282" t="s">
        <v>2032</v>
      </c>
      <c r="B72" s="282" t="str">
        <f>'様式4・小学部（高）'!L36</f>
        <v>ウ</v>
      </c>
      <c r="C72" s="282" t="str">
        <f>'様式4・小学部（高）'!N35</f>
        <v>あそびのおうさまずかんからだ　増補改訂</v>
      </c>
      <c r="D72" s="282">
        <f>'様式4・小学部（高）'!R35</f>
        <v>0</v>
      </c>
      <c r="E72" s="282" t="s">
        <v>7630</v>
      </c>
    </row>
    <row r="73" spans="1:5" x14ac:dyDescent="0.45">
      <c r="A73" s="282" t="s">
        <v>2035</v>
      </c>
      <c r="B73" s="282" t="str">
        <f>'様式4・小学部（高）'!L38</f>
        <v>ウ</v>
      </c>
      <c r="C73" s="282" t="str">
        <f>'様式4・小学部（高）'!N37</f>
        <v>ルールとマナーを学ぶ
子ども生活図鑑 （３）地域・社会生活編</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イ</v>
      </c>
      <c r="C123" s="282" t="str">
        <f>'様式4・小学部（高）'!W17</f>
        <v>こくご　☆</v>
      </c>
      <c r="D123" s="282" t="str">
        <f>'様式4・小学部（高）'!AA17</f>
        <v>〇</v>
      </c>
    </row>
    <row r="124" spans="1:5" x14ac:dyDescent="0.45">
      <c r="A124" s="282" t="s">
        <v>2009</v>
      </c>
      <c r="B124" s="282" t="str">
        <f>'様式4・小学部（高）'!U20</f>
        <v>イ</v>
      </c>
      <c r="C124" s="282" t="str">
        <f>'様式4・小学部（高）'!W19</f>
        <v>こくご　☆☆</v>
      </c>
      <c r="D124" s="282" t="str">
        <f>'様式4・小学部（高）'!AA19</f>
        <v>〇</v>
      </c>
    </row>
    <row r="125" spans="1:5" x14ac:dyDescent="0.45">
      <c r="A125" s="282" t="s">
        <v>2012</v>
      </c>
      <c r="B125" s="282" t="str">
        <f>'様式4・小学部（高）'!U22</f>
        <v>イ</v>
      </c>
      <c r="C125" s="282" t="str">
        <f>'様式4・小学部（高）'!W21</f>
        <v>こくご　☆☆☆</v>
      </c>
      <c r="D125" s="282" t="str">
        <f>'様式4・小学部（高）'!AA21</f>
        <v>〇</v>
      </c>
    </row>
    <row r="126" spans="1:5" x14ac:dyDescent="0.45">
      <c r="A126" s="282" t="s">
        <v>2015</v>
      </c>
      <c r="B126" s="282" t="str">
        <f>'様式4・小学部（高）'!U24</f>
        <v>イ</v>
      </c>
      <c r="C126" s="282" t="str">
        <f>'様式4・小学部（高）'!W23</f>
        <v>さんすう　☆</v>
      </c>
      <c r="D126" s="282" t="str">
        <f>'様式4・小学部（高）'!AA23</f>
        <v>〇</v>
      </c>
    </row>
    <row r="127" spans="1:5" x14ac:dyDescent="0.45">
      <c r="A127" s="282" t="s">
        <v>2018</v>
      </c>
      <c r="B127" s="282" t="str">
        <f>'様式4・小学部（高）'!U26</f>
        <v>イ</v>
      </c>
      <c r="C127" s="282" t="str">
        <f>'様式4・小学部（高）'!W25</f>
        <v>さんすう　☆☆（１）
さんすう　☆☆（２）</v>
      </c>
      <c r="D127" s="282" t="str">
        <f>'様式4・小学部（高）'!AA25</f>
        <v>〇</v>
      </c>
    </row>
    <row r="128" spans="1:5" x14ac:dyDescent="0.45">
      <c r="A128" s="282" t="s">
        <v>2021</v>
      </c>
      <c r="B128" s="282" t="str">
        <f>'様式4・小学部（高）'!U28</f>
        <v>イ</v>
      </c>
      <c r="C128" s="282" t="str">
        <f>'様式4・小学部（高）'!W27</f>
        <v>さんすう　☆☆☆</v>
      </c>
      <c r="D128" s="282" t="str">
        <f>'様式4・小学部（高）'!AA27</f>
        <v>〇</v>
      </c>
    </row>
    <row r="129" spans="1:4" x14ac:dyDescent="0.45">
      <c r="A129" s="282" t="s">
        <v>2024</v>
      </c>
      <c r="B129" s="282" t="str">
        <f>'様式4・小学部（高）'!U30</f>
        <v>ウ</v>
      </c>
      <c r="C129" s="282" t="str">
        <f>'様式4・小学部（高）'!W29</f>
        <v>こどものずかんＭｉｏ７くさばな・き</v>
      </c>
      <c r="D129" s="282">
        <f>'様式4・小学部（高）'!AA29</f>
        <v>0</v>
      </c>
    </row>
    <row r="130" spans="1:4" x14ac:dyDescent="0.45">
      <c r="A130" s="282" t="s">
        <v>2027</v>
      </c>
      <c r="B130" s="282" t="str">
        <f>'様式4・小学部（高）'!U32</f>
        <v>ウ</v>
      </c>
      <c r="C130" s="282" t="str">
        <f>'様式4・小学部（高）'!W31</f>
        <v>歌でおぼえる手話
ソングブック-ともだちになるために-</v>
      </c>
      <c r="D130" s="282">
        <f>'様式4・小学部（高）'!AA31</f>
        <v>0</v>
      </c>
    </row>
    <row r="131" spans="1:4" x14ac:dyDescent="0.45">
      <c r="A131" s="282" t="s">
        <v>2030</v>
      </c>
      <c r="B131" s="282" t="str">
        <f>'様式4・小学部（高）'!U34</f>
        <v>ウ</v>
      </c>
      <c r="C131" s="282" t="str">
        <f>'様式4・小学部（高）'!W33</f>
        <v>たのしい図画工作16ちぎり紙・きり紙・はり絵</v>
      </c>
      <c r="D131" s="282" t="str">
        <f>'様式4・小学部（高）'!AA33</f>
        <v>〇</v>
      </c>
    </row>
    <row r="132" spans="1:4" x14ac:dyDescent="0.45">
      <c r="A132" s="282" t="s">
        <v>2033</v>
      </c>
      <c r="B132" s="282" t="str">
        <f>'様式4・小学部（高）'!U36</f>
        <v>ウ</v>
      </c>
      <c r="C132" s="282" t="str">
        <f>'様式4・小学部（高）'!W35</f>
        <v>あそびのおうさまずかんからだ　増補改訂</v>
      </c>
      <c r="D132" s="282" t="str">
        <f>'様式4・小学部（高）'!AA35</f>
        <v>〇</v>
      </c>
    </row>
    <row r="133" spans="1:4" x14ac:dyDescent="0.45">
      <c r="A133" s="282" t="s">
        <v>2036</v>
      </c>
      <c r="B133" s="282" t="str">
        <f>'様式4・小学部（高）'!U38</f>
        <v>ウ</v>
      </c>
      <c r="C133" s="282" t="str">
        <f>'様式4・小学部（高）'!W37</f>
        <v>ルールとマナーを学ぶ
子ども生活図鑑　（４）人間関係編</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8"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4" t="str">
        <f>'様式4・小学部（高）'!X3</f>
        <v>小学部（高）</v>
      </c>
      <c r="B1" s="395"/>
      <c r="C1" s="396" t="s">
        <v>5510</v>
      </c>
      <c r="D1" s="397"/>
      <c r="E1" s="157"/>
      <c r="F1" s="398"/>
      <c r="G1" s="398"/>
      <c r="H1" s="398"/>
      <c r="I1" s="398"/>
    </row>
    <row r="2" spans="1:9" ht="29.25" customHeight="1" x14ac:dyDescent="0.45">
      <c r="A2" s="399" t="str">
        <f>'様式4・小学部（高）'!F1&amp;"図書選定理由一覧表（支援学校用）"</f>
        <v>令和８年度使用教科用図書図書選定理由一覧表（支援学校用）</v>
      </c>
      <c r="B2" s="399"/>
      <c r="C2" s="399"/>
      <c r="D2" s="399"/>
      <c r="E2" s="399"/>
      <c r="F2" s="399"/>
      <c r="G2" s="399"/>
      <c r="H2" s="399"/>
      <c r="I2" s="399"/>
    </row>
    <row r="3" spans="1:9" s="1" customFormat="1" ht="22.5" customHeight="1" x14ac:dyDescent="0.2">
      <c r="A3" s="279"/>
      <c r="B3" s="279"/>
      <c r="C3" s="279"/>
      <c r="E3" s="280"/>
      <c r="F3" s="400" t="str">
        <f>"学校名　　　大阪府立"&amp;'様式4・小学部（高）'!W3&amp;"　　　"&amp;'様式4・小学部（高）'!X3</f>
        <v>学校名　　　大阪府立思斉支援学校　　　小学部（高）</v>
      </c>
      <c r="G3" s="400"/>
      <c r="H3" s="400"/>
      <c r="I3" s="400"/>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8" t="s">
        <v>7943</v>
      </c>
      <c r="B5" s="389"/>
      <c r="C5" s="390"/>
      <c r="D5" s="171"/>
      <c r="E5" s="171"/>
    </row>
    <row r="6" spans="1:9" ht="20.399999999999999" customHeight="1" x14ac:dyDescent="0.45">
      <c r="A6" s="391"/>
      <c r="B6" s="392"/>
      <c r="C6" s="393"/>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7764</v>
      </c>
      <c r="C8" s="178" t="str">
        <f>IF(B8="","",VLOOKUP(B8,'様式4・小学部（高）'!$A$17:$I$136,2,FALSE))</f>
        <v>生活</v>
      </c>
      <c r="D8" s="178" t="str">
        <f>IF(B8="","",VLOOKUP(B8,'様式4・小学部（高）'!$A$17:$I$136,3,FALSE))</f>
        <v>生活</v>
      </c>
      <c r="E8" s="178" t="str">
        <f>IF(B8="","",VLOOKUP(B8,'様式4・小学部（高）'!$A$17:$I$136,4,FALSE))</f>
        <v>20-4　戸田デザイン</v>
      </c>
      <c r="F8" s="179" t="str">
        <f>IF(B8="","",VLOOKUP(B8,'様式4・小学部（高）'!$A$17:$I$136,5,FALSE))</f>
        <v>にっぽんちず絵本</v>
      </c>
      <c r="G8" s="179" t="str">
        <f>IF(B8="","",VLOOKUP(B8,'様式4・小学部（高）'!$A$17:$I$136,6,FALSE))</f>
        <v>知</v>
      </c>
      <c r="H8" s="179" t="str">
        <f>IF(B8="","",VLOOKUP(B8,'様式4・小学部（高）'!$A$17:$I$136,7,FALSE))</f>
        <v>全</v>
      </c>
      <c r="I8" s="197" t="s">
        <v>8023</v>
      </c>
    </row>
    <row r="9" spans="1:9" ht="80.099999999999994" customHeight="1" x14ac:dyDescent="0.45">
      <c r="A9" s="176">
        <v>2</v>
      </c>
      <c r="B9" s="177" t="s">
        <v>7765</v>
      </c>
      <c r="C9" s="178" t="str">
        <f>IF(B9="","",VLOOKUP(B9,'様式4・小学部（高）'!$A$17:$I$136,2,FALSE))</f>
        <v>音楽</v>
      </c>
      <c r="D9" s="178" t="str">
        <f>IF(B9="","",VLOOKUP(B9,'様式4・小学部（高）'!$A$17:$I$136,3,FALSE))</f>
        <v>音楽</v>
      </c>
      <c r="E9" s="178" t="str">
        <f>IF(B9="","",VLOOKUP(B9,'様式4・小学部（高）'!$A$17:$I$136,4,FALSE))</f>
        <v>東書</v>
      </c>
      <c r="F9" s="179" t="str">
        <f>IF(B9="","",VLOOKUP(B9,'様式4・小学部（高）'!$A$17:$I$136,5,FALSE))</f>
        <v>おんがく　☆☆</v>
      </c>
      <c r="G9" s="179" t="str">
        <f>IF(B9="","",VLOOKUP(B9,'様式4・小学部（高）'!$A$17:$I$136,6,FALSE))</f>
        <v>知</v>
      </c>
      <c r="H9" s="179" t="str">
        <f>IF(B9="","",VLOOKUP(B9,'様式4・小学部（高）'!$A$17:$I$136,7,FALSE))</f>
        <v>全</v>
      </c>
      <c r="I9" s="197" t="s">
        <v>8010</v>
      </c>
    </row>
    <row r="10" spans="1:9" ht="80.099999999999994" customHeight="1" x14ac:dyDescent="0.45">
      <c r="A10" s="176">
        <v>3</v>
      </c>
      <c r="B10" s="177" t="s">
        <v>7768</v>
      </c>
      <c r="C10" s="178" t="str">
        <f>IF(B10="","",VLOOKUP(B10,'様式4・小学部（高）'!$A$17:$I$136,2,FALSE))</f>
        <v>道徳</v>
      </c>
      <c r="D10" s="178" t="str">
        <f>IF(B10="","",VLOOKUP(B10,'様式4・小学部（高）'!$A$17:$I$136,3,FALSE))</f>
        <v>道徳</v>
      </c>
      <c r="E10" s="178" t="str">
        <f>IF(B10="","",VLOOKUP(B10,'様式4・小学部（高）'!$A$17:$I$136,4,FALSE))</f>
        <v>10-8　合　同　出　版</v>
      </c>
      <c r="F10" s="179" t="str">
        <f>IF(B10="","",VLOOKUP(B10,'様式4・小学部（高）'!$A$17:$I$136,5,FALSE))</f>
        <v>絵でわかる
こどものせいかつずかん３おでかけのきほん</v>
      </c>
      <c r="G10" s="179" t="str">
        <f>IF(B10="","",VLOOKUP(B10,'様式4・小学部（高）'!$A$17:$I$136,6,FALSE))</f>
        <v>知</v>
      </c>
      <c r="H10" s="179" t="str">
        <f>IF(B10="","",VLOOKUP(B10,'様式4・小学部（高）'!$A$17:$I$136,7,FALSE))</f>
        <v>全</v>
      </c>
      <c r="I10" s="197" t="s">
        <v>8011</v>
      </c>
    </row>
    <row r="11" spans="1:9" ht="80.099999999999994" customHeight="1" x14ac:dyDescent="0.45">
      <c r="A11" s="176">
        <v>4</v>
      </c>
      <c r="B11" s="177"/>
      <c r="C11" s="178" t="str">
        <f>IF(B11="","",VLOOKUP(B11,'様式4・小学部（高）'!$A$17:$I$136,2,FALSE))</f>
        <v/>
      </c>
      <c r="D11" s="178" t="str">
        <f>IF(B11="","",VLOOKUP(B11,'様式4・小学部（高）'!$A$17:$I$136,3,FALSE))</f>
        <v/>
      </c>
      <c r="E11" s="178" t="str">
        <f>IF(B11="","",VLOOKUP(B11,'様式4・小学部（高）'!$A$17:$I$136,4,FALSE))</f>
        <v/>
      </c>
      <c r="F11" s="179" t="str">
        <f>IF(B11="","",VLOOKUP(B11,'様式4・小学部（高）'!$A$17:$I$136,5,FALSE))</f>
        <v/>
      </c>
      <c r="G11" s="179" t="str">
        <f>IF(B11="","",VLOOKUP(B11,'様式4・小学部（高）'!$A$17:$I$136,6,FALSE))</f>
        <v/>
      </c>
      <c r="H11" s="179" t="str">
        <f>IF(B11="","",VLOOKUP(B11,'様式4・小学部（高）'!$A$17:$I$136,7,FALSE))</f>
        <v/>
      </c>
      <c r="I11" s="197"/>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t="str">
        <f>IF(B12="","",VLOOKUP(B12,'様式4・小学部（高）'!$A$17:$I$136,5,FALSE))</f>
        <v/>
      </c>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9"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'様式4・小学部（高）'!X3</f>
        <v>小学部（高）</v>
      </c>
      <c r="B1" s="395"/>
      <c r="C1" s="409" t="s">
        <v>5508</v>
      </c>
      <c r="D1" s="410"/>
      <c r="E1" s="157"/>
      <c r="F1" s="408" t="s">
        <v>7757</v>
      </c>
      <c r="G1" s="408"/>
      <c r="H1" s="408"/>
    </row>
    <row r="2" spans="1:8" ht="29.25" customHeight="1" x14ac:dyDescent="0.45">
      <c r="A2" s="412" t="str">
        <f>'様式4・小学部（高）'!F1&amp;"選定理由一覧表（検定済教科書　新規選定）"</f>
        <v>令和８年度使用教科用図書選定理由一覧表（検定済教科書　新規選定）</v>
      </c>
      <c r="B2" s="412"/>
      <c r="C2" s="412"/>
      <c r="D2" s="412"/>
      <c r="E2" s="412"/>
      <c r="F2" s="412"/>
      <c r="G2" s="412"/>
      <c r="H2" s="412"/>
    </row>
    <row r="3" spans="1:8" s="35" customFormat="1" ht="22.5" customHeight="1" x14ac:dyDescent="0.2">
      <c r="A3" s="413"/>
      <c r="B3" s="413"/>
      <c r="C3" s="413"/>
      <c r="D3" s="1"/>
      <c r="E3" s="171"/>
      <c r="F3" s="400" t="str">
        <f>様式３・小４!F3</f>
        <v>学校名　　　大阪府立思斉支援学校　　　小学部（高）</v>
      </c>
      <c r="G3" s="407"/>
      <c r="H3" s="407"/>
    </row>
    <row r="4" spans="1:8" s="35" customFormat="1" ht="20.399999999999999" customHeight="1" x14ac:dyDescent="0.2">
      <c r="A4" s="158"/>
      <c r="B4" s="158"/>
      <c r="C4" s="159"/>
      <c r="D4" s="159"/>
      <c r="E4" s="159"/>
      <c r="F4" s="411"/>
      <c r="G4" s="411"/>
      <c r="H4" s="411"/>
    </row>
    <row r="5" spans="1:8" s="35" customFormat="1" ht="20.399999999999999" customHeight="1" x14ac:dyDescent="0.2">
      <c r="A5" s="388" t="s">
        <v>7943</v>
      </c>
      <c r="B5" s="389"/>
      <c r="C5" s="390"/>
      <c r="D5" s="159"/>
      <c r="E5" s="159"/>
      <c r="F5" s="281" t="s">
        <v>7695</v>
      </c>
      <c r="G5" s="281"/>
      <c r="H5" s="281"/>
    </row>
    <row r="6" spans="1:8" ht="20.399999999999999" customHeight="1" x14ac:dyDescent="0.45">
      <c r="A6" s="391"/>
      <c r="B6" s="392"/>
      <c r="C6" s="393"/>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IF(B9="","",VLOOKUP(B9,ア!$A$2:$C$788,2,FALSE))</f>
        <v/>
      </c>
      <c r="F9" s="170" t="str">
        <f>IF(B9="","",VLOOKUP(B9,ア!$A$2:$C$788,3,FALSE))</f>
        <v/>
      </c>
      <c r="G9" s="405"/>
      <c r="H9" s="199"/>
    </row>
    <row r="10" spans="1:8" ht="80.099999999999994" customHeight="1" x14ac:dyDescent="0.45">
      <c r="A10" s="161" t="s">
        <v>2124</v>
      </c>
      <c r="B10" s="168"/>
      <c r="C10" s="403"/>
      <c r="D10" s="403"/>
      <c r="E10" s="169" t="str">
        <f>IF(B10="","",VLOOKUP(B10,ア!$A$2:$C$788,2,FALSE))</f>
        <v/>
      </c>
      <c r="F10" s="170" t="str">
        <f>IF(B10="","",VLOOKUP(B10,ア!$A$2:$C$788,3,FALSE))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IF(B12="","",VLOOKUP(B12,ア!$A$2:$C$788,2,FALSE))</f>
        <v/>
      </c>
      <c r="F12" s="170" t="str">
        <f>IF(B12="","",VLOOKUP(B12,ア!$A$2:$C$788,3,FALSE))</f>
        <v/>
      </c>
      <c r="G12" s="405"/>
      <c r="H12" s="199"/>
    </row>
    <row r="13" spans="1:8" ht="80.099999999999994" customHeight="1" x14ac:dyDescent="0.45">
      <c r="A13" s="161" t="s">
        <v>2124</v>
      </c>
      <c r="B13" s="168"/>
      <c r="C13" s="403"/>
      <c r="D13" s="403"/>
      <c r="E13" s="169" t="str">
        <f>IF(B13="","",VLOOKUP(B13,ア!$A$2:$C$788,2,FALSE))</f>
        <v/>
      </c>
      <c r="F13" s="170" t="str">
        <f>IF(B13="","",VLOOKUP(B13,ア!$A$2:$C$788,3,FALSE))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IF(B15="","",VLOOKUP(B15,ア!$A$2:$C$788,2,FALSE))</f>
        <v/>
      </c>
      <c r="F15" s="170" t="str">
        <f>IF(B15="","",VLOOKUP(B15,ア!$A$2:$C$788,3,FALSE))</f>
        <v/>
      </c>
      <c r="G15" s="405"/>
      <c r="H15" s="199"/>
    </row>
    <row r="16" spans="1:8" ht="80.099999999999994" customHeight="1" x14ac:dyDescent="0.45">
      <c r="A16" s="161" t="s">
        <v>2124</v>
      </c>
      <c r="B16" s="168"/>
      <c r="C16" s="403"/>
      <c r="D16" s="403"/>
      <c r="E16" s="169" t="str">
        <f>IF(B16="","",VLOOKUP(B16,ア!$A$2:$C$788,2,FALSE))</f>
        <v/>
      </c>
      <c r="F16" s="170" t="str">
        <f>IF(B16="","",VLOOKUP(B16,ア!$A$2:$C$788,3,FALSE))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IF(B18="","",VLOOKUP(B18,ア!$A$2:$C$788,2,FALSE))</f>
        <v/>
      </c>
      <c r="F18" s="170" t="str">
        <f>IF(B18="","",VLOOKUP(B18,ア!$A$2:$C$788,3,FALSE))</f>
        <v/>
      </c>
      <c r="G18" s="405"/>
      <c r="H18" s="199"/>
    </row>
    <row r="19" spans="1:8" ht="80.099999999999994" customHeight="1" x14ac:dyDescent="0.45">
      <c r="A19" s="161" t="s">
        <v>2124</v>
      </c>
      <c r="B19" s="168"/>
      <c r="C19" s="403"/>
      <c r="D19" s="403"/>
      <c r="E19" s="169" t="str">
        <f>IF(B19="","",VLOOKUP(B19,ア!$A$2:$C$788,2,FALSE))</f>
        <v/>
      </c>
      <c r="F19" s="170" t="str">
        <f>IF(B19="","",VLOOKUP(B19,ア!$A$2:$C$788,3,FALSE))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IF(B21="","",VLOOKUP(B21,ア!$A$2:$C$788,2,FALSE))</f>
        <v/>
      </c>
      <c r="F21" s="170" t="str">
        <f>IF(B21="","",VLOOKUP(B21,ア!$A$2:$C$788,3,FALSE))</f>
        <v/>
      </c>
      <c r="G21" s="405"/>
      <c r="H21" s="199"/>
    </row>
    <row r="22" spans="1:8" ht="80.099999999999994" customHeight="1" x14ac:dyDescent="0.45">
      <c r="A22" s="161" t="s">
        <v>2124</v>
      </c>
      <c r="B22" s="168"/>
      <c r="C22" s="403"/>
      <c r="D22" s="403"/>
      <c r="E22" s="169" t="str">
        <f>IF(B22="","",VLOOKUP(B22,ア!$A$2:$C$788,2,FALSE))</f>
        <v/>
      </c>
      <c r="F22" s="170" t="str">
        <f>IF(B22="","",VLOOKUP(B22,ア!$A$2:$C$788,3,FALSE))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IF(B24="","",VLOOKUP(B24,ア!$A$2:$C$788,2,FALSE))</f>
        <v/>
      </c>
      <c r="F24" s="170" t="str">
        <f>IF(B24="","",VLOOKUP(B24,ア!$A$2:$C$788,3,FALSE))</f>
        <v/>
      </c>
      <c r="G24" s="405"/>
      <c r="H24" s="199"/>
    </row>
    <row r="25" spans="1:8" ht="80.099999999999994" customHeight="1" x14ac:dyDescent="0.45">
      <c r="A25" s="161" t="s">
        <v>2124</v>
      </c>
      <c r="B25" s="168"/>
      <c r="C25" s="403"/>
      <c r="D25" s="403"/>
      <c r="E25" s="169" t="str">
        <f>IF(B25="","",VLOOKUP(B25,ア!$A$2:$C$788,2,FALSE))</f>
        <v/>
      </c>
      <c r="F25" s="170" t="str">
        <f>IF(B25="","",VLOOKUP(B25,ア!$A$2:$C$788,3,FALSE))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IF(B27="","",VLOOKUP(B27,ア!$A$2:$C$788,2,FALSE))</f>
        <v/>
      </c>
      <c r="F27" s="170" t="str">
        <f>IF(B27="","",VLOOKUP(B27,ア!$A$2:$C$788,3,FALSE))</f>
        <v/>
      </c>
      <c r="G27" s="405"/>
      <c r="H27" s="199"/>
    </row>
    <row r="28" spans="1:8" ht="80.099999999999994" customHeight="1" x14ac:dyDescent="0.45">
      <c r="A28" s="161" t="s">
        <v>2124</v>
      </c>
      <c r="B28" s="168"/>
      <c r="C28" s="403"/>
      <c r="D28" s="403"/>
      <c r="E28" s="169" t="str">
        <f>IF(B28="","",VLOOKUP(B28,ア!$A$2:$C$788,2,FALSE))</f>
        <v/>
      </c>
      <c r="F28" s="170" t="str">
        <f>IF(B28="","",VLOOKUP(B28,ア!$A$2:$C$788,3,FALSE))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IF(B30="","",VLOOKUP(B30,ア!$A$2:$C$788,2,FALSE))</f>
        <v/>
      </c>
      <c r="F30" s="170" t="str">
        <f>IF(B30="","",VLOOKUP(B30,ア!$A$2:$C$788,3,FALSE))</f>
        <v/>
      </c>
      <c r="G30" s="405"/>
      <c r="H30" s="199"/>
    </row>
    <row r="31" spans="1:8" ht="80.099999999999994" customHeight="1" x14ac:dyDescent="0.45">
      <c r="A31" s="161" t="s">
        <v>2124</v>
      </c>
      <c r="B31" s="168"/>
      <c r="C31" s="403"/>
      <c r="D31" s="403"/>
      <c r="E31" s="169" t="str">
        <f>IF(B31="","",VLOOKUP(B31,ア!$A$2:$C$788,2,FALSE))</f>
        <v/>
      </c>
      <c r="F31" s="170" t="str">
        <f>IF(B31="","",VLOOKUP(B31,ア!$A$2:$C$788,3,FALSE))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IF(B33="","",VLOOKUP(B33,ア!$A$2:$C$788,2,FALSE))</f>
        <v/>
      </c>
      <c r="F33" s="170" t="str">
        <f>IF(B33="","",VLOOKUP(B33,ア!$A$2:$C$788,3,FALSE))</f>
        <v/>
      </c>
      <c r="G33" s="405"/>
      <c r="H33" s="199"/>
    </row>
    <row r="34" spans="1:8" ht="80.099999999999994" customHeight="1" x14ac:dyDescent="0.45">
      <c r="A34" s="161" t="s">
        <v>2124</v>
      </c>
      <c r="B34" s="168"/>
      <c r="C34" s="403"/>
      <c r="D34" s="403"/>
      <c r="E34" s="169" t="str">
        <f>IF(B34="","",VLOOKUP(B34,ア!$A$2:$C$788,2,FALSE))</f>
        <v/>
      </c>
      <c r="F34" s="170" t="str">
        <f>IF(B34="","",VLOOKUP(B34,ア!$A$2:$C$788,3,FALSE))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IF(B36="","",VLOOKUP(B36,ア!$A$2:$C$788,2,FALSE))</f>
        <v/>
      </c>
      <c r="F36" s="170" t="str">
        <f>IF(B36="","",VLOOKUP(B36,ア!$A$2:$C$788,3,FALSE))</f>
        <v/>
      </c>
      <c r="G36" s="405"/>
      <c r="H36" s="199"/>
    </row>
    <row r="37" spans="1:8" ht="80.099999999999994" customHeight="1" x14ac:dyDescent="0.45">
      <c r="A37" s="161" t="s">
        <v>2124</v>
      </c>
      <c r="B37" s="168"/>
      <c r="C37" s="403"/>
      <c r="D37" s="403"/>
      <c r="E37" s="169" t="str">
        <f>IF(B37="","",VLOOKUP(B37,ア!$A$2:$C$788,2,FALSE))</f>
        <v/>
      </c>
      <c r="F37" s="170" t="str">
        <f>IF(B37="","",VLOOKUP(B37,ア!$A$2:$C$788,3,FALSE))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IF(B39="","",VLOOKUP(B39,ア!$A$2:$C$788,2,FALSE))</f>
        <v/>
      </c>
      <c r="F39" s="170" t="str">
        <f>IF(B39="","",VLOOKUP(B39,ア!$A$2:$C$788,3,FALSE))</f>
        <v/>
      </c>
      <c r="G39" s="405"/>
      <c r="H39" s="199"/>
    </row>
    <row r="40" spans="1:8" ht="80.099999999999994" customHeight="1" x14ac:dyDescent="0.45">
      <c r="A40" s="161" t="s">
        <v>2124</v>
      </c>
      <c r="B40" s="168"/>
      <c r="C40" s="403"/>
      <c r="D40" s="403"/>
      <c r="E40" s="169" t="str">
        <f>IF(B40="","",VLOOKUP(B40,ア!$A$2:$C$788,2,FALSE))</f>
        <v/>
      </c>
      <c r="F40" s="170" t="str">
        <f>IF(B40="","",VLOOKUP(B40,ア!$A$2:$C$788,3,FALSE))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IF(B42="","",VLOOKUP(B42,ア!$A$2:$C$788,2,FALSE))</f>
        <v/>
      </c>
      <c r="F42" s="170" t="str">
        <f>IF(B42="","",VLOOKUP(B42,ア!$A$2:$C$788,3,FALSE))</f>
        <v/>
      </c>
      <c r="G42" s="405"/>
      <c r="H42" s="199"/>
    </row>
    <row r="43" spans="1:8" ht="80.099999999999994" customHeight="1" x14ac:dyDescent="0.45">
      <c r="A43" s="161" t="s">
        <v>2124</v>
      </c>
      <c r="B43" s="168"/>
      <c r="C43" s="403"/>
      <c r="D43" s="403"/>
      <c r="E43" s="169" t="str">
        <f>IF(B43="","",VLOOKUP(B43,ア!$A$2:$C$788,2,FALSE))</f>
        <v/>
      </c>
      <c r="F43" s="170" t="str">
        <f>IF(B43="","",VLOOKUP(B43,ア!$A$2:$C$788,3,FALSE))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IF(B45="","",VLOOKUP(B45,ア!$A$2:$C$788,2,FALSE))</f>
        <v/>
      </c>
      <c r="F45" s="170" t="str">
        <f>IF(B45="","",VLOOKUP(B45,ア!$A$2:$C$788,3,FALSE))</f>
        <v/>
      </c>
      <c r="G45" s="405"/>
      <c r="H45" s="199"/>
    </row>
    <row r="46" spans="1:8" ht="80.099999999999994" customHeight="1" x14ac:dyDescent="0.45">
      <c r="A46" s="161" t="s">
        <v>2124</v>
      </c>
      <c r="B46" s="168"/>
      <c r="C46" s="403"/>
      <c r="D46" s="403"/>
      <c r="E46" s="169" t="str">
        <f>IF(B46="","",VLOOKUP(B46,ア!$A$2:$C$788,2,FALSE))</f>
        <v/>
      </c>
      <c r="F46" s="170" t="str">
        <f>IF(B46="","",VLOOKUP(B46,ア!$A$2:$C$788,3,FALSE))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IF(B48="","",VLOOKUP(B48,ア!$A$2:$C$788,2,FALSE))</f>
        <v/>
      </c>
      <c r="F48" s="170" t="str">
        <f>IF(B48="","",VLOOKUP(B48,ア!$A$2:$C$788,3,FALSE))</f>
        <v/>
      </c>
      <c r="G48" s="405"/>
      <c r="H48" s="199"/>
    </row>
    <row r="49" spans="1:8" ht="80.099999999999994" customHeight="1" x14ac:dyDescent="0.45">
      <c r="A49" s="161" t="s">
        <v>2124</v>
      </c>
      <c r="B49" s="168"/>
      <c r="C49" s="403"/>
      <c r="D49" s="403"/>
      <c r="E49" s="169" t="str">
        <f>IF(B49="","",VLOOKUP(B49,ア!$A$2:$C$788,2,FALSE))</f>
        <v/>
      </c>
      <c r="F49" s="170" t="str">
        <f>IF(B49="","",VLOOKUP(B49,ア!$A$2:$C$788,3,FALSE))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IF(B51="","",VLOOKUP(B51,ア!$A$2:$C$788,2,FALSE))</f>
        <v/>
      </c>
      <c r="F51" s="170" t="str">
        <f>IF(B51="","",VLOOKUP(B51,ア!$A$2:$C$788,3,FALSE))</f>
        <v/>
      </c>
      <c r="G51" s="405"/>
      <c r="H51" s="199"/>
    </row>
    <row r="52" spans="1:8" ht="80.099999999999994" customHeight="1" x14ac:dyDescent="0.45">
      <c r="A52" s="161" t="s">
        <v>2124</v>
      </c>
      <c r="B52" s="168"/>
      <c r="C52" s="403"/>
      <c r="D52" s="403"/>
      <c r="E52" s="169" t="str">
        <f>IF(B52="","",VLOOKUP(B52,ア!$A$2:$C$788,2,FALSE))</f>
        <v/>
      </c>
      <c r="F52" s="170" t="str">
        <f>IF(B52="","",VLOOKUP(B52,ア!$A$2:$C$788,3,FALSE))</f>
        <v/>
      </c>
      <c r="G52" s="406"/>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Normal="100" zoomScaleSheetLayoutView="100"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4" t="str">
        <f>'様式4・小学部（高）'!X3</f>
        <v>小学部（高）</v>
      </c>
      <c r="B1" s="395"/>
      <c r="C1" s="396" t="s">
        <v>5510</v>
      </c>
      <c r="D1" s="397"/>
      <c r="E1" s="157"/>
      <c r="F1" s="408"/>
      <c r="G1" s="408"/>
      <c r="H1" s="408"/>
      <c r="I1" s="408"/>
    </row>
    <row r="2" spans="1:9" ht="29.25" customHeight="1" x14ac:dyDescent="0.45">
      <c r="A2" s="399" t="str">
        <f>様式３・小４!$A$2</f>
        <v>令和８年度使用教科用図書図書選定理由一覧表（支援学校用）</v>
      </c>
      <c r="B2" s="399"/>
      <c r="C2" s="399"/>
      <c r="D2" s="399"/>
      <c r="E2" s="399"/>
      <c r="F2" s="399"/>
      <c r="G2" s="399"/>
      <c r="H2" s="399"/>
      <c r="I2" s="399"/>
    </row>
    <row r="3" spans="1:9" s="1" customFormat="1" ht="22.5" customHeight="1" x14ac:dyDescent="0.2">
      <c r="A3" s="279"/>
      <c r="B3" s="279"/>
      <c r="C3" s="279"/>
      <c r="E3" s="171"/>
      <c r="F3" s="400" t="str">
        <f>"学校名　　　大阪府立"&amp;'様式4・小学部（高）'!W3&amp;"　　　"&amp;'様式4・小学部（高）'!X3</f>
        <v>学校名　　　大阪府立思斉支援学校　　　小学部（高）</v>
      </c>
      <c r="G3" s="400"/>
      <c r="H3" s="400"/>
      <c r="I3" s="400"/>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4" t="s">
        <v>7944</v>
      </c>
      <c r="B5" s="414"/>
      <c r="C5" s="414"/>
      <c r="D5" s="171"/>
      <c r="E5" s="171"/>
    </row>
    <row r="6" spans="1:9" ht="20.399999999999999" customHeight="1" x14ac:dyDescent="0.45">
      <c r="A6" s="414"/>
      <c r="B6" s="414"/>
      <c r="C6" s="414"/>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こくご　☆</v>
      </c>
      <c r="G8" s="179" t="str">
        <f>IF(B8="","",VLOOKUP(B8,'様式4・小学部（高）'!$J$17:$R$136,6,FALSE))</f>
        <v>知</v>
      </c>
      <c r="H8" s="179" t="str">
        <f>IF(B8="","",VLOOKUP(B8,'様式4・小学部（高）'!$J$17:$R$136,7,FALSE))</f>
        <v>C</v>
      </c>
      <c r="I8" s="197" t="s">
        <v>8014</v>
      </c>
    </row>
    <row r="9" spans="1:9" ht="80.099999999999994" customHeight="1" x14ac:dyDescent="0.45">
      <c r="A9" s="176">
        <v>2</v>
      </c>
      <c r="B9" s="177" t="s">
        <v>7821</v>
      </c>
      <c r="C9" s="178" t="str">
        <f>IF(B9="","",VLOOKUP(B9,'様式4・小学部（高）'!$J$17:$R$136,2,FALSE))</f>
        <v>国語</v>
      </c>
      <c r="D9" s="178" t="str">
        <f>IF(B9="","",VLOOKUP(B9,'様式4・小学部（高）'!$J$17:$R$136,3,FALSE))</f>
        <v>国語</v>
      </c>
      <c r="E9" s="178" t="str">
        <f>IF(B9="","",VLOOKUP(B9,'様式4・小学部（高）'!$J$17:$R$136,4,FALSE))</f>
        <v>東書</v>
      </c>
      <c r="F9" s="179" t="str">
        <f>IF(B9="","",VLOOKUP(B9,'様式4・小学部（高）'!$J$17:$R$136,5,FALSE))</f>
        <v>こくご　☆☆</v>
      </c>
      <c r="G9" s="179" t="str">
        <f>IF(B9="","",VLOOKUP(B9,'様式4・小学部（高）'!$J$17:$R$136,6,FALSE))</f>
        <v>知</v>
      </c>
      <c r="H9" s="179" t="str">
        <f>IF(B9="","",VLOOKUP(B9,'様式4・小学部（高）'!$J$17:$R$136,7,FALSE))</f>
        <v>Ｂ</v>
      </c>
      <c r="I9" s="197" t="s">
        <v>8015</v>
      </c>
    </row>
    <row r="10" spans="1:9" ht="80.099999999999994" customHeight="1" x14ac:dyDescent="0.45">
      <c r="A10" s="176">
        <v>3</v>
      </c>
      <c r="B10" s="177" t="s">
        <v>7822</v>
      </c>
      <c r="C10" s="178" t="str">
        <f>IF(B10="","",VLOOKUP(B10,'様式4・小学部（高）'!$J$17:$R$136,2,FALSE))</f>
        <v>国語</v>
      </c>
      <c r="D10" s="178" t="str">
        <f>IF(B10="","",VLOOKUP(B10,'様式4・小学部（高）'!$J$17:$R$136,3,FALSE))</f>
        <v>国語</v>
      </c>
      <c r="E10" s="178" t="str">
        <f>IF(B10="","",VLOOKUP(B10,'様式4・小学部（高）'!$J$17:$R$136,4,FALSE))</f>
        <v>東書</v>
      </c>
      <c r="F10" s="179" t="str">
        <f>IF(B10="","",VLOOKUP(B10,'様式4・小学部（高）'!$J$17:$R$136,5,FALSE))</f>
        <v>こくご　☆☆☆</v>
      </c>
      <c r="G10" s="179" t="str">
        <f>IF(B10="","",VLOOKUP(B10,'様式4・小学部（高）'!$J$17:$R$136,6,FALSE))</f>
        <v>知</v>
      </c>
      <c r="H10" s="179" t="str">
        <f>IF(B10="","",VLOOKUP(B10,'様式4・小学部（高）'!$J$17:$R$136,7,FALSE))</f>
        <v>A</v>
      </c>
      <c r="I10" s="197" t="s">
        <v>8016</v>
      </c>
    </row>
    <row r="11" spans="1:9" ht="80.099999999999994" customHeight="1" x14ac:dyDescent="0.45">
      <c r="A11" s="176">
        <v>4</v>
      </c>
      <c r="B11" s="177" t="s">
        <v>7823</v>
      </c>
      <c r="C11" s="178" t="str">
        <f>IF(B11="","",VLOOKUP(B11,'様式4・小学部（高）'!$J$17:$R$136,2,FALSE))</f>
        <v>算数</v>
      </c>
      <c r="D11" s="178" t="str">
        <f>IF(B11="","",VLOOKUP(B11,'様式4・小学部（高）'!$J$17:$R$136,3,FALSE))</f>
        <v>算数</v>
      </c>
      <c r="E11" s="178" t="str">
        <f>IF(B11="","",VLOOKUP(B11,'様式4・小学部（高）'!$J$17:$R$136,4,FALSE))</f>
        <v>教出</v>
      </c>
      <c r="F11" s="179" t="str">
        <f>IF(B11="","",VLOOKUP(B11,'様式4・小学部（高）'!$J$17:$R$136,5,FALSE))</f>
        <v>さんすう　☆</v>
      </c>
      <c r="G11" s="179" t="str">
        <f>IF(B11="","",VLOOKUP(B11,'様式4・小学部（高）'!$J$17:$R$136,6,FALSE))</f>
        <v>知</v>
      </c>
      <c r="H11" s="179" t="str">
        <f>IF(B11="","",VLOOKUP(B11,'様式4・小学部（高）'!$J$17:$R$136,7,FALSE))</f>
        <v>C</v>
      </c>
      <c r="I11" s="197" t="s">
        <v>8025</v>
      </c>
    </row>
    <row r="12" spans="1:9" ht="80.099999999999994" customHeight="1" x14ac:dyDescent="0.45">
      <c r="A12" s="176">
        <v>5</v>
      </c>
      <c r="B12" s="177" t="s">
        <v>7824</v>
      </c>
      <c r="C12" s="178" t="str">
        <f>IF(B12="","",VLOOKUP(B12,'様式4・小学部（高）'!$J$17:$R$136,2,FALSE))</f>
        <v>算数</v>
      </c>
      <c r="D12" s="178" t="str">
        <f>IF(B12="","",VLOOKUP(B12,'様式4・小学部（高）'!$J$17:$R$136,3,FALSE))</f>
        <v>算数</v>
      </c>
      <c r="E12" s="178" t="str">
        <f>IF(B12="","",VLOOKUP(B12,'様式4・小学部（高）'!$J$17:$R$136,4,FALSE))</f>
        <v>教出</v>
      </c>
      <c r="F12" s="179" t="str">
        <f>IF(B12="","",VLOOKUP(B12,'様式4・小学部（高）'!$J$17:$R$136,5,FALSE))</f>
        <v>さんすう　☆☆（１）
さんすう　☆☆（２）</v>
      </c>
      <c r="G12" s="179" t="str">
        <f>IF(B12="","",VLOOKUP(B12,'様式4・小学部（高）'!$J$17:$R$136,6,FALSE))</f>
        <v>知</v>
      </c>
      <c r="H12" s="179" t="str">
        <f>IF(B12="","",VLOOKUP(B12,'様式4・小学部（高）'!$J$17:$R$136,7,FALSE))</f>
        <v>B</v>
      </c>
      <c r="I12" s="197" t="s">
        <v>8020</v>
      </c>
    </row>
    <row r="13" spans="1:9" ht="80.099999999999994" customHeight="1" x14ac:dyDescent="0.45">
      <c r="A13" s="176">
        <v>6</v>
      </c>
      <c r="B13" s="177" t="s">
        <v>7825</v>
      </c>
      <c r="C13" s="178" t="str">
        <f>IF(B13="","",VLOOKUP(B13,'様式4・小学部（高）'!$J$17:$R$136,2,FALSE))</f>
        <v>算数</v>
      </c>
      <c r="D13" s="178" t="str">
        <f>IF(B13="","",VLOOKUP(B13,'様式4・小学部（高）'!$J$17:$R$136,3,FALSE))</f>
        <v>算数</v>
      </c>
      <c r="E13" s="178" t="str">
        <f>IF(B13="","",VLOOKUP(B13,'様式4・小学部（高）'!$J$17:$R$136,4,FALSE))</f>
        <v>教出</v>
      </c>
      <c r="F13" s="179" t="str">
        <f>IF(B13="","",VLOOKUP(B13,'様式4・小学部（高）'!$J$17:$R$136,5,FALSE))</f>
        <v>さんすう　☆☆☆</v>
      </c>
      <c r="G13" s="179" t="str">
        <f>IF(B13="","",VLOOKUP(B13,'様式4・小学部（高）'!$J$17:$R$136,6,FALSE))</f>
        <v>知</v>
      </c>
      <c r="H13" s="179" t="str">
        <f>IF(B13="","",VLOOKUP(B13,'様式4・小学部（高）'!$J$17:$R$136,7,FALSE))</f>
        <v>A</v>
      </c>
      <c r="I13" s="197" t="s">
        <v>8026</v>
      </c>
    </row>
    <row r="14" spans="1:9" ht="80.099999999999994" customHeight="1" x14ac:dyDescent="0.45">
      <c r="A14" s="176">
        <v>7</v>
      </c>
      <c r="B14" s="177" t="s">
        <v>7826</v>
      </c>
      <c r="C14" s="178" t="str">
        <f>IF(B14="","",VLOOKUP(B14,'様式4・小学部（高）'!$J$17:$R$136,2,FALSE))</f>
        <v>生活</v>
      </c>
      <c r="D14" s="178" t="str">
        <f>IF(B14="","",VLOOKUP(B14,'様式4・小学部（高）'!$J$17:$R$136,3,FALSE))</f>
        <v>生活</v>
      </c>
      <c r="E14" s="178" t="str">
        <f>IF(B14="","",VLOOKUP(B14,'様式4・小学部（高）'!$J$17:$R$136,4,FALSE))</f>
        <v>東書</v>
      </c>
      <c r="F14" s="179" t="str">
        <f>IF(B14="","",VLOOKUP(B14,'様式4・小学部（高）'!$J$17:$R$136,5,FALSE))</f>
        <v>せいかつ　☆☆☆</v>
      </c>
      <c r="G14" s="179" t="str">
        <f>IF(B14="","",VLOOKUP(B14,'様式4・小学部（高）'!$J$17:$R$136,6,FALSE))</f>
        <v>知</v>
      </c>
      <c r="H14" s="179" t="str">
        <f>IF(B14="","",VLOOKUP(B14,'様式4・小学部（高）'!$J$17:$R$136,7,FALSE))</f>
        <v>全</v>
      </c>
      <c r="I14" s="197" t="s">
        <v>8022</v>
      </c>
    </row>
    <row r="15" spans="1:9" ht="80.099999999999994" customHeight="1" x14ac:dyDescent="0.45">
      <c r="A15" s="176">
        <v>8</v>
      </c>
      <c r="B15" s="177" t="s">
        <v>7827</v>
      </c>
      <c r="C15" s="178" t="str">
        <f>IF(B15="","",VLOOKUP(B15,'様式4・小学部（高）'!$J$17:$R$136,2,FALSE))</f>
        <v>音楽</v>
      </c>
      <c r="D15" s="178" t="str">
        <f>IF(B15="","",VLOOKUP(B15,'様式4・小学部（高）'!$J$17:$R$136,3,FALSE))</f>
        <v>音楽</v>
      </c>
      <c r="E15" s="178" t="str">
        <f>IF(B15="","",VLOOKUP(B15,'様式4・小学部（高）'!$J$17:$R$136,4,FALSE))</f>
        <v>東書</v>
      </c>
      <c r="F15" s="179" t="str">
        <f>IF(B15="","",VLOOKUP(B15,'様式4・小学部（高）'!$J$17:$R$136,5,FALSE))</f>
        <v>おんがく　☆☆☆</v>
      </c>
      <c r="G15" s="179" t="str">
        <f>IF(B15="","",VLOOKUP(B15,'様式4・小学部（高）'!$J$17:$R$136,6,FALSE))</f>
        <v>知</v>
      </c>
      <c r="H15" s="179" t="str">
        <f>IF(B15="","",VLOOKUP(B15,'様式4・小学部（高）'!$J$17:$R$136,7,FALSE))</f>
        <v>全</v>
      </c>
      <c r="I15" s="197" t="s">
        <v>8021</v>
      </c>
    </row>
    <row r="16" spans="1:9" ht="80.099999999999994" customHeight="1" x14ac:dyDescent="0.45">
      <c r="A16" s="176">
        <v>9</v>
      </c>
      <c r="B16" s="177" t="s">
        <v>7828</v>
      </c>
      <c r="C16" s="178" t="str">
        <f>IF(B16="","",VLOOKUP(B16,'様式4・小学部（高）'!$J$17:$R$136,2,FALSE))</f>
        <v>図画工作</v>
      </c>
      <c r="D16" s="178" t="str">
        <f>IF(B16="","",VLOOKUP(B16,'様式4・小学部（高）'!$J$17:$R$136,3,FALSE))</f>
        <v>図画工作</v>
      </c>
      <c r="E16" s="178" t="str">
        <f>IF(B16="","",VLOOKUP(B16,'様式4・小学部（高）'!$J$17:$R$136,4,FALSE))</f>
        <v>10-3　国　土　社</v>
      </c>
      <c r="F16" s="179" t="str">
        <f>IF(B16="","",VLOOKUP(B16,'様式4・小学部（高）'!$J$17:$R$136,5,FALSE))</f>
        <v>たのしい図画工作16ちぎり紙・きり紙・はり絵</v>
      </c>
      <c r="G16" s="179" t="str">
        <f>IF(B16="","",VLOOKUP(B16,'様式4・小学部（高）'!$J$17:$R$136,6,FALSE))</f>
        <v>知</v>
      </c>
      <c r="H16" s="179" t="str">
        <f>IF(B16="","",VLOOKUP(B16,'様式4・小学部（高）'!$J$17:$R$136,7,FALSE))</f>
        <v>全</v>
      </c>
      <c r="I16" s="197" t="s">
        <v>8019</v>
      </c>
    </row>
    <row r="17" spans="1:9" ht="80.099999999999994" customHeight="1" x14ac:dyDescent="0.45">
      <c r="A17" s="176">
        <v>10</v>
      </c>
      <c r="B17" s="177" t="s">
        <v>7829</v>
      </c>
      <c r="C17" s="178" t="str">
        <f>IF(B17="","",VLOOKUP(B17,'様式4・小学部（高）'!$J$17:$R$136,2,FALSE))</f>
        <v>体育</v>
      </c>
      <c r="D17" s="178" t="str">
        <f>IF(B17="","",VLOOKUP(B17,'様式4・小学部（高）'!$J$17:$R$136,3,FALSE))</f>
        <v>体育</v>
      </c>
      <c r="E17" s="178" t="str">
        <f>IF(B17="","",VLOOKUP(B17,'様式4・小学部（高）'!$J$17:$R$136,4,FALSE))</f>
        <v xml:space="preserve">06-2　学　研 </v>
      </c>
      <c r="F17" s="179" t="str">
        <f>IF(B17="","",VLOOKUP(B17,'様式4・小学部（高）'!$J$17:$R$136,5,FALSE))</f>
        <v>あそびのおうさまずかんからだ　増補改訂</v>
      </c>
      <c r="G17" s="179" t="str">
        <f>IF(B17="","",VLOOKUP(B17,'様式4・小学部（高）'!$J$17:$R$136,6,FALSE))</f>
        <v>知</v>
      </c>
      <c r="H17" s="179" t="str">
        <f>IF(B17="","",VLOOKUP(B17,'様式4・小学部（高）'!$J$17:$R$136,7,FALSE))</f>
        <v>全</v>
      </c>
      <c r="I17" s="197" t="s">
        <v>8017</v>
      </c>
    </row>
    <row r="18" spans="1:9" ht="80.099999999999994" customHeight="1" x14ac:dyDescent="0.45">
      <c r="A18" s="176">
        <v>11</v>
      </c>
      <c r="B18" s="177" t="s">
        <v>7830</v>
      </c>
      <c r="C18" s="178" t="str">
        <f>IF(B18="","",VLOOKUP(B18,'様式4・小学部（高）'!$J$17:$R$136,2,FALSE))</f>
        <v>道徳</v>
      </c>
      <c r="D18" s="178" t="str">
        <f>IF(B18="","",VLOOKUP(B18,'様式4・小学部（高）'!$J$17:$R$136,3,FALSE))</f>
        <v>道徳</v>
      </c>
      <c r="E18" s="178" t="str">
        <f>IF(B18="","",VLOOKUP(B18,'様式4・小学部（高）'!$J$17:$R$136,4,FALSE))</f>
        <v>10-3　国　土　社</v>
      </c>
      <c r="F18" s="179" t="str">
        <f>IF(B18="","",VLOOKUP(B18,'様式4・小学部（高）'!$J$17:$R$136,5,FALSE))</f>
        <v>ルールとマナーを学ぶ
子ども生活図鑑 （３）地域・社会生活編</v>
      </c>
      <c r="G18" s="179" t="str">
        <f>IF(B18="","",VLOOKUP(B18,'様式4・小学部（高）'!$J$17:$R$136,6,FALSE))</f>
        <v>知</v>
      </c>
      <c r="H18" s="179" t="str">
        <f>IF(B18="","",VLOOKUP(B18,'様式4・小学部（高）'!$J$17:$R$136,7,FALSE))</f>
        <v>全</v>
      </c>
      <c r="I18" s="197" t="s">
        <v>8018</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sheetProtection algorithmName="SHA-512" hashValue="SPlK20OdzPx4T0zgvyLmTSNx22EElvIWIsddeWoxHZbn5yOAHfdRW9ZIZ7BttVdR5y6SAqLYT6qf+1ya58NItA==" saltValue="Tn7SIHVEwmyAbIuo2UKCNQ==" spinCount="100000" sheet="1" objects="1" scenarios="1"/>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5"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'様式4・小学部（高）'!X3</f>
        <v>小学部（高）</v>
      </c>
      <c r="B1" s="395"/>
      <c r="C1" s="409" t="s">
        <v>5508</v>
      </c>
      <c r="D1" s="410"/>
      <c r="E1" s="157"/>
      <c r="F1" s="408" t="s">
        <v>7757</v>
      </c>
      <c r="G1" s="408"/>
      <c r="H1" s="408"/>
    </row>
    <row r="2" spans="1:8" ht="29.25" customHeight="1" x14ac:dyDescent="0.45">
      <c r="A2" s="412" t="str">
        <f>'様式4・小学部（高）'!F1&amp;"選定理由一覧表（検定済教科書　新規選定）"</f>
        <v>令和８年度使用教科用図書選定理由一覧表（検定済教科書　新規選定）</v>
      </c>
      <c r="B2" s="412"/>
      <c r="C2" s="412"/>
      <c r="D2" s="412"/>
      <c r="E2" s="412"/>
      <c r="F2" s="412"/>
      <c r="G2" s="412"/>
      <c r="H2" s="412"/>
    </row>
    <row r="3" spans="1:8" s="35" customFormat="1" ht="22.5" customHeight="1" x14ac:dyDescent="0.2">
      <c r="A3" s="413"/>
      <c r="B3" s="413"/>
      <c r="C3" s="413"/>
      <c r="D3" s="1"/>
      <c r="E3" s="171"/>
      <c r="F3" s="400" t="str">
        <f>様式３・小４!F3</f>
        <v>学校名　　　大阪府立思斉支援学校　　　小学部（高）</v>
      </c>
      <c r="G3" s="407"/>
      <c r="H3" s="407"/>
    </row>
    <row r="4" spans="1:8" s="35" customFormat="1" ht="20.399999999999999" customHeight="1" x14ac:dyDescent="0.2">
      <c r="A4" s="158"/>
      <c r="B4" s="158"/>
      <c r="C4" s="159"/>
      <c r="D4" s="159"/>
      <c r="E4" s="159"/>
      <c r="F4" s="411"/>
      <c r="G4" s="411"/>
      <c r="H4" s="411"/>
    </row>
    <row r="5" spans="1:8" s="35" customFormat="1" ht="20.399999999999999" customHeight="1" x14ac:dyDescent="0.2">
      <c r="A5" s="414" t="s">
        <v>7944</v>
      </c>
      <c r="B5" s="414"/>
      <c r="C5" s="414"/>
      <c r="D5" s="159"/>
      <c r="E5" s="159"/>
      <c r="F5" s="281" t="s">
        <v>7695</v>
      </c>
      <c r="G5" s="281"/>
      <c r="H5" s="281"/>
    </row>
    <row r="6" spans="1:8" ht="20.399999999999999" customHeight="1" x14ac:dyDescent="0.45">
      <c r="A6" s="414"/>
      <c r="B6" s="414"/>
      <c r="C6" s="414"/>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IF(B9="","",VLOOKUP(B9,ア!$A$2:$C$788,2,FALSE))</f>
        <v/>
      </c>
      <c r="F9" s="170" t="str">
        <f>IF(B9="","",VLOOKUP(B9,ア!$A$2:$C$788,3,FALSE))</f>
        <v/>
      </c>
      <c r="G9" s="405"/>
      <c r="H9" s="199"/>
    </row>
    <row r="10" spans="1:8" ht="80.099999999999994" customHeight="1" x14ac:dyDescent="0.45">
      <c r="A10" s="161" t="s">
        <v>2124</v>
      </c>
      <c r="B10" s="168"/>
      <c r="C10" s="403"/>
      <c r="D10" s="403"/>
      <c r="E10" s="169" t="str">
        <f>IF(B10="","",VLOOKUP(B10,ア!$A$2:$C$788,2,FALSE))</f>
        <v/>
      </c>
      <c r="F10" s="170" t="str">
        <f>IF(B10="","",VLOOKUP(B10,ア!$A$2:$C$788,3,FALSE))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IF(B12="","",VLOOKUP(B12,ア!$A$2:$C$788,2,FALSE))</f>
        <v/>
      </c>
      <c r="F12" s="170" t="str">
        <f>IF(B12="","",VLOOKUP(B12,ア!$A$2:$C$788,3,FALSE))</f>
        <v/>
      </c>
      <c r="G12" s="405"/>
      <c r="H12" s="199"/>
    </row>
    <row r="13" spans="1:8" ht="80.099999999999994" customHeight="1" x14ac:dyDescent="0.45">
      <c r="A13" s="161" t="s">
        <v>2124</v>
      </c>
      <c r="B13" s="168"/>
      <c r="C13" s="403"/>
      <c r="D13" s="403"/>
      <c r="E13" s="169" t="str">
        <f>IF(B13="","",VLOOKUP(B13,ア!$A$2:$C$788,2,FALSE))</f>
        <v/>
      </c>
      <c r="F13" s="170" t="str">
        <f>IF(B13="","",VLOOKUP(B13,ア!$A$2:$C$788,3,FALSE))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IF(B15="","",VLOOKUP(B15,ア!$A$2:$C$788,2,FALSE))</f>
        <v/>
      </c>
      <c r="F15" s="170" t="str">
        <f>IF(B15="","",VLOOKUP(B15,ア!$A$2:$C$788,3,FALSE))</f>
        <v/>
      </c>
      <c r="G15" s="405"/>
      <c r="H15" s="199"/>
    </row>
    <row r="16" spans="1:8" ht="80.099999999999994" customHeight="1" x14ac:dyDescent="0.45">
      <c r="A16" s="161" t="s">
        <v>2124</v>
      </c>
      <c r="B16" s="168"/>
      <c r="C16" s="403"/>
      <c r="D16" s="403"/>
      <c r="E16" s="169" t="str">
        <f>IF(B16="","",VLOOKUP(B16,ア!$A$2:$C$788,2,FALSE))</f>
        <v/>
      </c>
      <c r="F16" s="170" t="str">
        <f>IF(B16="","",VLOOKUP(B16,ア!$A$2:$C$788,3,FALSE))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IF(B18="","",VLOOKUP(B18,ア!$A$2:$C$788,2,FALSE))</f>
        <v/>
      </c>
      <c r="F18" s="170" t="str">
        <f>IF(B18="","",VLOOKUP(B18,ア!$A$2:$C$788,3,FALSE))</f>
        <v/>
      </c>
      <c r="G18" s="405"/>
      <c r="H18" s="199"/>
    </row>
    <row r="19" spans="1:8" ht="80.099999999999994" customHeight="1" x14ac:dyDescent="0.45">
      <c r="A19" s="161" t="s">
        <v>2124</v>
      </c>
      <c r="B19" s="168"/>
      <c r="C19" s="403"/>
      <c r="D19" s="403"/>
      <c r="E19" s="169" t="str">
        <f>IF(B19="","",VLOOKUP(B19,ア!$A$2:$C$788,2,FALSE))</f>
        <v/>
      </c>
      <c r="F19" s="170" t="str">
        <f>IF(B19="","",VLOOKUP(B19,ア!$A$2:$C$788,3,FALSE))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IF(B21="","",VLOOKUP(B21,ア!$A$2:$C$788,2,FALSE))</f>
        <v/>
      </c>
      <c r="F21" s="170" t="str">
        <f>IF(B21="","",VLOOKUP(B21,ア!$A$2:$C$788,3,FALSE))</f>
        <v/>
      </c>
      <c r="G21" s="405"/>
      <c r="H21" s="199"/>
    </row>
    <row r="22" spans="1:8" ht="80.099999999999994" customHeight="1" x14ac:dyDescent="0.45">
      <c r="A22" s="161" t="s">
        <v>2124</v>
      </c>
      <c r="B22" s="168"/>
      <c r="C22" s="403"/>
      <c r="D22" s="403"/>
      <c r="E22" s="169" t="str">
        <f>IF(B22="","",VLOOKUP(B22,ア!$A$2:$C$788,2,FALSE))</f>
        <v/>
      </c>
      <c r="F22" s="170" t="str">
        <f>IF(B22="","",VLOOKUP(B22,ア!$A$2:$C$788,3,FALSE))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IF(B24="","",VLOOKUP(B24,ア!$A$2:$C$788,2,FALSE))</f>
        <v/>
      </c>
      <c r="F24" s="170" t="str">
        <f>IF(B24="","",VLOOKUP(B24,ア!$A$2:$C$788,3,FALSE))</f>
        <v/>
      </c>
      <c r="G24" s="405"/>
      <c r="H24" s="199"/>
    </row>
    <row r="25" spans="1:8" ht="80.099999999999994" customHeight="1" x14ac:dyDescent="0.45">
      <c r="A25" s="161" t="s">
        <v>2124</v>
      </c>
      <c r="B25" s="168"/>
      <c r="C25" s="403"/>
      <c r="D25" s="403"/>
      <c r="E25" s="169" t="str">
        <f>IF(B25="","",VLOOKUP(B25,ア!$A$2:$C$788,2,FALSE))</f>
        <v/>
      </c>
      <c r="F25" s="170" t="str">
        <f>IF(B25="","",VLOOKUP(B25,ア!$A$2:$C$788,3,FALSE))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IF(B27="","",VLOOKUP(B27,ア!$A$2:$C$788,2,FALSE))</f>
        <v/>
      </c>
      <c r="F27" s="170" t="str">
        <f>IF(B27="","",VLOOKUP(B27,ア!$A$2:$C$788,3,FALSE))</f>
        <v/>
      </c>
      <c r="G27" s="405"/>
      <c r="H27" s="199"/>
    </row>
    <row r="28" spans="1:8" ht="80.099999999999994" customHeight="1" x14ac:dyDescent="0.45">
      <c r="A28" s="161" t="s">
        <v>2124</v>
      </c>
      <c r="B28" s="168"/>
      <c r="C28" s="403"/>
      <c r="D28" s="403"/>
      <c r="E28" s="169" t="str">
        <f>IF(B28="","",VLOOKUP(B28,ア!$A$2:$C$788,2,FALSE))</f>
        <v/>
      </c>
      <c r="F28" s="170" t="str">
        <f>IF(B28="","",VLOOKUP(B28,ア!$A$2:$C$788,3,FALSE))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IF(B30="","",VLOOKUP(B30,ア!$A$2:$C$788,2,FALSE))</f>
        <v/>
      </c>
      <c r="F30" s="170" t="str">
        <f>IF(B30="","",VLOOKUP(B30,ア!$A$2:$C$788,3,FALSE))</f>
        <v/>
      </c>
      <c r="G30" s="405"/>
      <c r="H30" s="199"/>
    </row>
    <row r="31" spans="1:8" ht="80.099999999999994" customHeight="1" x14ac:dyDescent="0.45">
      <c r="A31" s="161" t="s">
        <v>2124</v>
      </c>
      <c r="B31" s="168"/>
      <c r="C31" s="403"/>
      <c r="D31" s="403"/>
      <c r="E31" s="169" t="str">
        <f>IF(B31="","",VLOOKUP(B31,ア!$A$2:$C$788,2,FALSE))</f>
        <v/>
      </c>
      <c r="F31" s="170" t="str">
        <f>IF(B31="","",VLOOKUP(B31,ア!$A$2:$C$788,3,FALSE))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IF(B33="","",VLOOKUP(B33,ア!$A$2:$C$788,2,FALSE))</f>
        <v/>
      </c>
      <c r="F33" s="170" t="str">
        <f>IF(B33="","",VLOOKUP(B33,ア!$A$2:$C$788,3,FALSE))</f>
        <v/>
      </c>
      <c r="G33" s="405"/>
      <c r="H33" s="199"/>
    </row>
    <row r="34" spans="1:8" ht="80.099999999999994" customHeight="1" x14ac:dyDescent="0.45">
      <c r="A34" s="161" t="s">
        <v>2124</v>
      </c>
      <c r="B34" s="168"/>
      <c r="C34" s="403"/>
      <c r="D34" s="403"/>
      <c r="E34" s="169" t="str">
        <f>IF(B34="","",VLOOKUP(B34,ア!$A$2:$C$788,2,FALSE))</f>
        <v/>
      </c>
      <c r="F34" s="170" t="str">
        <f>IF(B34="","",VLOOKUP(B34,ア!$A$2:$C$788,3,FALSE))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IF(B36="","",VLOOKUP(B36,ア!$A$2:$C$788,2,FALSE))</f>
        <v/>
      </c>
      <c r="F36" s="170" t="str">
        <f>IF(B36="","",VLOOKUP(B36,ア!$A$2:$C$788,3,FALSE))</f>
        <v/>
      </c>
      <c r="G36" s="405"/>
      <c r="H36" s="199"/>
    </row>
    <row r="37" spans="1:8" ht="80.099999999999994" customHeight="1" x14ac:dyDescent="0.45">
      <c r="A37" s="161" t="s">
        <v>2124</v>
      </c>
      <c r="B37" s="168"/>
      <c r="C37" s="403"/>
      <c r="D37" s="403"/>
      <c r="E37" s="169" t="str">
        <f>IF(B37="","",VLOOKUP(B37,ア!$A$2:$C$788,2,FALSE))</f>
        <v/>
      </c>
      <c r="F37" s="170" t="str">
        <f>IF(B37="","",VLOOKUP(B37,ア!$A$2:$C$788,3,FALSE))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IF(B39="","",VLOOKUP(B39,ア!$A$2:$C$788,2,FALSE))</f>
        <v/>
      </c>
      <c r="F39" s="170" t="str">
        <f>IF(B39="","",VLOOKUP(B39,ア!$A$2:$C$788,3,FALSE))</f>
        <v/>
      </c>
      <c r="G39" s="405"/>
      <c r="H39" s="199"/>
    </row>
    <row r="40" spans="1:8" ht="80.099999999999994" customHeight="1" x14ac:dyDescent="0.45">
      <c r="A40" s="161" t="s">
        <v>2124</v>
      </c>
      <c r="B40" s="168"/>
      <c r="C40" s="403"/>
      <c r="D40" s="403"/>
      <c r="E40" s="169" t="str">
        <f>IF(B40="","",VLOOKUP(B40,ア!$A$2:$C$788,2,FALSE))</f>
        <v/>
      </c>
      <c r="F40" s="170" t="str">
        <f>IF(B40="","",VLOOKUP(B40,ア!$A$2:$C$788,3,FALSE))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IF(B42="","",VLOOKUP(B42,ア!$A$2:$C$788,2,FALSE))</f>
        <v/>
      </c>
      <c r="F42" s="170" t="str">
        <f>IF(B42="","",VLOOKUP(B42,ア!$A$2:$C$788,3,FALSE))</f>
        <v/>
      </c>
      <c r="G42" s="405"/>
      <c r="H42" s="199"/>
    </row>
    <row r="43" spans="1:8" ht="80.099999999999994" customHeight="1" x14ac:dyDescent="0.45">
      <c r="A43" s="161" t="s">
        <v>2124</v>
      </c>
      <c r="B43" s="168"/>
      <c r="C43" s="403"/>
      <c r="D43" s="403"/>
      <c r="E43" s="169" t="str">
        <f>IF(B43="","",VLOOKUP(B43,ア!$A$2:$C$788,2,FALSE))</f>
        <v/>
      </c>
      <c r="F43" s="170" t="str">
        <f>IF(B43="","",VLOOKUP(B43,ア!$A$2:$C$788,3,FALSE))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IF(B45="","",VLOOKUP(B45,ア!$A$2:$C$788,2,FALSE))</f>
        <v/>
      </c>
      <c r="F45" s="170" t="str">
        <f>IF(B45="","",VLOOKUP(B45,ア!$A$2:$C$788,3,FALSE))</f>
        <v/>
      </c>
      <c r="G45" s="405"/>
      <c r="H45" s="199"/>
    </row>
    <row r="46" spans="1:8" ht="80.099999999999994" customHeight="1" x14ac:dyDescent="0.45">
      <c r="A46" s="161" t="s">
        <v>2124</v>
      </c>
      <c r="B46" s="168"/>
      <c r="C46" s="403"/>
      <c r="D46" s="403"/>
      <c r="E46" s="169" t="str">
        <f>IF(B46="","",VLOOKUP(B46,ア!$A$2:$C$788,2,FALSE))</f>
        <v/>
      </c>
      <c r="F46" s="170" t="str">
        <f>IF(B46="","",VLOOKUP(B46,ア!$A$2:$C$788,3,FALSE))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IF(B48="","",VLOOKUP(B48,ア!$A$2:$C$788,2,FALSE))</f>
        <v/>
      </c>
      <c r="F48" s="170" t="str">
        <f>IF(B48="","",VLOOKUP(B48,ア!$A$2:$C$788,3,FALSE))</f>
        <v/>
      </c>
      <c r="G48" s="405"/>
      <c r="H48" s="199"/>
    </row>
    <row r="49" spans="1:8" ht="80.099999999999994" customHeight="1" x14ac:dyDescent="0.45">
      <c r="A49" s="161" t="s">
        <v>2124</v>
      </c>
      <c r="B49" s="168"/>
      <c r="C49" s="403"/>
      <c r="D49" s="403"/>
      <c r="E49" s="169" t="str">
        <f>IF(B49="","",VLOOKUP(B49,ア!$A$2:$C$788,2,FALSE))</f>
        <v/>
      </c>
      <c r="F49" s="170" t="str">
        <f>IF(B49="","",VLOOKUP(B49,ア!$A$2:$C$788,3,FALSE))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IF(B51="","",VLOOKUP(B51,ア!$A$2:$C$788,2,FALSE))</f>
        <v/>
      </c>
      <c r="F51" s="170" t="str">
        <f>IF(B51="","",VLOOKUP(B51,ア!$A$2:$C$788,3,FALSE))</f>
        <v/>
      </c>
      <c r="G51" s="405"/>
      <c r="H51" s="199"/>
    </row>
    <row r="52" spans="1:8" ht="80.099999999999994" customHeight="1" x14ac:dyDescent="0.45">
      <c r="A52" s="161" t="s">
        <v>2124</v>
      </c>
      <c r="B52" s="168"/>
      <c r="C52" s="403"/>
      <c r="D52" s="403"/>
      <c r="E52" s="169" t="str">
        <f>IF(B52="","",VLOOKUP(B52,ア!$A$2:$C$788,2,FALSE))</f>
        <v/>
      </c>
      <c r="F52" s="170" t="str">
        <f>IF(B52="","",VLOOKUP(B52,ア!$A$2:$C$788,3,FALSE))</f>
        <v/>
      </c>
      <c r="G52" s="406"/>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4" t="str">
        <f>'様式4・小学部（高）'!X3</f>
        <v>小学部（高）</v>
      </c>
      <c r="B1" s="395"/>
      <c r="C1" s="396" t="s">
        <v>5510</v>
      </c>
      <c r="D1" s="397"/>
      <c r="E1" s="157"/>
      <c r="F1" s="408"/>
      <c r="G1" s="408"/>
      <c r="H1" s="408"/>
      <c r="I1" s="408"/>
    </row>
    <row r="2" spans="1:9" ht="29.25" customHeight="1" x14ac:dyDescent="0.45">
      <c r="A2" s="399" t="str">
        <f>様式３・小４!$A$2</f>
        <v>令和８年度使用教科用図書図書選定理由一覧表（支援学校用）</v>
      </c>
      <c r="B2" s="399"/>
      <c r="C2" s="399"/>
      <c r="D2" s="399"/>
      <c r="E2" s="399"/>
      <c r="F2" s="399"/>
      <c r="G2" s="399"/>
      <c r="H2" s="399"/>
      <c r="I2" s="399"/>
    </row>
    <row r="3" spans="1:9" s="1" customFormat="1" ht="22.5" customHeight="1" x14ac:dyDescent="0.2">
      <c r="A3" s="415"/>
      <c r="B3" s="415"/>
      <c r="C3" s="415"/>
      <c r="D3" s="285"/>
      <c r="E3" s="285"/>
      <c r="F3" s="400" t="str">
        <f>様式３・小４!F3</f>
        <v>学校名　　　大阪府立思斉支援学校　　　小学部（高）</v>
      </c>
      <c r="G3" s="400"/>
      <c r="H3" s="400"/>
      <c r="I3" s="400"/>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4" t="s">
        <v>7945</v>
      </c>
      <c r="B5" s="414"/>
      <c r="C5" s="414"/>
      <c r="D5" s="171"/>
      <c r="E5" s="171"/>
    </row>
    <row r="6" spans="1:9" ht="20.399999999999999" customHeight="1" x14ac:dyDescent="0.45">
      <c r="A6" s="414"/>
      <c r="B6" s="414"/>
      <c r="C6" s="414"/>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7886</v>
      </c>
      <c r="C8" s="180" t="str">
        <f>IF(B8="","",VLOOKUP(B8,'様式4・小学部（高）'!$S$17:$AA$136,2,FALSE))</f>
        <v>生活</v>
      </c>
      <c r="D8" s="180" t="str">
        <f>IF(B8="","",VLOOKUP(B8,'様式4・小学部（高）'!$S$17:$AA$136,3,FALSE))</f>
        <v>生活</v>
      </c>
      <c r="E8" s="178" t="str">
        <f>IF(B8="","",VLOOKUP(B8,'様式4・小学部（高）'!$S$17:$AA$136,4,FALSE))</f>
        <v>27-1　ひ か り の く に</v>
      </c>
      <c r="F8" s="179" t="str">
        <f>IF(B8="","",VLOOKUP(B8,'様式4・小学部（高）'!$S$17:$AA$136,5,FALSE))</f>
        <v>こどものずかんＭｉｏ７くさばな・き</v>
      </c>
      <c r="G8" s="181" t="str">
        <f>IF(B8="","",VLOOKUP(B8,'様式4・小学部（高）'!$S$17:$AA$136,6,FALSE))</f>
        <v>知</v>
      </c>
      <c r="H8" s="181" t="str">
        <f>IF(B8="","",VLOOKUP(B8,'様式4・小学部（高）'!$S$17:$AA$136,7,FALSE))</f>
        <v>全</v>
      </c>
      <c r="I8" s="197" t="s">
        <v>8024</v>
      </c>
    </row>
    <row r="9" spans="1:9" ht="80.099999999999994" customHeight="1" x14ac:dyDescent="0.45">
      <c r="A9" s="176">
        <v>2</v>
      </c>
      <c r="B9" s="177" t="s">
        <v>7887</v>
      </c>
      <c r="C9" s="180" t="str">
        <f>IF(B9="","",VLOOKUP(B9,'様式4・小学部（高）'!$S$17:$AA$136,2,FALSE))</f>
        <v>音楽</v>
      </c>
      <c r="D9" s="180" t="str">
        <f>IF(B9="","",VLOOKUP(B9,'様式4・小学部（高）'!$S$17:$AA$136,3,FALSE))</f>
        <v>音楽</v>
      </c>
      <c r="E9" s="178" t="str">
        <f>IF(B9="","",VLOOKUP(B9,'様式4・小学部（高）'!$S$17:$AA$136,4,FALSE))</f>
        <v>13-2　鈴　木　出　版</v>
      </c>
      <c r="F9" s="179" t="str">
        <f>IF(B9="","",VLOOKUP(B9,'様式4・小学部（高）'!$S$17:$AA$136,5,FALSE))</f>
        <v>歌でおぼえる手話
ソングブック-ともだちになるために-</v>
      </c>
      <c r="G9" s="181" t="str">
        <f>IF(B9="","",VLOOKUP(B9,'様式4・小学部（高）'!$S$17:$AA$136,6,FALSE))</f>
        <v>知</v>
      </c>
      <c r="H9" s="181" t="str">
        <f>IF(B9="","",VLOOKUP(B9,'様式4・小学部（高）'!$S$17:$AA$136,7,FALSE))</f>
        <v>全</v>
      </c>
      <c r="I9" s="197" t="s">
        <v>8012</v>
      </c>
    </row>
    <row r="10" spans="1:9" ht="80.099999999999994" customHeight="1" x14ac:dyDescent="0.45">
      <c r="A10" s="176">
        <v>3</v>
      </c>
      <c r="B10" s="177" t="s">
        <v>7890</v>
      </c>
      <c r="C10" s="180" t="str">
        <f>IF(B10="","",VLOOKUP(B10,'様式4・小学部（高）'!$S$17:$AA$136,2,FALSE))</f>
        <v>道徳</v>
      </c>
      <c r="D10" s="180" t="str">
        <f>IF(B10="","",VLOOKUP(B10,'様式4・小学部（高）'!$S$17:$AA$136,3,FALSE))</f>
        <v>道徳</v>
      </c>
      <c r="E10" s="178" t="str">
        <f>IF(B10="","",VLOOKUP(B10,'様式4・小学部（高）'!$S$17:$AA$136,4,FALSE))</f>
        <v>10-3　国　土　社</v>
      </c>
      <c r="F10" s="179" t="str">
        <f>IF(B10="","",VLOOKUP(B10,'様式4・小学部（高）'!$S$17:$AA$136,5,FALSE))</f>
        <v>ルールとマナーを学ぶ
子ども生活図鑑　（４）人間関係編</v>
      </c>
      <c r="G10" s="181" t="str">
        <f>IF(B10="","",VLOOKUP(B10,'様式4・小学部（高）'!$S$17:$AA$136,6,FALSE))</f>
        <v>知</v>
      </c>
      <c r="H10" s="181" t="str">
        <f>IF(B10="","",VLOOKUP(B10,'様式4・小学部（高）'!$S$17:$AA$136,7,FALSE))</f>
        <v>全</v>
      </c>
      <c r="I10" s="197" t="s">
        <v>8013</v>
      </c>
    </row>
    <row r="11" spans="1:9" ht="80.099999999999994" customHeight="1" x14ac:dyDescent="0.45">
      <c r="A11" s="176">
        <v>4</v>
      </c>
      <c r="B11" s="177"/>
      <c r="C11" s="180" t="str">
        <f>IF(B11="","",VLOOKUP(B11,'様式4・小学部（高）'!$S$17:$AA$136,2,FALSE))</f>
        <v/>
      </c>
      <c r="D11" s="180" t="str">
        <f>IF(B11="","",VLOOKUP(B11,'様式4・小学部（高）'!$S$17:$AA$136,3,FALSE))</f>
        <v/>
      </c>
      <c r="E11" s="178" t="str">
        <f>IF(B11="","",VLOOKUP(B11,'様式4・小学部（高）'!$S$17:$AA$136,4,FALSE))</f>
        <v/>
      </c>
      <c r="F11" s="179" t="str">
        <f>IF(B11="","",VLOOKUP(B11,'様式4・小学部（高）'!$S$17:$AA$136,5,FALSE))</f>
        <v/>
      </c>
      <c r="G11" s="181" t="str">
        <f>IF(B11="","",VLOOKUP(B11,'様式4・小学部（高）'!$S$17:$AA$136,6,FALSE))</f>
        <v/>
      </c>
      <c r="H11" s="181" t="str">
        <f>IF(B11="","",VLOOKUP(B11,'様式4・小学部（高）'!$S$17:$AA$136,7,FALSE))</f>
        <v/>
      </c>
      <c r="I11" s="197"/>
    </row>
    <row r="12" spans="1:9" ht="80.099999999999994" customHeight="1" x14ac:dyDescent="0.45">
      <c r="A12" s="176">
        <v>5</v>
      </c>
      <c r="B12" s="177"/>
      <c r="C12" s="180" t="str">
        <f>IF(B12="","",VLOOKUP(B12,'様式4・小学部（高）'!$S$17:$AA$136,2,FALSE))</f>
        <v/>
      </c>
      <c r="D12" s="180" t="str">
        <f>IF(B12="","",VLOOKUP(B12,'様式4・小学部（高）'!$S$17:$AA$136,3,FALSE))</f>
        <v/>
      </c>
      <c r="E12" s="178" t="str">
        <f>IF(B12="","",VLOOKUP(B12,'様式4・小学部（高）'!$S$17:$AA$136,4,FALSE))</f>
        <v/>
      </c>
      <c r="F12" s="179" t="str">
        <f>IF(B12="","",VLOOKUP(B12,'様式4・小学部（高）'!$S$17:$AA$136,5,FALSE))</f>
        <v/>
      </c>
      <c r="G12" s="181" t="str">
        <f>IF(B12="","",VLOOKUP(B12,'様式4・小学部（高）'!$S$17:$AA$136,6,FALSE))</f>
        <v/>
      </c>
      <c r="H12" s="181" t="str">
        <f>IF(B12="","",VLOOKUP(B12,'様式4・小学部（高）'!$S$17:$AA$136,7,FALSE))</f>
        <v/>
      </c>
      <c r="I12" s="197"/>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7"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'様式4・小学部（高）'!X3</f>
        <v>小学部（高）</v>
      </c>
      <c r="B1" s="395"/>
      <c r="C1" s="409" t="s">
        <v>5508</v>
      </c>
      <c r="D1" s="410"/>
      <c r="E1" s="157"/>
      <c r="F1" s="408" t="s">
        <v>7757</v>
      </c>
      <c r="G1" s="408"/>
      <c r="H1" s="408"/>
    </row>
    <row r="2" spans="1:8" ht="29.25" customHeight="1" x14ac:dyDescent="0.45">
      <c r="A2" s="412" t="str">
        <f>'様式4・小学部（高）'!F1&amp;"選定理由一覧表（検定済教科書　新規選定）"</f>
        <v>令和８年度使用教科用図書選定理由一覧表（検定済教科書　新規選定）</v>
      </c>
      <c r="B2" s="412"/>
      <c r="C2" s="412"/>
      <c r="D2" s="412"/>
      <c r="E2" s="412"/>
      <c r="F2" s="412"/>
      <c r="G2" s="412"/>
      <c r="H2" s="412"/>
    </row>
    <row r="3" spans="1:8" s="35" customFormat="1" ht="22.5" customHeight="1" x14ac:dyDescent="0.2">
      <c r="A3" s="413"/>
      <c r="B3" s="413"/>
      <c r="C3" s="413"/>
      <c r="D3" s="1"/>
      <c r="E3" s="171"/>
      <c r="F3" s="400" t="str">
        <f>様式３・小４!F3</f>
        <v>学校名　　　大阪府立思斉支援学校　　　小学部（高）</v>
      </c>
      <c r="G3" s="407"/>
      <c r="H3" s="407"/>
    </row>
    <row r="4" spans="1:8" s="35" customFormat="1" ht="20.399999999999999" customHeight="1" x14ac:dyDescent="0.2">
      <c r="A4" s="158"/>
      <c r="B4" s="158"/>
      <c r="C4" s="159"/>
      <c r="D4" s="159"/>
      <c r="E4" s="159"/>
      <c r="F4" s="411"/>
      <c r="G4" s="411"/>
      <c r="H4" s="411"/>
    </row>
    <row r="5" spans="1:8" s="35" customFormat="1" ht="20.399999999999999" customHeight="1" x14ac:dyDescent="0.2">
      <c r="A5" s="414" t="s">
        <v>7945</v>
      </c>
      <c r="B5" s="414"/>
      <c r="C5" s="414"/>
      <c r="D5" s="159"/>
      <c r="E5" s="159"/>
      <c r="F5" s="281" t="s">
        <v>7695</v>
      </c>
      <c r="G5" s="281"/>
      <c r="H5" s="281"/>
    </row>
    <row r="6" spans="1:8" ht="20.399999999999999" customHeight="1" x14ac:dyDescent="0.45">
      <c r="A6" s="414"/>
      <c r="B6" s="414"/>
      <c r="C6" s="414"/>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IF(B9="","",VLOOKUP(B9,ア!$A$2:$C$788,2,FALSE))</f>
        <v/>
      </c>
      <c r="F9" s="170" t="str">
        <f>IF(B9="","",VLOOKUP(B9,ア!$A$2:$C$788,3,FALSE))</f>
        <v/>
      </c>
      <c r="G9" s="405"/>
      <c r="H9" s="199"/>
    </row>
    <row r="10" spans="1:8" ht="80.099999999999994" customHeight="1" x14ac:dyDescent="0.45">
      <c r="A10" s="161" t="s">
        <v>2124</v>
      </c>
      <c r="B10" s="168"/>
      <c r="C10" s="403"/>
      <c r="D10" s="403"/>
      <c r="E10" s="169" t="str">
        <f>IF(B10="","",VLOOKUP(B10,ア!$A$2:$C$788,2,FALSE))</f>
        <v/>
      </c>
      <c r="F10" s="170" t="str">
        <f>IF(B10="","",VLOOKUP(B10,ア!$A$2:$C$788,3,FALSE))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IF(B12="","",VLOOKUP(B12,ア!$A$2:$C$788,2,FALSE))</f>
        <v/>
      </c>
      <c r="F12" s="170" t="str">
        <f>IF(B12="","",VLOOKUP(B12,ア!$A$2:$C$788,3,FALSE))</f>
        <v/>
      </c>
      <c r="G12" s="405"/>
      <c r="H12" s="199"/>
    </row>
    <row r="13" spans="1:8" ht="80.099999999999994" customHeight="1" x14ac:dyDescent="0.45">
      <c r="A13" s="161" t="s">
        <v>2124</v>
      </c>
      <c r="B13" s="168"/>
      <c r="C13" s="403"/>
      <c r="D13" s="403"/>
      <c r="E13" s="169" t="str">
        <f>IF(B13="","",VLOOKUP(B13,ア!$A$2:$C$788,2,FALSE))</f>
        <v/>
      </c>
      <c r="F13" s="170" t="str">
        <f>IF(B13="","",VLOOKUP(B13,ア!$A$2:$C$788,3,FALSE))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IF(B15="","",VLOOKUP(B15,ア!$A$2:$C$788,2,FALSE))</f>
        <v/>
      </c>
      <c r="F15" s="170" t="str">
        <f>IF(B15="","",VLOOKUP(B15,ア!$A$2:$C$788,3,FALSE))</f>
        <v/>
      </c>
      <c r="G15" s="405"/>
      <c r="H15" s="199"/>
    </row>
    <row r="16" spans="1:8" ht="80.099999999999994" customHeight="1" x14ac:dyDescent="0.45">
      <c r="A16" s="161" t="s">
        <v>2124</v>
      </c>
      <c r="B16" s="168"/>
      <c r="C16" s="403"/>
      <c r="D16" s="403"/>
      <c r="E16" s="169" t="str">
        <f>IF(B16="","",VLOOKUP(B16,ア!$A$2:$C$788,2,FALSE))</f>
        <v/>
      </c>
      <c r="F16" s="170" t="str">
        <f>IF(B16="","",VLOOKUP(B16,ア!$A$2:$C$788,3,FALSE))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IF(B18="","",VLOOKUP(B18,ア!$A$2:$C$788,2,FALSE))</f>
        <v/>
      </c>
      <c r="F18" s="170" t="str">
        <f>IF(B18="","",VLOOKUP(B18,ア!$A$2:$C$788,3,FALSE))</f>
        <v/>
      </c>
      <c r="G18" s="405"/>
      <c r="H18" s="199"/>
    </row>
    <row r="19" spans="1:8" ht="80.099999999999994" customHeight="1" x14ac:dyDescent="0.45">
      <c r="A19" s="161" t="s">
        <v>2124</v>
      </c>
      <c r="B19" s="168"/>
      <c r="C19" s="403"/>
      <c r="D19" s="403"/>
      <c r="E19" s="169" t="str">
        <f>IF(B19="","",VLOOKUP(B19,ア!$A$2:$C$788,2,FALSE))</f>
        <v/>
      </c>
      <c r="F19" s="170" t="str">
        <f>IF(B19="","",VLOOKUP(B19,ア!$A$2:$C$788,3,FALSE))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IF(B21="","",VLOOKUP(B21,ア!$A$2:$C$788,2,FALSE))</f>
        <v/>
      </c>
      <c r="F21" s="170" t="str">
        <f>IF(B21="","",VLOOKUP(B21,ア!$A$2:$C$788,3,FALSE))</f>
        <v/>
      </c>
      <c r="G21" s="405"/>
      <c r="H21" s="199"/>
    </row>
    <row r="22" spans="1:8" ht="80.099999999999994" customHeight="1" x14ac:dyDescent="0.45">
      <c r="A22" s="161" t="s">
        <v>2124</v>
      </c>
      <c r="B22" s="168"/>
      <c r="C22" s="403"/>
      <c r="D22" s="403"/>
      <c r="E22" s="169" t="str">
        <f>IF(B22="","",VLOOKUP(B22,ア!$A$2:$C$788,2,FALSE))</f>
        <v/>
      </c>
      <c r="F22" s="170" t="str">
        <f>IF(B22="","",VLOOKUP(B22,ア!$A$2:$C$788,3,FALSE))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IF(B24="","",VLOOKUP(B24,ア!$A$2:$C$788,2,FALSE))</f>
        <v/>
      </c>
      <c r="F24" s="170" t="str">
        <f>IF(B24="","",VLOOKUP(B24,ア!$A$2:$C$788,3,FALSE))</f>
        <v/>
      </c>
      <c r="G24" s="405"/>
      <c r="H24" s="199"/>
    </row>
    <row r="25" spans="1:8" ht="80.099999999999994" customHeight="1" x14ac:dyDescent="0.45">
      <c r="A25" s="161" t="s">
        <v>2124</v>
      </c>
      <c r="B25" s="168"/>
      <c r="C25" s="403"/>
      <c r="D25" s="403"/>
      <c r="E25" s="169" t="str">
        <f>IF(B25="","",VLOOKUP(B25,ア!$A$2:$C$788,2,FALSE))</f>
        <v/>
      </c>
      <c r="F25" s="170" t="str">
        <f>IF(B25="","",VLOOKUP(B25,ア!$A$2:$C$788,3,FALSE))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IF(B27="","",VLOOKUP(B27,ア!$A$2:$C$788,2,FALSE))</f>
        <v/>
      </c>
      <c r="F27" s="170" t="str">
        <f>IF(B27="","",VLOOKUP(B27,ア!$A$2:$C$788,3,FALSE))</f>
        <v/>
      </c>
      <c r="G27" s="405"/>
      <c r="H27" s="199"/>
    </row>
    <row r="28" spans="1:8" ht="80.099999999999994" customHeight="1" x14ac:dyDescent="0.45">
      <c r="A28" s="161" t="s">
        <v>2124</v>
      </c>
      <c r="B28" s="168"/>
      <c r="C28" s="403"/>
      <c r="D28" s="403"/>
      <c r="E28" s="169" t="str">
        <f>IF(B28="","",VLOOKUP(B28,ア!$A$2:$C$788,2,FALSE))</f>
        <v/>
      </c>
      <c r="F28" s="170" t="str">
        <f>IF(B28="","",VLOOKUP(B28,ア!$A$2:$C$788,3,FALSE))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IF(B30="","",VLOOKUP(B30,ア!$A$2:$C$788,2,FALSE))</f>
        <v/>
      </c>
      <c r="F30" s="170" t="str">
        <f>IF(B30="","",VLOOKUP(B30,ア!$A$2:$C$788,3,FALSE))</f>
        <v/>
      </c>
      <c r="G30" s="405"/>
      <c r="H30" s="199"/>
    </row>
    <row r="31" spans="1:8" ht="80.099999999999994" customHeight="1" x14ac:dyDescent="0.45">
      <c r="A31" s="161" t="s">
        <v>2124</v>
      </c>
      <c r="B31" s="168"/>
      <c r="C31" s="403"/>
      <c r="D31" s="403"/>
      <c r="E31" s="169" t="str">
        <f>IF(B31="","",VLOOKUP(B31,ア!$A$2:$C$788,2,FALSE))</f>
        <v/>
      </c>
      <c r="F31" s="170" t="str">
        <f>IF(B31="","",VLOOKUP(B31,ア!$A$2:$C$788,3,FALSE))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IF(B33="","",VLOOKUP(B33,ア!$A$2:$C$788,2,FALSE))</f>
        <v/>
      </c>
      <c r="F33" s="170" t="str">
        <f>IF(B33="","",VLOOKUP(B33,ア!$A$2:$C$788,3,FALSE))</f>
        <v/>
      </c>
      <c r="G33" s="405"/>
      <c r="H33" s="199"/>
    </row>
    <row r="34" spans="1:8" ht="80.099999999999994" customHeight="1" x14ac:dyDescent="0.45">
      <c r="A34" s="161" t="s">
        <v>2124</v>
      </c>
      <c r="B34" s="168"/>
      <c r="C34" s="403"/>
      <c r="D34" s="403"/>
      <c r="E34" s="169" t="str">
        <f>IF(B34="","",VLOOKUP(B34,ア!$A$2:$C$788,2,FALSE))</f>
        <v/>
      </c>
      <c r="F34" s="170" t="str">
        <f>IF(B34="","",VLOOKUP(B34,ア!$A$2:$C$788,3,FALSE))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IF(B36="","",VLOOKUP(B36,ア!$A$2:$C$788,2,FALSE))</f>
        <v/>
      </c>
      <c r="F36" s="170" t="str">
        <f>IF(B36="","",VLOOKUP(B36,ア!$A$2:$C$788,3,FALSE))</f>
        <v/>
      </c>
      <c r="G36" s="405"/>
      <c r="H36" s="199"/>
    </row>
    <row r="37" spans="1:8" ht="80.099999999999994" customHeight="1" x14ac:dyDescent="0.45">
      <c r="A37" s="161" t="s">
        <v>2124</v>
      </c>
      <c r="B37" s="168"/>
      <c r="C37" s="403"/>
      <c r="D37" s="403"/>
      <c r="E37" s="169" t="str">
        <f>IF(B37="","",VLOOKUP(B37,ア!$A$2:$C$788,2,FALSE))</f>
        <v/>
      </c>
      <c r="F37" s="170" t="str">
        <f>IF(B37="","",VLOOKUP(B37,ア!$A$2:$C$788,3,FALSE))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IF(B39="","",VLOOKUP(B39,ア!$A$2:$C$788,2,FALSE))</f>
        <v/>
      </c>
      <c r="F39" s="170" t="str">
        <f>IF(B39="","",VLOOKUP(B39,ア!$A$2:$C$788,3,FALSE))</f>
        <v/>
      </c>
      <c r="G39" s="405"/>
      <c r="H39" s="199"/>
    </row>
    <row r="40" spans="1:8" ht="80.099999999999994" customHeight="1" x14ac:dyDescent="0.45">
      <c r="A40" s="161" t="s">
        <v>2124</v>
      </c>
      <c r="B40" s="168"/>
      <c r="C40" s="403"/>
      <c r="D40" s="403"/>
      <c r="E40" s="169" t="str">
        <f>IF(B40="","",VLOOKUP(B40,ア!$A$2:$C$788,2,FALSE))</f>
        <v/>
      </c>
      <c r="F40" s="170" t="str">
        <f>IF(B40="","",VLOOKUP(B40,ア!$A$2:$C$788,3,FALSE))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IF(B42="","",VLOOKUP(B42,ア!$A$2:$C$788,2,FALSE))</f>
        <v/>
      </c>
      <c r="F42" s="170" t="str">
        <f>IF(B42="","",VLOOKUP(B42,ア!$A$2:$C$788,3,FALSE))</f>
        <v/>
      </c>
      <c r="G42" s="405"/>
      <c r="H42" s="199"/>
    </row>
    <row r="43" spans="1:8" ht="80.099999999999994" customHeight="1" x14ac:dyDescent="0.45">
      <c r="A43" s="161" t="s">
        <v>2124</v>
      </c>
      <c r="B43" s="168"/>
      <c r="C43" s="403"/>
      <c r="D43" s="403"/>
      <c r="E43" s="169" t="str">
        <f>IF(B43="","",VLOOKUP(B43,ア!$A$2:$C$788,2,FALSE))</f>
        <v/>
      </c>
      <c r="F43" s="170" t="str">
        <f>IF(B43="","",VLOOKUP(B43,ア!$A$2:$C$788,3,FALSE))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IF(B45="","",VLOOKUP(B45,ア!$A$2:$C$788,2,FALSE))</f>
        <v/>
      </c>
      <c r="F45" s="170" t="str">
        <f>IF(B45="","",VLOOKUP(B45,ア!$A$2:$C$788,3,FALSE))</f>
        <v/>
      </c>
      <c r="G45" s="405"/>
      <c r="H45" s="199"/>
    </row>
    <row r="46" spans="1:8" ht="80.099999999999994" customHeight="1" x14ac:dyDescent="0.45">
      <c r="A46" s="161" t="s">
        <v>2124</v>
      </c>
      <c r="B46" s="168"/>
      <c r="C46" s="403"/>
      <c r="D46" s="403"/>
      <c r="E46" s="169" t="str">
        <f>IF(B46="","",VLOOKUP(B46,ア!$A$2:$C$788,2,FALSE))</f>
        <v/>
      </c>
      <c r="F46" s="170" t="str">
        <f>IF(B46="","",VLOOKUP(B46,ア!$A$2:$C$788,3,FALSE))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IF(B48="","",VLOOKUP(B48,ア!$A$2:$C$788,2,FALSE))</f>
        <v/>
      </c>
      <c r="F48" s="170" t="str">
        <f>IF(B48="","",VLOOKUP(B48,ア!$A$2:$C$788,3,FALSE))</f>
        <v/>
      </c>
      <c r="G48" s="405"/>
      <c r="H48" s="199"/>
    </row>
    <row r="49" spans="1:8" ht="80.099999999999994" customHeight="1" x14ac:dyDescent="0.45">
      <c r="A49" s="161" t="s">
        <v>2124</v>
      </c>
      <c r="B49" s="168"/>
      <c r="C49" s="403"/>
      <c r="D49" s="403"/>
      <c r="E49" s="169" t="str">
        <f>IF(B49="","",VLOOKUP(B49,ア!$A$2:$C$788,2,FALSE))</f>
        <v/>
      </c>
      <c r="F49" s="170" t="str">
        <f>IF(B49="","",VLOOKUP(B49,ア!$A$2:$C$788,3,FALSE))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IF(B51="","",VLOOKUP(B51,ア!$A$2:$C$788,2,FALSE))</f>
        <v/>
      </c>
      <c r="F51" s="170" t="str">
        <f>IF(B51="","",VLOOKUP(B51,ア!$A$2:$C$788,3,FALSE))</f>
        <v/>
      </c>
      <c r="G51" s="405"/>
      <c r="H51" s="199"/>
    </row>
    <row r="52" spans="1:8" ht="80.099999999999994" customHeight="1" x14ac:dyDescent="0.45">
      <c r="A52" s="161" t="s">
        <v>2124</v>
      </c>
      <c r="B52" s="168"/>
      <c r="C52" s="403"/>
      <c r="D52" s="403"/>
      <c r="E52" s="169" t="str">
        <f>IF(B52="","",VLOOKUP(B52,ア!$A$2:$C$788,2,FALSE))</f>
        <v/>
      </c>
      <c r="F52" s="170" t="str">
        <f>IF(B52="","",VLOOKUP(B52,ア!$A$2:$C$788,3,FALSE))</f>
        <v/>
      </c>
      <c r="G52" s="406"/>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D40587FE1ACB341AD19CEC3A904E82E" ma:contentTypeVersion="14" ma:contentTypeDescription="新しいドキュメントを作成します。" ma:contentTypeScope="" ma:versionID="648adec4da1d8b503021cd786c3c9490">
  <xsd:schema xmlns:xsd="http://www.w3.org/2001/XMLSchema" xmlns:xs="http://www.w3.org/2001/XMLSchema" xmlns:p="http://schemas.microsoft.com/office/2006/metadata/properties" xmlns:ns2="26ead0ff-63cf-4d1b-a972-e8ee6f4780e7" xmlns:ns3="92c85782-91b6-4975-a634-e8e07eaefb77" targetNamespace="http://schemas.microsoft.com/office/2006/metadata/properties" ma:root="true" ma:fieldsID="6e44c478b51304b0d4e5dbf9ab9d7b5a" ns2:_="" ns3:_="">
    <xsd:import namespace="26ead0ff-63cf-4d1b-a972-e8ee6f4780e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ead0ff-63cf-4d1b-a972-e8ee6f4780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6eeea96-bf6c-4b0f-900a-80d5e4cc8507}"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6ead0ff-63cf-4d1b-a972-e8ee6f4780e7">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285EE3FE-6D80-4221-9647-6EE83EFD99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ead0ff-63cf-4d1b-a972-e8ee6f4780e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44869B-A586-4FB0-B83C-E7A2C8C4DFF5}">
  <ds:schemaRefs>
    <ds:schemaRef ds:uri="http://schemas.microsoft.com/sharepoint/v3/contenttype/forms"/>
  </ds:schemaRefs>
</ds:datastoreItem>
</file>

<file path=customXml/itemProps3.xml><?xml version="1.0" encoding="utf-8"?>
<ds:datastoreItem xmlns:ds="http://schemas.openxmlformats.org/officeDocument/2006/customXml" ds:itemID="{8D185EA6-D031-4013-B7A5-9199D7F7A9DC}">
  <ds:schemaRefs>
    <ds:schemaRef ds:uri="http://schemas.microsoft.com/office/2006/documentManagement/types"/>
    <ds:schemaRef ds:uri="http://purl.org/dc/elements/1.1/"/>
    <ds:schemaRef ds:uri="http://purl.org/dc/dcmitype/"/>
    <ds:schemaRef ds:uri="http://purl.org/dc/terms/"/>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92c85782-91b6-4975-a634-e8e07eaefb77"/>
    <ds:schemaRef ds:uri="26ead0ff-63cf-4d1b-a972-e8ee6f4780e7"/>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2025-11-27T08:03:30Z</cp:lastPrinted>
  <dcterms:created xsi:type="dcterms:W3CDTF">2019-06-05T06:28:00Z</dcterms:created>
  <dcterms:modified xsi:type="dcterms:W3CDTF">2025-11-27T08:03:36Z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0x0101006D40587FE1ACB341AD19CEC3A904E82E</vt:lpwstr>
  </property>
  <property fmtid="{D5CDD505-2E9C-101B-9397-08002B2CF9AE}" pid="4" name="MediaServiceImageTags">
    <vt:lpwstr/>
  </property>
</Properties>
</file>