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48C69BCF-6C53-4DE7-BC45-1DBEECAB5324}" xr6:coauthVersionLast="47" xr6:coauthVersionMax="47" xr10:uidLastSave="{00000000-0000-0000-0000-000000000000}"/>
  <bookViews>
    <workbookView xWindow="384" yWindow="384"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20" i="1" l="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M41" i="7"/>
  <c r="L41" i="7"/>
  <c r="E41" i="7"/>
  <c r="D41" i="7"/>
  <c r="V39" i="7"/>
  <c r="U39" i="7"/>
  <c r="M39" i="7"/>
  <c r="L39" i="7"/>
  <c r="E39" i="7"/>
  <c r="D39" i="7"/>
  <c r="M37" i="7"/>
  <c r="L37" i="7"/>
  <c r="E37" i="7"/>
  <c r="D37"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<sst xmlns="http://schemas.openxmlformats.org/spreadsheetml/2006/main" count="17502" uniqueCount="7927">
  <si>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</si>
  <si>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</si>
  <si>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</si>
  <si>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</si>
  <si>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</si>
  <si>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</si>
  <si>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</si>
  <si>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</si>
  <si>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</si>
  <si>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</si>
  <si>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</si>
  <si>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</si>
  <si>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</si>
  <si>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</si>
  <si>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</si>
  <si>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</si>
  <si>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</si>
  <si>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</si>
  <si>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</si>
  <si>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</si>
  <si>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</si>
  <si>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</si>
  <si>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</si>
  <si>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</si>
  <si>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</si>
  <si>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</si>
  <si>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</si>
  <si>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</si>
  <si>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</si>
  <si>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</si>
  <si>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</si>
  <si>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</si>
  <si>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</si>
  <si>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</si>
  <si>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</si>
  <si>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</si>
  <si>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</si>
  <si>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</si>
  <si>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</si>
  <si>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</si>
  <si>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</si>
  <si>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</si>
  <si>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</si>
  <si>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</si>
  <si>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</si>
  <si>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</si>
  <si>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</si>
  <si>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</si>
  <si>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</si>
  <si>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</si>
  <si>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</si>
  <si>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</si>
  <si>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</si>
  <si>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</si>
  <si>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</si>
  <si>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</si>
  <si>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</si>
  <si>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</si>
  <si>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</si>
  <si>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</si>
  <si>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</si>
  <si>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</si>
  <si>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</si>
  <si>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</si>
  <si>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</si>
  <si>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</si>
  <si>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</si>
  <si>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</si>
  <si>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</si>
  <si>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</si>
  <si>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</si>
  <si>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</si>
  <si>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</si>
  <si>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</si>
  <si>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</si>
  <si>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</si>
  <si>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</si>
  <si>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</si>
  <si>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</si>
  <si>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</si>
  <si>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</si>
  <si>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</si>
  <si>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</si>
  <si>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</si>
  <si>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</si>
  <si>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</si>
  <si>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</si>
  <si>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</si>
  <si>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</si>
  <si>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</si>
  <si>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</si>
  <si>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</si>
  <si>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</si>
  <si>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</si>
  <si>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</si>
  <si>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</si>
  <si>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</si>
  <si>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</si>
  <si>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</si>
  <si>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</si>
  <si>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</si>
  <si>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</si>
  <si>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</si>
  <si>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</si>
  <si>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</si>
  <si>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</si>
  <si>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</si>
  <si>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</si>
  <si>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</si>
  <si>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</si>
  <si>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</si>
  <si>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</si>
  <si>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</si>
  <si>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</si>
  <si>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</si>
  <si>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</si>
  <si>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</si>
  <si>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</si>
  <si>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</si>
  <si>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</si>
  <si>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</si>
  <si>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</si>
  <si>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</si>
  <si>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</si>
  <si>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</si>
  <si>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</si>
  <si>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</si>
  <si>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</si>
  <si>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</si>
  <si>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</si>
  <si>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</si>
  <si>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</si>
  <si>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</si>
  <si>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</si>
  <si>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</si>
  <si>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</si>
  <si>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</si>
  <si>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</si>
  <si>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</si>
  <si>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</si>
  <si>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</si>
  <si>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</si>
  <si>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</si>
  <si>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</si>
  <si>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</si>
  <si>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</si>
  <si>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</si>
  <si>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</si>
  <si>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</si>
  <si>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</si>
  <si>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</si>
  <si>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</si>
  <si>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</si>
  <si>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</si>
  <si>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</si>
  <si>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</si>
  <si>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</si>
  <si>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</si>
  <si>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</si>
  <si>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</si>
  <si>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</si>
  <si>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</si>
  <si>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</si>
  <si>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</si>
  <si>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</si>
  <si>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</si>
  <si>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</si>
  <si>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</si>
  <si>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</si>
  <si>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</si>
  <si>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</si>
  <si>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</si>
  <si>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</si>
  <si>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</si>
  <si>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</si>
  <si>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</si>
  <si>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</si>
  <si>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</si>
  <si>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</si>
  <si>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</si>
  <si>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</si>
  <si>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</si>
  <si>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</si>
  <si>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</si>
  <si>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</si>
  <si>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</si>
  <si>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</si>
  <si>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</si>
  <si>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</si>
  <si>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</si>
  <si>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</si>
  <si>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</si>
  <si>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</si>
  <si>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</si>
  <si>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</si>
  <si>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</si>
  <si>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</si>
  <si>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</si>
  <si>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</si>
  <si>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</si>
  <si>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</si>
  <si>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</si>
  <si>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</si>
  <si>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</si>
  <si>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</si>
  <si>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</si>
  <si>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</si>
  <si>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</si>
  <si>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</si>
  <si>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</si>
  <si>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</si>
  <si>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</si>
  <si>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</si>
  <si>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</si>
  <si>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</si>
  <si>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</si>
  <si>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</si>
  <si>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</si>
  <si>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</si>
  <si>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</si>
  <si>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</si>
  <si>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</si>
  <si>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</si>
  <si>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</si>
  <si>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</si>
  <si>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</si>
  <si>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</si>
  <si>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</si>
  <si>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</si>
  <si>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</si>
  <si>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</si>
  <si>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</si>
  <si>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</si>
  <si>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</si>
  <si>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</si>
  <si>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</si>
  <si>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</si>
  <si>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</si>
  <si>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</si>
  <si>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</si>
  <si>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</si>
  <si>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</si>
  <si>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</si>
  <si>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</si>
  <si>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</si>
  <si>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</si>
  <si>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</si>
  <si>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</si>
  <si>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</si>
  <si>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</si>
  <si>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</si>
  <si>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</si>
  <si>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</si>
  <si>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</si>
  <si>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</si>
  <si>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</si>
  <si>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</si>
  <si>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</si>
  <si>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</si>
  <si>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</si>
  <si>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</si>
  <si>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</si>
  <si>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</si>
  <si>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</si>
  <si>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</si>
  <si>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</si>
  <si>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</si>
  <si>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</si>
  <si>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</si>
  <si>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</si>
  <si>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</si>
  <si>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</si>
  <si>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</si>
  <si>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</si>
  <si>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</si>
  <si>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</si>
  <si>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</si>
  <si>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</si>
  <si>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</si>
  <si>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</si>
  <si>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</si>
  <si>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</si>
  <si>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</si>
  <si>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</si>
  <si>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</si>
  <si>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</si>
  <si>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</si>
  <si>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</si>
  <si>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</si>
  <si>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</si>
  <si>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</si>
  <si>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</si>
  <si>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</si>
  <si>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</si>
  <si>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</si>
  <si>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</si>
  <si>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</si>
  <si>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</si>
  <si>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</si>
  <si>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</si>
  <si>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</si>
  <si>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</si>
  <si>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</si>
  <si>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</si>
  <si>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</si>
  <si>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</si>
  <si>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</si>
  <si>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</si>
  <si>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</si>
  <si>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</si>
  <si>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</si>
  <si>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</si>
  <si>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</si>
  <si>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</si>
  <si>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</si>
  <si>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</si>
  <si>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</si>
  <si>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</si>
  <si>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</si>
  <si>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</si>
  <si>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</si>
  <si>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</si>
  <si>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</si>
  <si>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</si>
  <si>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</si>
  <si>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</si>
  <si>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</si>
  <si>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</si>
  <si>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</si>
  <si>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</si>
  <si>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</si>
  <si>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</si>
  <si>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</si>
  <si>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</si>
  <si>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</si>
  <si>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</si>
  <si>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</si>
  <si>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</si>
  <si>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</si>
  <si>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</si>
  <si>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</si>
  <si>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</si>
  <si>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</si>
  <si>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</si>
  <si>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</si>
  <si>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</si>
  <si>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</si>
  <si>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</si>
  <si>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</si>
  <si>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</si>
  <si>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</si>
  <si>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</si>
  <si>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</si>
  <si>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</si>
  <si>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</si>
  <si>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</si>
  <si>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</si>
  <si>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</si>
  <si>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</si>
  <si>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</si>
  <si>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</si>
  <si>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</si>
  <si>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</si>
  <si>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</si>
  <si>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</si>
  <si>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</si>
  <si>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</si>
  <si>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</si>
  <si>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</si>
  <si>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</si>
  <si>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</si>
  <si>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</si>
  <si>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</si>
  <si>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</si>
  <si>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</si>
  <si>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</si>
  <si>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</si>
  <si>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</si>
  <si>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</si>
  <si>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</si>
  <si>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</si>
  <si>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</si>
  <si>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</si>
  <si>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</si>
  <si>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</si>
  <si>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</si>
  <si>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</si>
  <si>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</si>
  <si>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</si>
  <si>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</si>
  <si>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</si>
  <si>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</si>
  <si>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</si>
  <si>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</si>
  <si>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</si>
  <si>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</si>
  <si>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</si>
  <si>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</si>
  <si>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</si>
  <si>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</si>
  <si>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</si>
  <si>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</si>
  <si>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</si>
  <si>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</si>
  <si>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</si>
  <si>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</si>
  <si>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</si>
  <si>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</si>
  <si>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</si>
  <si>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</si>
  <si>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</si>
  <si>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</si>
  <si>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</si>
  <si>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</si>
  <si>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</si>
  <si>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</si>
  <si>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</si>
  <si>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</si>
  <si>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</si>
  <si>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</si>
  <si>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</si>
  <si>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</si>
  <si>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</si>
  <si>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</si>
  <si>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</si>
  <si>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</si>
  <si>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</si>
  <si>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</si>
  <si>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</si>
  <si>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</si>
  <si>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</si>
  <si>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</si>
  <si>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</si>
  <si>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</si>
  <si>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</si>
  <si>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</si>
  <si>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</si>
  <si>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</si>
  <si>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</si>
  <si>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</si>
  <si>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</si>
  <si>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</si>
  <si>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</si>
  <si>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</si>
  <si>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</si>
  <si>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</si>
  <si>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</si>
  <si>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</si>
  <si>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</si>
  <si>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</si>
  <si>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</si>
  <si>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</si>
  <si>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</si>
  <si>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</si>
  <si>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</si>
  <si>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</si>
  <si>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</si>
  <si>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</si>
  <si>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</si>
  <si>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</si>
  <si>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</si>
  <si>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</si>
  <si>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</si>
  <si>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</si>
  <si>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</si>
  <si>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</si>
  <si>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</si>
  <si>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</si>
  <si>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</si>
  <si>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</si>
  <si>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</si>
  <si>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</si>
  <si>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</si>
  <si>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</si>
  <si>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</si>
  <si>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</si>
  <si>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</si>
  <si>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</si>
  <si>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</si>
  <si>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</si>
  <si>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</si>
  <si>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</si>
  <si>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</si>
  <si>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</si>
  <si>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</si>
  <si>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</si>
  <si>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</si>
  <si>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</si>
  <si>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</si>
  <si>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</si>
  <si>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</si>
  <si>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</si>
  <si>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</si>
  <si>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</si>
  <si>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</si>
  <si>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</si>
  <si>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</si>
  <si>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</si>
  <si>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</si>
  <si>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</si>
  <si>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</si>
  <si>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</si>
  <si>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</si>
  <si>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</si>
  <si>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</si>
  <si>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</si>
  <si>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</si>
  <si>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</si>
  <si>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</si>
  <si>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</si>
  <si>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</si>
  <si>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</si>
  <si>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</si>
  <si>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</si>
  <si>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</si>
  <si>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</si>
  <si>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</si>
  <si>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</si>
  <si>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</si>
  <si>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</si>
  <si>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</si>
  <si>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</si>
  <si>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</si>
  <si>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</si>
  <si>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</si>
  <si>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</si>
  <si>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</si>
  <si>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</si>
  <si>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</si>
  <si>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</si>
  <si>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</si>
  <si>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</si>
  <si>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</si>
  <si>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</si>
  <si>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</si>
  <si>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</si>
  <si>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</si>
  <si>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</si>
  <si>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</si>
  <si>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</si>
  <si>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</si>
  <si>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</si>
  <si>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</si>
  <si>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</si>
  <si>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</si>
  <si>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</si>
  <si>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</si>
  <si>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</si>
  <si>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</si>
  <si>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</si>
  <si>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</si>
  <si>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</si>
  <si>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</si>
  <si>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</si>
  <si>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</si>
  <si>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</si>
  <si>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</si>
  <si>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</si>
  <si>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</si>
  <si>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</si>
  <si>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</si>
  <si>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</si>
  <si>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</si>
  <si>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</si>
  <si>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</si>
  <si>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</si>
  <si>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</si>
  <si>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</si>
  <si>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</si>
  <si>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</si>
  <si>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</si>
  <si>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</si>
  <si>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</si>
  <si>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</si>
  <si>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</si>
  <si>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</si>
  <si>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</si>
  <si>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</si>
  <si>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</si>
  <si>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</si>
  <si>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</si>
  <si>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</si>
  <si>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</si>
  <si>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</si>
  <si>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</si>
  <si>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</si>
  <si>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</si>
  <si>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</si>
  <si>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</si>
  <si>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</si>
  <si>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</si>
  <si>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</si>
  <si>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</si>
  <si>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</si>
  <si>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</si>
  <si>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</si>
  <si>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</si>
  <si>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</si>
  <si>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</si>
  <si>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</si>
  <si>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</si>
  <si>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</si>
  <si>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</si>
  <si>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</si>
  <si>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</si>
  <si>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</si>
  <si>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</si>
  <si>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</si>
  <si>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</si>
  <si>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</si>
  <si>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</si>
  <si>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</si>
  <si>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</si>
  <si>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</si>
  <si>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</si>
  <si>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</si>
  <si>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</si>
  <si>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</si>
  <si>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</si>
  <si>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</si>
  <si>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</si>
  <si>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</si>
  <si>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</si>
  <si>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</si>
  <si>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</si>
  <si>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</si>
  <si>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</si>
  <si>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</si>
  <si>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</si>
  <si>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</si>
  <si>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</si>
  <si>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</si>
  <si>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</si>
  <si>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</si>
  <si>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</si>
  <si>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</si>
  <si>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</si>
  <si>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</si>
  <si>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</si>
  <si>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</si>
  <si>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</si>
  <si>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</si>
  <si>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</si>
  <si>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</si>
  <si>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</si>
  <si>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</si>
  <si>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</si>
  <si>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</si>
  <si>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</si>
  <si>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</si>
  <si>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</si>
  <si>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</si>
  <si>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</si>
  <si>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</si>
  <si>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</si>
  <si>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</si>
  <si>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</si>
  <si>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</si>
  <si>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</si>
  <si>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</si>
  <si>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</si>
  <si>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</si>
  <si>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</si>
  <si>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</si>
  <si>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</si>
  <si>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</si>
  <si>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</si>
  <si>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</si>
  <si>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</si>
  <si>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</si>
  <si>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</si>
  <si>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</si>
  <si>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</si>
  <si>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</si>
  <si>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</si>
  <si>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</si>
  <si>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</si>
  <si>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</si>
  <si>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</si>
  <si>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</si>
  <si>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</si>
  <si>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</si>
  <si>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</si>
  <si>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</si>
  <si>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</si>
  <si>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</si>
  <si>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</si>
  <si>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</si>
  <si>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</si>
  <si>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</si>
  <si>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</si>
  <si>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</si>
  <si>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</si>
  <si>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</si>
  <si>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</si>
  <si>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</si>
  <si>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</si>
  <si>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</si>
  <si>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</si>
  <si>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</si>
  <si>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</si>
  <si>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</si>
  <si>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</si>
  <si>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</si>
  <si>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</si>
  <si>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</si>
  <si>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</si>
  <si>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</si>
  <si>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</si>
  <si>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</si>
  <si>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</si>
  <si>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</si>
  <si>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</si>
  <si>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</si>
  <si>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</si>
  <si>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</si>
  <si>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</si>
  <si>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</si>
  <si>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</si>
  <si>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</si>
  <si>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</si>
  <si>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</si>
  <si>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</si>
  <si>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</si>
  <si>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</si>
  <si>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</si>
  <si>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</si>
  <si>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</si>
  <si>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</si>
  <si>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</si>
  <si>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</si>
  <si>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</si>
  <si>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</si>
  <si>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</si>
  <si>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</si>
  <si>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</si>
  <si>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</si>
  <si>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</si>
  <si>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</si>
  <si>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</si>
  <si>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</si>
  <si>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</si>
  <si>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</si>
  <si>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</si>
  <si>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</si>
  <si>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</si>
  <si>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</si>
  <si>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</si>
  <si>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</si>
  <si>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</si>
  <si>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</si>
  <si>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</si>
  <si>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</si>
  <si>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</si>
  <si>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</si>
  <si>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</si>
  <si>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</si>
  <si>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</si>
  <si>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</si>
  <si>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</si>
  <si>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</si>
  <si>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</si>
  <si>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</si>
  <si>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</si>
  <si>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</si>
  <si>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</si>
  <si>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</si>
  <si>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</si>
  <si>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</si>
  <si>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</si>
  <si>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</si>
  <si>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</si>
  <si>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</si>
  <si>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</si>
  <si>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</si>
  <si>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</si>
  <si>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</si>
  <si>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</si>
  <si>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</si>
  <si>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</si>
  <si>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</si>
  <si>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</si>
  <si>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</si>
  <si>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</si>
  <si>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</si>
  <si>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</si>
  <si>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</si>
  <si>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</si>
  <si>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</si>
  <si>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</si>
  <si>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</si>
  <si>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</si>
  <si>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</si>
  <si>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</si>
  <si>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</si>
  <si>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</si>
  <si>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</si>
  <si>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</si>
  <si>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</si>
  <si>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</si>
  <si>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</si>
  <si>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</si>
  <si>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</si>
  <si>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</si>
  <si>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</si>
  <si>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</si>
  <si>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</si>
  <si>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</si>
  <si>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</si>
  <si>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</si>
  <si>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</si>
  <si>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</si>
  <si>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</si>
  <si>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</si>
  <si>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</si>
  <si>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</si>
  <si>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</si>
  <si>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</si>
  <si>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</si>
  <si>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</si>
  <si>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</si>
  <si>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</si>
  <si>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</si>
  <si>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</si>
  <si>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</si>
  <si>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</si>
  <si>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</si>
  <si>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</si>
  <si>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</si>
  <si>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</si>
  <si>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</si>
  <si>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</si>
  <si>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</si>
  <si>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</si>
  <si>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</si>
  <si>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</si>
  <si>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</si>
  <si>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</si>
  <si>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</si>
  <si>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</si>
  <si>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</si>
  <si>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</si>
  <si>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</si>
  <si>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</si>
  <si>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</si>
  <si>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</si>
  <si>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</si>
  <si>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</si>
  <si>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</si>
  <si>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</si>
  <si>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</si>
  <si>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</si>
  <si>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</si>
  <si>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</si>
  <si>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</si>
  <si>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</si>
  <si>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</si>
  <si>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</si>
  <si>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</si>
  <si>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</si>
  <si>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</si>
  <si>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</si>
  <si>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</si>
  <si>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</si>
  <si>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</si>
  <si>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</si>
  <si>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</si>
  <si>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</si>
  <si>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</si>
  <si>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</si>
  <si>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</si>
  <si>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</si>
  <si>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</si>
  <si>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</si>
  <si>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</si>
  <si>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</si>
  <si>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</si>
  <si>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</si>
  <si>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</si>
  <si>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</si>
  <si>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</si>
  <si>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</si>
  <si>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</si>
  <si>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</si>
  <si>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</si>
  <si>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</si>
  <si>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</si>
  <si>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</si>
  <si>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</si>
  <si>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</si>
  <si>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</si>
  <si>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</si>
  <si>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</si>
  <si>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</si>
  <si>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</si>
  <si>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</si>
  <si>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</si>
  <si>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</si>
  <si>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</si>
  <si>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</si>
  <si>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</si>
  <si>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</si>
  <si>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</si>
  <si>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</si>
  <si>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</si>
  <si>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</si>
  <si>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</si>
  <si>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</si>
  <si>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</si>
  <si>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</si>
  <si>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</si>
  <si>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</si>
  <si>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</si>
  <si>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</si>
  <si>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</si>
  <si>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</si>
  <si>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</si>
  <si>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</si>
  <si>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</si>
  <si>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</si>
  <si>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</si>
  <si>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</si>
  <si>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</si>
  <si>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</si>
  <si>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</si>
  <si>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</si>
  <si>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</si>
  <si>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</si>
  <si>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</si>
  <si>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</si>
  <si>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</si>
  <si>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</si>
  <si>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</si>
  <si>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</si>
  <si>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</si>
  <si>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</si>
  <si>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</si>
  <si>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</si>
  <si>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</si>
  <si>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</si>
  <si>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</si>
  <si>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</si>
  <si>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</si>
  <si>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</si>
  <si>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</si>
  <si>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</si>
  <si>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</si>
  <si>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</si>
  <si>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</si>
  <si>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</si>
  <si>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</si>
  <si>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</si>
  <si>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</si>
  <si>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</si>
  <si>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</si>
  <si>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</si>
  <si>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</si>
  <si>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</si>
  <si>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</si>
  <si>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</si>
  <si>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</si>
  <si>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</si>
  <si>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</si>
  <si>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</si>
  <si>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</si>
  <si>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</si>
  <si>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</si>
  <si>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</si>
  <si>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</si>
  <si>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</si>
  <si>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</si>
  <si>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</si>
  <si>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</si>
  <si>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</si>
  <si>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</si>
  <si>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</si>
  <si>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</si>
  <si>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</si>
  <si>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</si>
  <si>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</si>
  <si>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</si>
  <si>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</si>
  <si>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</si>
  <si>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</si>
  <si>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</si>
  <si>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</si>
  <si>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</si>
  <si>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</si>
  <si>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</si>
  <si>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</si>
  <si>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</si>
  <si>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</si>
  <si>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</si>
  <si>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</si>
  <si>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</si>
  <si>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</si>
  <si>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</si>
  <si>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</si>
  <si>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</si>
  <si>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</si>
  <si>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</si>
  <si>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</si>
  <si>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</si>
  <si>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</si>
  <si>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</si>
  <si>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</si>
  <si>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</si>
  <si>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</si>
  <si>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</si>
  <si>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</si>
  <si>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</si>
  <si>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</si>
  <si>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</si>
  <si>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</si>
  <si>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</si>
  <si>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</si>
  <si>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</si>
  <si>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</si>
  <si>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</si>
  <si>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</si>
  <si>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</si>
  <si>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</si>
  <si>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</si>
  <si>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</si>
  <si>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</si>
  <si>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</si>
  <si>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</si>
  <si>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</si>
  <si>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</si>
  <si>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</si>
  <si>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</si>
  <si>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</si>
  <si>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</si>
  <si>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</si>
  <si>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</si>
  <si>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</si>
  <si>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</si>
  <si>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</si>
  <si>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</si>
  <si>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</si>
  <si>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</si>
  <si>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</si>
  <si>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</si>
  <si>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</si>
  <si>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</si>
  <si>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</si>
  <si>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</si>
  <si>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</si>
  <si>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</si>
  <si>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</si>
  <si>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</si>
  <si>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</si>
  <si>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</si>
  <si>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</si>
  <si>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</si>
  <si>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</si>
  <si>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</si>
  <si>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</si>
  <si>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</si>
  <si>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</si>
  <si>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</si>
  <si>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</si>
  <si>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</si>
  <si>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</si>
  <si>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</si>
  <si>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</si>
  <si>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</si>
  <si>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</si>
  <si>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</si>
  <si>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</si>
  <si>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</si>
  <si>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</si>
  <si>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</si>
  <si>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</si>
  <si>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</si>
  <si>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</si>
  <si>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</si>
  <si>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</si>
  <si>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</si>
  <si>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</si>
  <si>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</si>
  <si>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</si>
  <si>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</si>
  <si>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</si>
  <si>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</si>
  <si>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</si>
  <si>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</si>
  <si>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</si>
  <si>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</si>
  <si>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</si>
  <si>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</si>
  <si>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</si>
  <si>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</si>
  <si>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</si>
  <si>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</si>
  <si>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</si>
  <si>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</si>
  <si>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</si>
  <si>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</si>
  <si>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</si>
  <si>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</si>
  <si>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</si>
  <si>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</si>
  <si>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</si>
  <si>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</si>
  <si>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</si>
  <si>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</si>
  <si>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</si>
  <si>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</si>
  <si>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</si>
  <si>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</si>
  <si>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</si>
  <si>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</si>
  <si>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</si>
  <si>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</si>
  <si>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</si>
  <si>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</si>
  <si>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</si>
  <si>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</si>
  <si>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</si>
  <si>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</si>
  <si>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</si>
  <si>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</si>
  <si>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</si>
  <si>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</si>
  <si>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</si>
  <si>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</si>
  <si>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</si>
  <si>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</si>
  <si>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</si>
  <si>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</si>
  <si>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</si>
  <si>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</si>
  <si>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</si>
  <si>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</si>
  <si>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</si>
  <si>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</si>
  <si>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</si>
  <si>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</si>
  <si>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</si>
  <si>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</si>
  <si>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</si>
  <si>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</si>
  <si>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</si>
  <si>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</si>
  <si>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</si>
  <si>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</si>
  <si>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</si>
  <si>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</si>
  <si>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</si>
  <si>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</si>
  <si>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</si>
  <si>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</si>
  <si>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</si>
  <si>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</si>
  <si>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</si>
  <si>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</si>
  <si>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</si>
  <si>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</si>
  <si>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</si>
  <si>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</si>
  <si>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</si>
  <si>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</si>
  <si>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</si>
  <si>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</si>
  <si>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</si>
  <si>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</si>
  <si>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</si>
  <si>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</si>
  <si>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</si>
  <si>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</si>
  <si>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</si>
  <si>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</si>
  <si>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</si>
  <si>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</si>
  <si>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</si>
  <si>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</si>
  <si>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</si>
  <si>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</si>
  <si>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</si>
  <si>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</si>
  <si>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</si>
  <si>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</si>
  <si>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</si>
  <si>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</si>
  <si>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</si>
  <si>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</si>
  <si>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</si>
  <si>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</si>
  <si>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</si>
  <si>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</si>
  <si>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</si>
  <si>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</si>
  <si>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</si>
  <si>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</si>
  <si>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</si>
  <si>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</si>
  <si>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</si>
  <si>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</si>
  <si>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</si>
  <si>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</si>
  <si>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</si>
  <si>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</si>
  <si>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</si>
  <si>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</si>
  <si>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</si>
  <si>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</si>
  <si>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</si>
  <si>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</si>
  <si>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</si>
  <si>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</si>
  <si>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</si>
  <si>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</si>
  <si>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</si>
  <si>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</si>
  <si>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</si>
  <si>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</si>
  <si>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</si>
  <si>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</si>
  <si>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</si>
  <si>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</si>
  <si>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</si>
  <si>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</si>
  <si>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</si>
  <si>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</si>
  <si>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</si>
  <si>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</si>
  <si>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</si>
  <si>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</si>
  <si>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</si>
  <si>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</si>
  <si>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</si>
  <si>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</si>
  <si>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</si>
  <si>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</si>
  <si>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</si>
  <si>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</si>
  <si>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</si>
  <si>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</si>
  <si>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</si>
  <si>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</si>
  <si>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</si>
  <si>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</si>
  <si>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</si>
  <si>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</si>
  <si>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</si>
  <si>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</si>
  <si>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</si>
  <si>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</si>
  <si>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</si>
  <si>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</si>
  <si>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</si>
  <si>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</si>
  <si>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</si>
  <si>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</si>
  <si>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</si>
  <si>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</si>
  <si>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</si>
  <si>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</si>
  <si>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</si>
  <si>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</si>
  <si>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</si>
  <si>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</si>
  <si>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</si>
  <si>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</si>
  <si>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</si>
  <si>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</si>
  <si>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</si>
  <si>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</si>
  <si>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</si>
  <si>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</si>
  <si>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</si>
  <si>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</si>
  <si>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</si>
  <si>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</si>
  <si>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</si>
  <si>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</si>
  <si>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</si>
  <si>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</si>
  <si>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</si>
  <si>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</si>
  <si>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</si>
  <si>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</si>
  <si>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</si>
  <si>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</si>
  <si>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</si>
  <si>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</si>
  <si>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</si>
  <si>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</si>
  <si>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</si>
  <si>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</si>
  <si>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</si>
  <si>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</si>
  <si>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</si>
  <si>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</si>
  <si>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</si>
  <si>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</si>
  <si>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</si>
  <si>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</si>
  <si>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</si>
  <si>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</si>
  <si>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</si>
  <si>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</si>
  <si>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</si>
  <si>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</si>
  <si>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</si>
  <si>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</si>
  <si>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</si>
  <si>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</si>
  <si>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</si>
  <si>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</si>
  <si>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</si>
  <si>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</si>
  <si>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</si>
  <si>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</si>
  <si>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</si>
  <si>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</si>
  <si>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</si>
  <si>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</si>
  <si>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</si>
  <si>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</si>
  <si>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</si>
  <si>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</si>
  <si>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</si>
  <si>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</si>
  <si>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</si>
  <si>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</si>
  <si>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</si>
  <si>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</si>
  <si>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</si>
  <si>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</si>
  <si>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</si>
  <si>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</si>
  <si>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</si>
  <si>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</si>
  <si>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</si>
  <si>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</si>
  <si>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</si>
  <si>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</si>
  <si>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</si>
  <si>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</si>
  <si>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</si>
  <si>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</si>
  <si>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</si>
  <si>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</si>
  <si>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</si>
  <si>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</si>
  <si>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</si>
  <si>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</si>
  <si>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</si>
  <si>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</si>
  <si>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</si>
  <si>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</si>
  <si>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</si>
  <si>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</si>
  <si>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</si>
  <si>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</si>
  <si>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</si>
  <si>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</si>
  <si>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</si>
  <si>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</si>
  <si>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</si>
  <si>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</si>
  <si>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</si>
  <si>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</si>
  <si>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</si>
  <si>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</si>
  <si>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</si>
  <si>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</si>
  <si>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</si>
  <si>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</si>
  <si>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</si>
  <si>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</si>
  <si>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</si>
  <si>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</si>
  <si>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</si>
  <si>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</si>
  <si>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</si>
  <si>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</si>
  <si>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</si>
  <si>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</si>
  <si>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</si>
  <si>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</si>
  <si>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</si>
  <si>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</si>
  <si>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</si>
  <si>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</si>
  <si>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</si>
  <si>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</si>
  <si>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</si>
  <si>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</si>
  <si>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</si>
  <si>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</si>
  <si>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</si>
  <si>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</si>
  <si>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</si>
  <si>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</si>
  <si>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</si>
  <si>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</si>
  <si>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</si>
  <si>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</si>
  <si>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</si>
  <si>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</si>
  <si>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</si>
  <si>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</si>
  <si>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</si>
  <si>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</si>
  <si>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</si>
  <si>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</si>
  <si>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</si>
  <si>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</si>
  <si>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</si>
  <si>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</si>
  <si>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</si>
  <si>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</si>
  <si>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</si>
  <si>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</si>
  <si>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</si>
  <si>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</si>
  <si>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</si>
  <si>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</si>
  <si>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</si>
  <si>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</si>
  <si>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</si>
  <si>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</si>
  <si>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</si>
  <si>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</si>
  <si>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</si>
  <si>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</si>
  <si>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</si>
  <si>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</si>
  <si>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</si>
  <si>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</si>
  <si>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</si>
  <si>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</si>
  <si>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</si>
  <si>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</si>
  <si>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</si>
  <si>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</si>
  <si>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</si>
  <si>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</si>
  <si>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</si>
  <si>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</si>
  <si>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</si>
  <si>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</si>
  <si>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</si>
  <si>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</si>
  <si>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</si>
  <si>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</si>
  <si>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</si>
  <si>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</si>
  <si>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</si>
  <si>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</si>
  <si>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</si>
  <si>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</si>
  <si>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</si>
  <si>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</si>
  <si>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</si>
  <si>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</si>
  <si>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</si>
  <si>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</si>
  <si>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</si>
  <si>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</si>
  <si>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</si>
  <si>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</si>
  <si>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</si>
  <si>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</si>
  <si>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</si>
  <si>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</si>
  <si>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</si>
  <si>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</si>
  <si>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</si>
  <si>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</si>
  <si>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</si>
  <si>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</si>
  <si>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</si>
  <si>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</si>
  <si>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</si>
  <si>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</si>
  <si>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</si>
  <si>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</si>
  <si>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</si>
  <si>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</si>
  <si>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</si>
  <si>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</si>
  <si>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</si>
  <si>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</si>
  <si>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</si>
  <si>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</si>
  <si>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</si>
  <si>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</si>
  <si>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</si>
  <si>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</si>
  <si>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</si>
  <si>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</si>
  <si>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</si>
  <si>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</si>
  <si>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</si>
  <si>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</si>
  <si>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</si>
  <si>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</si>
  <si>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</si>
  <si>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</si>
  <si>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</si>
  <si>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</si>
  <si>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</si>
  <si>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</si>
  <si>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</si>
  <si>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</si>
  <si>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</si>
  <si>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</si>
  <si>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</si>
  <si>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</si>
  <si>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</si>
  <si>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</si>
  <si>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</si>
  <si>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</si>
  <si>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</si>
  <si>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</si>
  <si>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</si>
  <si>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</si>
  <si>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</si>
  <si>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</si>
  <si>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</si>
  <si>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</si>
  <si>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</si>
  <si>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</si>
  <si>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</si>
  <si>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</si>
  <si>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</si>
  <si>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</si>
  <si>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</si>
  <si>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</si>
  <si>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</si>
  <si>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</si>
  <si>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</si>
  <si>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</si>
  <si>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</si>
  <si>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</si>
  <si>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</si>
  <si>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</si>
  <si>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</si>
  <si>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</si>
  <si>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</si>
  <si>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</si>
  <si>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</si>
  <si>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</si>
  <si>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</si>
  <si>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</si>
  <si>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</si>
  <si>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</si>
  <si>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</si>
  <si>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</si>
  <si>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</si>
  <si>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</si>
  <si>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</si>
  <si>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</si>
  <si>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</si>
  <si>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</si>
  <si>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</si>
  <si>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</si>
  <si>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</si>
  <si>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</si>
  <si>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</si>
  <si>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</si>
  <si>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</si>
  <si>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</si>
  <si>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</si>
  <si>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</si>
  <si>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</si>
  <si>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</si>
  <si>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</si>
  <si>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</si>
  <si>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</si>
  <si>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</si>
  <si>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</si>
  <si>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</si>
  <si>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</si>
  <si>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</si>
  <si>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</si>
  <si>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</si>
  <si>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</si>
  <si>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</si>
  <si>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</si>
  <si>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</si>
  <si>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</si>
  <si>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</si>
  <si>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</si>
  <si>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</si>
  <si>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</si>
  <si>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</si>
  <si>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</si>
  <si>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</si>
  <si>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</si>
  <si>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</si>
  <si>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</si>
  <si>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</si>
  <si>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</si>
  <si>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</si>
  <si>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</si>
  <si>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</si>
  <si>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</si>
  <si>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</si>
  <si>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</si>
  <si>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</si>
  <si>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</si>
  <si>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</si>
  <si>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</si>
  <si>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</si>
  <si>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</si>
  <si>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</si>
  <si>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</si>
  <si>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</si>
  <si>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</si>
  <si>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</si>
  <si>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</si>
  <si>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</si>
  <si>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</si>
  <si>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</si>
  <si>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</si>
  <si>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</si>
  <si>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</si>
  <si>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</si>
  <si>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</si>
  <si>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</si>
  <si>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</si>
  <si>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</si>
  <si>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</si>
  <si>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</si>
  <si>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</si>
  <si>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</si>
  <si>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</si>
  <si>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</si>
  <si>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</si>
  <si>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</si>
  <si>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</si>
  <si>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</si>
  <si>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</si>
  <si>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</si>
  <si>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</si>
  <si>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</si>
  <si>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</si>
  <si>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</si>
  <si>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</si>
  <si>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</si>
  <si>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</si>
  <si>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</si>
  <si>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</si>
  <si>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</si>
  <si>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</si>
  <si>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</si>
  <si>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</si>
  <si>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</si>
  <si>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</si>
  <si>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</si>
  <si>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</si>
  <si>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</si>
  <si>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</si>
  <si>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</si>
  <si>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</si>
  <si>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</si>
  <si>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</si>
  <si>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</si>
  <si>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</si>
  <si>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</si>
  <si>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</si>
  <si>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</si>
  <si>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</si>
  <si>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</si>
  <si>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</si>
  <si>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</si>
  <si>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</si>
  <si>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</si>
  <si>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</si>
  <si>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</si>
  <si>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</si>
  <si>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</si>
  <si>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</si>
  <si>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</si>
  <si>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</si>
  <si>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</si>
  <si>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</si>
  <si>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</si>
  <si>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</si>
  <si>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</si>
  <si>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</si>
  <si>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</si>
  <si>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</si>
  <si>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</si>
  <si>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</si>
  <si>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</si>
  <si>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</si>
  <si>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</si>
  <si>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</si>
  <si>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</si>
  <si>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</si>
  <si>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</si>
  <si>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</si>
  <si>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</si>
  <si>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</si>
  <si>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</si>
  <si>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</si>
  <si>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</si>
  <si>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</si>
  <si>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</si>
  <si>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</si>
  <si>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</si>
  <si>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</si>
  <si>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</si>
  <si>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</si>
  <si>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</si>
  <si>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</si>
  <si>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</si>
  <si>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</si>
  <si>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</si>
  <si>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</si>
  <si>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</si>
  <si>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</si>
  <si>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</si>
  <si>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</si>
  <si>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</si>
  <si>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</si>
  <si>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</si>
  <si>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</si>
  <si>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</si>
  <si>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</si>
  <si>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</si>
  <si>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</si>
  <si>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</si>
  <si>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</si>
  <si>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</si>
  <si>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</si>
  <si>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</si>
  <si>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</si>
  <si>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</si>
  <si>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</si>
  <si>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</si>
  <si>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</si>
  <si>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</si>
  <si>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</si>
  <si>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</si>
  <si>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</si>
  <si>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</si>
  <si>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</si>
  <si>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</si>
  <si>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</si>
  <si>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</si>
  <si>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</si>
  <si>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</si>
  <si>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</si>
  <si>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</si>
  <si>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</si>
  <si>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</si>
  <si>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</si>
  <si>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</si>
  <si>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</si>
  <si>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</si>
  <si>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</si>
  <si>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</si>
  <si>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</si>
  <si>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</si>
  <si>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</si>
  <si>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</si>
  <si>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</si>
  <si>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</si>
  <si>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</si>
  <si>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</si>
  <si>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</si>
  <si>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</si>
  <si>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</si>
  <si>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</si>
  <si>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</si>
  <si>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</si>
  <si>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</si>
  <si>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</si>
  <si>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</si>
  <si>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</si>
  <si>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</si>
  <si>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</si>
  <si>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</si>
  <si>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</si>
  <si>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</si>
  <si>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</si>
  <si>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</si>
  <si>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</si>
  <si>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</si>
  <si>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</si>
  <si>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</si>
  <si>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</si>
  <si>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</si>
  <si>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</si>
  <si>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</si>
  <si>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</si>
  <si>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</si>
  <si>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</si>
  <si>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</si>
  <si>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</si>
  <si>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</si>
  <si>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</si>
  <si>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</si>
  <si>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</si>
  <si>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</si>
  <si>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</si>
  <si>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</si>
  <si>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</si>
  <si>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</si>
  <si>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</si>
  <si>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</si>
  <si>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</si>
  <si>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</si>
  <si>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</si>
  <si>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</si>
  <si>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</si>
  <si>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</si>
  <si>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</si>
  <si>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</si>
  <si>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</si>
  <si>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</si>
  <si>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</si>
  <si>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</si>
  <si>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</si>
  <si>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</si>
  <si>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</si>
  <si>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</si>
  <si>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</si>
  <si>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</si>
  <si>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</si>
  <si>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</si>
  <si>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</si>
  <si>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</si>
  <si>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</si>
  <si>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</si>
  <si>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</si>
  <si>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</si>
  <si>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</si>
  <si>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</si>
  <si>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</si>
  <si>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</si>
  <si>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</si>
  <si>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</si>
  <si>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</si>
  <si>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</si>
  <si>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</si>
  <si>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</si>
  <si>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</si>
  <si>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</si>
  <si>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</si>
  <si>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</si>
  <si>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</si>
  <si>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</si>
  <si>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</si>
  <si>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</si>
  <si>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</si>
  <si>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</si>
  <si>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</si>
  <si>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</si>
  <si>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</si>
  <si>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</si>
  <si>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</si>
  <si>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</si>
  <si>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</si>
  <si>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</si>
  <si>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</si>
  <si>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</si>
  <si>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</si>
  <si>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</si>
  <si>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</si>
  <si>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</si>
  <si>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</si>
  <si>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</si>
  <si>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</si>
  <si>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</si>
  <si>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</si>
  <si>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</si>
  <si>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</si>
  <si>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</si>
  <si>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</si>
  <si>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</si>
  <si>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</si>
  <si>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</si>
  <si>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</si>
  <si>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</si>
  <si>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</si>
  <si>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</si>
  <si>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</si>
  <si>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</si>
  <si>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</si>
  <si>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</si>
  <si>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</si>
  <si>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</si>
  <si>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</si>
  <si>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</si>
  <si>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</si>
  <si>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</si>
  <si>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</si>
  <si>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</si>
  <si>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</si>
  <si>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</si>
  <si>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</si>
  <si>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</si>
  <si>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</si>
  <si>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</si>
  <si>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</si>
  <si>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</si>
  <si>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</si>
  <si>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</si>
  <si>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</si>
  <si>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</si>
  <si>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</si>
  <si>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</si>
  <si>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</si>
  <si>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</si>
  <si>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</si>
  <si>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</si>
  <si>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</si>
  <si>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</si>
  <si>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</si>
  <si>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</si>
  <si>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</si>
  <si>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</si>
  <si>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</si>
  <si>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</si>
  <si>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</si>
  <si>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</si>
  <si>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</si>
  <si>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</si>
  <si>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</si>
  <si>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</si>
  <si>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</si>
  <si>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</si>
  <si>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</si>
  <si>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</si>
  <si>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</si>
  <si>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</si>
  <si>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</si>
  <si>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</si>
  <si>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</si>
  <si>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</si>
  <si>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</si>
  <si>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</si>
  <si>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</si>
  <si>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</si>
  <si>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</si>
  <si>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</si>
  <si>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</si>
  <si>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</si>
  <si>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</si>
  <si>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</si>
  <si>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</si>
  <si>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</si>
  <si>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</si>
  <si>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</si>
  <si>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</si>
  <si>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</si>
  <si>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</si>
  <si>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</si>
  <si>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</si>
  <si>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</si>
  <si>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</si>
  <si>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</si>
  <si>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</si>
  <si>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</si>
  <si>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</si>
  <si>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</si>
  <si>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</si>
  <si>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</si>
  <si>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</si>
  <si>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</si>
  <si>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</si>
  <si>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</si>
  <si>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</si>
  <si>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</si>
  <si>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</si>
  <si>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</si>
  <si>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</si>
  <si>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</si>
  <si>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</si>
  <si>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</si>
  <si>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</si>
  <si>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</si>
  <si>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</si>
  <si>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</si>
  <si>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</si>
  <si>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</si>
  <si>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</si>
  <si>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</si>
  <si>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</si>
  <si>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</si>
  <si>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</si>
  <si>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</si>
  <si>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</si>
  <si>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</si>
  <si>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</si>
  <si>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</si>
  <si>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</si>
  <si>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</si>
  <si>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</si>
  <si>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</si>
  <si>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</si>
  <si>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</si>
  <si>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</si>
  <si>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</si>
  <si>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</si>
  <si>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</si>
  <si>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</si>
  <si>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</si>
  <si>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</si>
  <si>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</si>
  <si>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</si>
  <si>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</si>
  <si>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</si>
  <si>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</si>
  <si>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</si>
  <si>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</si>
  <si>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</si>
  <si>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</si>
  <si>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</si>
  <si>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</si>
  <si>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</si>
  <si>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</si>
  <si>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</si>
  <si>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</si>
  <si>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</si>
  <si>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</si>
  <si>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</si>
  <si>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</si>
  <si>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</si>
  <si>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</si>
  <si>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</si>
  <si>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</si>
  <si>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</si>
  <si>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</si>
  <si>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</si>
  <si>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</si>
  <si>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</si>
  <si>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</si>
  <si>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</si>
  <si>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</si>
  <si>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</si>
  <si>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</si>
  <si>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</si>
  <si>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</si>
  <si>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</si>
  <si>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</si>
  <si>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</si>
  <si>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</si>
  <si>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</si>
  <si>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</si>
  <si>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</si>
  <si>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</si>
  <si>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</si>
  <si>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</si>
  <si>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</si>
  <si>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</si>
  <si>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</si>
  <si>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</si>
  <si>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</si>
  <si>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</si>
  <si>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</si>
  <si>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</si>
  <si>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</si>
  <si>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</si>
  <si>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</si>
  <si>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</si>
  <si>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</si>
  <si>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</si>
  <si>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</si>
  <si>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</si>
  <si>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</si>
  <si>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</si>
  <si>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</si>
  <si>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</si>
  <si>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</si>
  <si>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</si>
  <si>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</si>
  <si>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</si>
  <si>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</si>
  <si>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</si>
  <si>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</si>
  <si>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</si>
  <si>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</si>
  <si>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</si>
  <si>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</si>
  <si>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</si>
  <si>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</si>
  <si>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</si>
  <si>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</si>
  <si>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</si>
  <si>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</si>
  <si>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</si>
  <si>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</si>
  <si>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</si>
  <si>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</si>
  <si>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</si>
  <si>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</si>
  <si>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</si>
  <si>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</si>
  <si>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</si>
  <si>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</si>
  <si>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</si>
  <si>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</si>
  <si>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</si>
  <si>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</si>
  <si>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</si>
  <si>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</si>
  <si>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</si>
  <si>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</si>
  <si>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</si>
  <si>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</si>
  <si>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</si>
  <si>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</si>
  <si>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</si>
  <si>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</si>
  <si>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</si>
  <si>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</si>
  <si>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</si>
  <si>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</si>
  <si>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</si>
  <si>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</si>
  <si>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</si>
  <si>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</si>
  <si>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</si>
  <si>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</si>
  <si>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</si>
  <si>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</si>
  <si>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</si>
  <si>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</si>
  <si>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</si>
  <si>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</si>
  <si>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</si>
  <si>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</si>
  <si>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</si>
  <si>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</si>
  <si>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</si>
  <si>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</si>
  <si>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</si>
  <si>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</si>
  <si>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</si>
  <si>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</si>
  <si>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</si>
  <si>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</si>
  <si>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</si>
  <si>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</si>
  <si>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</si>
  <si>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</si>
  <si>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</si>
  <si>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</si>
  <si>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</si>
  <si>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</si>
  <si>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</si>
  <si>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</si>
  <si>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</si>
  <si>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</si>
  <si>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</si>
  <si>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</si>
  <si>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</si>
  <si>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</si>
  <si>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</si>
  <si>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</si>
  <si>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</si>
  <si>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</si>
  <si>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</si>
  <si>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</si>
  <si>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</si>
  <si>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</si>
  <si>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</si>
  <si>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</si>
  <si>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</si>
  <si>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</si>
  <si>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</si>
  <si>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</si>
  <si>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</si>
  <si>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</si>
  <si>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</si>
  <si>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</si>
  <si>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</si>
  <si>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</si>
  <si>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</si>
  <si>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</si>
  <si>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</si>
  <si>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</si>
  <si>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</si>
  <si>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</si>
  <si>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</si>
  <si>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</si>
  <si>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</si>
  <si>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</si>
  <si>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</si>
  <si>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</si>
  <si>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</si>
  <si>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</si>
  <si>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</si>
  <si>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</si>
  <si>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</si>
  <si>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</si>
  <si>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</si>
  <si>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</si>
  <si>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</si>
  <si>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</si>
  <si>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</si>
  <si>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</si>
  <si>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</si>
  <si>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</si>
  <si>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</si>
  <si>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</si>
  <si>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</si>
  <si>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</si>
  <si>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</si>
  <si>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</si>
  <si>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</si>
  <si>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</si>
  <si>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</si>
  <si>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</si>
  <si>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</si>
  <si>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</si>
  <si>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</si>
  <si>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</si>
  <si>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</si>
  <si>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</si>
  <si>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</si>
  <si>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</si>
  <si>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</si>
  <si>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</si>
  <si>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</si>
  <si>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</si>
  <si>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</si>
  <si>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</si>
  <si>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</si>
  <si>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</si>
  <si>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</si>
  <si>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</si>
  <si>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</si>
  <si>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</si>
  <si>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</si>
  <si>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</si>
  <si>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</si>
  <si>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</si>
  <si>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</si>
  <si>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</si>
  <si>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</si>
  <si>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</si>
  <si>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</si>
  <si>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</si>
  <si>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</si>
  <si>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</si>
  <si>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</si>
  <si>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</si>
  <si>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</si>
  <si>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</si>
  <si>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</si>
  <si>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</si>
  <si>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</si>
  <si>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</si>
  <si>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</si>
  <si>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</si>
  <si>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</si>
  <si>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</si>
  <si>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</si>
  <si>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</si>
  <si>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</si>
  <si>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</si>
  <si>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</si>
  <si>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</si>
  <si>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</si>
  <si>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</si>
  <si>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</si>
  <si>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</si>
  <si>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</si>
  <si>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</si>
  <si>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</si>
  <si>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</si>
  <si>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</si>
  <si>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</si>
  <si>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</si>
  <si>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</si>
  <si>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</si>
  <si>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</si>
  <si>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</si>
  <si>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</si>
  <si>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</si>
  <si>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</si>
  <si>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</si>
  <si>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</si>
  <si>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</si>
  <si>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</si>
  <si>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</si>
  <si>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</si>
  <si>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</si>
  <si>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</si>
  <si>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</si>
  <si>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</si>
  <si>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</si>
  <si>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</si>
  <si>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</si>
  <si>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</si>
  <si>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</si>
  <si>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</si>
  <si>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</si>
  <si>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</si>
  <si>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</si>
  <si>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</si>
  <si>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</si>
  <si>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</si>
  <si>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</si>
  <si>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</si>
  <si>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</si>
  <si>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</si>
  <si>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</si>
  <si>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</si>
  <si>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</si>
  <si>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</si>
  <si>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</si>
  <si>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</si>
  <si>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</si>
  <si>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</si>
  <si>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</si>
  <si>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</si>
  <si>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</si>
  <si>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</si>
  <si>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</si>
  <si>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</si>
  <si>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</si>
  <si>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</si>
  <si>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</si>
  <si>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</si>
  <si>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</si>
  <si>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</si>
  <si>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</si>
  <si>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</si>
  <si>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</si>
  <si>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</si>
  <si>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</si>
  <si>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</si>
  <si>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</si>
  <si>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</si>
  <si>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</si>
  <si>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</si>
  <si>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</si>
  <si>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</si>
  <si>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</si>
  <si>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</si>
  <si>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</si>
  <si>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</si>
  <si>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</si>
  <si>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</si>
  <si>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</si>
  <si>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</si>
  <si>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</si>
  <si>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</si>
  <si>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</si>
  <si>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</si>
  <si>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</si>
  <si>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</si>
  <si>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</si>
  <si>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</si>
  <si>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</si>
  <si>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</si>
  <si>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</si>
  <si>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</si>
  <si>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</si>
  <si>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</si>
  <si>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</si>
  <si>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</si>
  <si>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</si>
  <si>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</si>
  <si>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</si>
  <si>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</si>
  <si>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</si>
  <si>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</si>
  <si>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</si>
  <si>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</si>
  <si>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</si>
  <si>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</si>
  <si>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</si>
  <si>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</si>
  <si>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</si>
  <si>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</si>
  <si>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</si>
  <si>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</si>
  <si>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</si>
  <si>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</si>
  <si>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</si>
  <si>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</si>
  <si>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</si>
  <si>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</si>
  <si>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</si>
  <si>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</si>
  <si>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</si>
  <si>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</si>
  <si>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</si>
  <si>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</si>
  <si>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</si>
  <si>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</si>
  <si>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</si>
  <si>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</si>
  <si>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</si>
  <si>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</si>
  <si>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</si>
  <si>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</si>
  <si>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</si>
  <si>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</si>
  <si>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</si>
  <si>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</si>
  <si>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</si>
  <si>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</si>
  <si>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</si>
  <si>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</si>
  <si>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</si>
  <si>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</si>
  <si>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</si>
  <si>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</si>
  <si>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</si>
  <si>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</si>
  <si>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</si>
  <si>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</si>
  <si>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</si>
  <si>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</si>
  <si>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</si>
  <si>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</si>
  <si>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</si>
  <si>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</si>
  <si>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</si>
  <si>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</si>
  <si>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</si>
  <si>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</si>
  <si>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</si>
  <si>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</si>
  <si>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</si>
  <si>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</si>
  <si>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</si>
  <si>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</si>
  <si>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</si>
  <si>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</si>
  <si>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</si>
  <si>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</si>
  <si>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</si>
  <si>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</si>
  <si>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</si>
  <si>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</si>
  <si>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</si>
  <si>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</si>
  <si>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</si>
  <si>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</si>
  <si>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</si>
  <si>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</si>
  <si>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</si>
  <si>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</si>
  <si>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</si>
  <si>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</si>
  <si>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</si>
  <si>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</si>
  <si>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</si>
  <si>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</si>
  <si>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</si>
  <si>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</si>
  <si>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</si>
  <si>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</si>
  <si>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</si>
  <si>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</si>
  <si>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</si>
  <si>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</si>
  <si>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</si>
  <si>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</si>
  <si>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</si>
  <si>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</si>
  <si>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</si>
  <si>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</si>
  <si>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</si>
  <si>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</si>
  <si>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</si>
  <si>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</si>
  <si>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</si>
  <si>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</si>
  <si>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</si>
  <si>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</si>
  <si>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</si>
  <si>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</si>
  <si>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</si>
  <si>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</si>
  <si>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</si>
  <si>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</si>
  <si>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</si>
  <si>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</si>
  <si>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</si>
  <si>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</si>
  <si>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</si>
  <si>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</si>
  <si>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</si>
  <si>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</si>
  <si>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</si>
  <si>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</si>
  <si>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</si>
  <si>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</si>
  <si>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</si>
  <si>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</si>
  <si>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</si>
  <si>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</si>
  <si>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</si>
  <si>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</si>
  <si>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</si>
  <si>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</si>
  <si>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</si>
  <si>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</si>
  <si>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</si>
  <si>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</si>
  <si>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</si>
  <si>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</si>
  <si>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</si>
  <si>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</si>
  <si>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</si>
  <si>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</si>
  <si>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</si>
  <si>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</si>
  <si>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</si>
  <si>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</si>
  <si>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</si>
  <si>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</si>
  <si>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</si>
  <si>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</si>
  <si>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</si>
  <si>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</si>
  <si>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</si>
  <si>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</si>
  <si>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</si>
  <si>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</si>
  <si>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</si>
  <si>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</si>
  <si>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</si>
  <si>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</si>
  <si>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</si>
  <si>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</si>
  <si>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</si>
  <si>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</si>
  <si>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</si>
  <si>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</si>
  <si>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</si>
  <si>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</si>
  <si>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</si>
  <si>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</si>
  <si>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</si>
  <si>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</si>
  <si>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</si>
  <si>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</si>
  <si>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</si>
  <si>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</si>
  <si>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</si>
  <si>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</si>
  <si>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</si>
  <si>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</si>
  <si>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</si>
  <si>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</si>
  <si>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</si>
  <si>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</si>
  <si>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</si>
  <si>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</si>
  <si>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</si>
  <si>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</si>
  <si>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</si>
  <si>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</si>
  <si>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</si>
  <si>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</si>
  <si>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</si>
  <si>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</si>
  <si>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</si>
  <si>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</si>
  <si>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</si>
  <si>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</si>
  <si>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</si>
  <si>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</si>
  <si>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</si>
  <si>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</si>
  <si>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</si>
  <si>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</si>
  <si>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</si>
  <si>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</si>
  <si>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</si>
  <si>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</si>
  <si>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</si>
  <si>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</si>
  <si>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</si>
  <si>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</si>
  <si>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</si>
  <si>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</si>
  <si>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</si>
  <si>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</si>
  <si>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</si>
  <si>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</si>
  <si>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</si>
  <si>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</si>
  <si>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</si>
  <si>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</si>
  <si>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</si>
  <si>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</si>
  <si>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</si>
  <si>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</si>
  <si>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</si>
  <si>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</si>
  <si>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</si>
  <si>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</si>
  <si>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</si>
  <si>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</si>
  <si>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</si>
  <si>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</si>
  <si>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</si>
  <si>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</si>
  <si>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</si>
  <si>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</si>
  <si>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</si>
  <si>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</si>
  <si>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</si>
  <si>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</si>
  <si>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</si>
  <si>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</si>
  <si>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</si>
  <si>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</si>
  <si>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</si>
  <si>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</si>
  <si>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</si>
  <si>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</si>
  <si>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</si>
  <si>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</si>
  <si>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</si>
  <si>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</si>
  <si>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</si>
  <si>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</si>
  <si>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</si>
  <si>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</si>
  <si>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</si>
  <si>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</si>
  <si>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</si>
  <si>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</si>
  <si>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</si>
  <si>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</si>
  <si>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</si>
  <si>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</si>
  <si>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</si>
  <si>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</si>
  <si>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</si>
  <si>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</si>
  <si>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</si>
  <si>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</si>
  <si>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</si>
  <si>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</si>
  <si>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</si>
  <si>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</si>
  <si>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</si>
  <si>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</si>
  <si>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</si>
  <si>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</si>
  <si>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</si>
  <si>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</si>
  <si>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</si>
  <si>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</si>
  <si>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</si>
  <si>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</si>
  <si>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</si>
  <si>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</si>
  <si>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</si>
  <si>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</si>
  <si>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</si>
  <si>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</si>
  <si>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</si>
  <si>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</si>
  <si>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</si>
  <si>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</si>
  <si>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</si>
  <si>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</si>
  <si>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</si>
  <si>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</si>
  <si>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</si>
  <si>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</si>
  <si>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</si>
  <si>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</si>
  <si>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</si>
  <si>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</si>
  <si>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</si>
  <si>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</si>
  <si>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</si>
  <si>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</si>
  <si>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</si>
  <si>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</si>
  <si>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</si>
  <si>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</si>
  <si>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</si>
  <si>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</si>
  <si>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</si>
  <si>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</si>
  <si>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</si>
  <si>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</si>
  <si>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</si>
  <si>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</si>
  <si>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</si>
  <si>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</si>
  <si>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</si>
  <si>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</si>
  <si>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</si>
  <si>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</si>
  <si>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</si>
  <si>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</si>
  <si>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</si>
  <si>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</si>
  <si>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</si>
  <si>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</si>
  <si>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</si>
  <si>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</si>
  <si>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</si>
  <si>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</si>
  <si>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</si>
  <si>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</si>
  <si>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</si>
  <si>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</si>
  <si>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</si>
  <si>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</si>
  <si>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</si>
  <si>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</si>
  <si>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</si>
  <si>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</si>
  <si>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</si>
  <si>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</si>
  <si>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</si>
  <si>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</si>
  <si>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</si>
  <si>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</si>
  <si>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</si>
  <si>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</si>
  <si>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</si>
  <si>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</si>
  <si>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</si>
  <si>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</si>
  <si>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</si>
  <si>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</si>
  <si>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</si>
  <si>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</si>
  <si>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</si>
  <si>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</si>
  <si>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</si>
  <si>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</si>
  <si>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</si>
  <si>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</si>
  <si>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</si>
  <si>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</si>
  <si>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</si>
  <si>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</si>
  <si>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</si>
  <si>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</si>
  <si>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</si>
  <si>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</si>
  <si>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</si>
  <si>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</si>
  <si>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</si>
  <si>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</si>
  <si>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</si>
  <si>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</si>
  <si>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</si>
  <si>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</si>
  <si>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</si>
  <si>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</si>
  <si>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</si>
  <si>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</si>
  <si>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</si>
  <si>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</si>
  <si>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</si>
  <si>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</si>
  <si>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</si>
  <si>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</si>
  <si>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</si>
  <si>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</si>
  <si>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</si>
  <si>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</si>
  <si>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</si>
  <si>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</si>
  <si>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</si>
  <si>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</si>
  <si>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</si>
  <si>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</si>
  <si>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</si>
  <si>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</si>
  <si>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</si>
  <si>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</si>
  <si>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</si>
  <si>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</si>
  <si>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</si>
  <si>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</si>
  <si>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</si>
  <si>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</si>
  <si>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</si>
  <si>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</si>
  <si>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</si>
  <si>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</si>
  <si>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</si>
  <si>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</si>
  <si>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</si>
  <si>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</si>
  <si>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</si>
  <si>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</si>
  <si>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</si>
  <si>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</si>
  <si>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</si>
  <si>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</si>
  <si>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</si>
  <si>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</si>
  <si>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</si>
  <si>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</si>
  <si>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</si>
  <si>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</si>
  <si>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</si>
  <si>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</si>
  <si>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</si>
  <si>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</si>
  <si>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</si>
  <si>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</si>
  <si>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</si>
  <si>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</si>
  <si>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</si>
  <si>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</si>
  <si>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</si>
  <si>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</si>
  <si>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</si>
  <si>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</si>
  <si>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</si>
  <si>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</si>
  <si>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</si>
  <si>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</si>
  <si>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</si>
  <si>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</si>
  <si>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</si>
  <si>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</si>
  <si>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</si>
  <si>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</si>
  <si>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</si>
  <si>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</si>
  <si>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</si>
  <si>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</si>
  <si>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</si>
  <si>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</si>
  <si>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</si>
  <si>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</si>
  <si>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</si>
  <si>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</si>
  <si>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</si>
  <si>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</si>
  <si>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</si>
  <si>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</si>
  <si>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</si>
  <si>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</si>
  <si>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</si>
  <si>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</si>
  <si>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</si>
  <si>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</si>
  <si>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</si>
  <si>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</si>
  <si>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</si>
  <si>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</si>
  <si>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</si>
  <si>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</si>
  <si>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</si>
  <si>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</si>
  <si>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</si>
  <si>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</si>
  <si>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</si>
  <si>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</si>
  <si>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</si>
  <si>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</si>
  <si>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</si>
  <si>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</si>
  <si>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</si>
  <si>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</si>
  <si>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</si>
  <si>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</si>
  <si>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</si>
  <si>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</si>
  <si>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</si>
  <si>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</si>
  <si>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</si>
  <si>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</si>
  <si>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</si>
  <si>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</si>
  <si>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</si>
  <si>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</si>
  <si>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</si>
  <si>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</si>
  <si>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</si>
  <si>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</si>
  <si>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</si>
  <si>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</si>
  <si>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</si>
  <si>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</si>
  <si>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</si>
  <si>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</si>
  <si>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</si>
  <si>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</si>
  <si>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</si>
  <si>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</si>
  <si>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</si>
  <si>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</si>
  <si>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</si>
  <si>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</si>
  <si>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</si>
  <si>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</si>
  <si>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</si>
  <si>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</si>
  <si>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</si>
  <si>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</si>
  <si>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</si>
  <si>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</si>
  <si>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</si>
  <si>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</si>
  <si>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</si>
  <si>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</si>
  <si>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</si>
  <si>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</si>
  <si>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</si>
  <si>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</si>
  <si>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</si>
  <si>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</si>
  <si>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</si>
  <si>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</si>
  <si>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</si>
  <si>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</si>
  <si>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</si>
  <si>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</si>
  <si>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</si>
  <si>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</si>
  <si>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</si>
  <si>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</si>
  <si>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</si>
  <si>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</si>
  <si>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</si>
  <si>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</si>
  <si>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</si>
  <si>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</si>
  <si>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</si>
  <si>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</si>
  <si>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</si>
  <si>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</si>
  <si>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</si>
  <si>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</si>
  <si>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</si>
  <si>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</si>
  <si>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</si>
  <si>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</si>
  <si>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</si>
  <si>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</si>
  <si>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</si>
  <si>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</si>
  <si>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</si>
  <si>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</si>
  <si>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</si>
  <si>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</si>
  <si>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</si>
  <si>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</si>
  <si>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</si>
  <si>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</si>
  <si>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</si>
  <si>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</si>
  <si>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</si>
  <si>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</si>
  <si>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</si>
  <si>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</si>
  <si>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</si>
  <si>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</si>
  <si>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</si>
  <si>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</si>
  <si>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</si>
  <si>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</si>
  <si>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</si>
  <si>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</si>
  <si>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</si>
  <si>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</si>
  <si>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</si>
  <si>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</si>
  <si>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</si>
  <si>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</si>
  <si>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</si>
  <si>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</si>
  <si>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</si>
  <si>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</si>
  <si>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</si>
  <si>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</si>
  <si>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</si>
  <si>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</si>
  <si>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</si>
  <si>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</si>
  <si>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</si>
  <si>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</si>
  <si>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</si>
  <si>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</si>
  <si>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</si>
  <si>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</si>
  <si>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</si>
  <si>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</si>
  <si>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</si>
  <si>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</si>
  <si>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</si>
  <si>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</si>
  <si>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</si>
  <si>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</si>
  <si>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</si>
  <si>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</si>
  <si>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</si>
  <si>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</si>
  <si>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</si>
  <si>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</si>
  <si>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</si>
  <si>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</si>
  <si>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</si>
  <si>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</si>
  <si>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</si>
  <si>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</si>
  <si>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</si>
  <si>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</si>
  <si>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</si>
  <si>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</si>
  <si>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</si>
  <si>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</si>
  <si>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</si>
  <si>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</si>
  <si>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</si>
  <si>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</si>
  <si>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</si>
  <si>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</si>
  <si>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</si>
  <si>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</si>
  <si>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</si>
  <si>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</si>
  <si>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</si>
  <si>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</si>
  <si>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</si>
  <si>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</si>
  <si>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</si>
  <si>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</si>
  <si>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</si>
  <si>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</si>
  <si>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</si>
  <si>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</si>
  <si>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</si>
  <si>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</si>
  <si>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</si>
  <si>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</si>
  <si>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</si>
  <si>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</si>
  <si>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</si>
  <si>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</si>
  <si>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</si>
  <si>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</si>
  <si>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</si>
  <si>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</si>
  <si>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</si>
  <si>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</si>
  <si>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</si>
  <si>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</si>
  <si>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</si>
  <si>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</si>
  <si>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</si>
  <si>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</si>
  <si>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</si>
  <si>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</si>
  <si>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</si>
  <si>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</si>
  <si>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</si>
  <si>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</si>
  <si>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</si>
  <si>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</si>
  <si>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</si>
  <si>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</si>
  <si>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</si>
  <si>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</si>
  <si>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</si>
  <si>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</si>
  <si>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</si>
  <si>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</si>
  <si>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</si>
  <si>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</si>
  <si>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</si>
  <si>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</si>
  <si>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</si>
  <si>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</si>
  <si>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</si>
  <si>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</si>
  <si>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</si>
  <si>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</si>
  <si>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</si>
  <si>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</si>
  <si>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</si>
  <si>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</si>
  <si>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</si>
  <si>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</si>
  <si>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</si>
  <si>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</si>
  <si>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</si>
  <si>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</si>
  <si>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</si>
  <si>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</si>
  <si>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</si>
  <si>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</si>
  <si>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</si>
  <si>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</si>
  <si>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</si>
  <si>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</si>
  <si>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</si>
  <si>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</si>
  <si>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</si>
  <si>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</si>
  <si>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</si>
  <si>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</si>
  <si>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</si>
  <si>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</si>
  <si>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</si>
  <si>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</si>
  <si>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</si>
  <si>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</si>
  <si>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</si>
  <si>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</si>
  <si>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</si>
  <si>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</si>
  <si>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</si>
  <si>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</si>
  <si>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</si>
  <si>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</si>
  <si>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</si>
  <si>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</si>
  <si>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</si>
  <si>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</si>
  <si>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</si>
  <si>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</si>
  <si>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</si>
  <si>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</si>
  <si>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</si>
  <si>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</si>
  <si>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</si>
  <si>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</si>
  <si>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</si>
  <si>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</si>
  <si>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</si>
  <si>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</si>
  <si>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</si>
  <si>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</si>
  <si>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</si>
  <si>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</si>
  <si>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</si>
  <si>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</si>
  <si>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</si>
  <si>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</si>
  <si>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</si>
  <si>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</si>
  <si>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</si>
  <si>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</si>
  <si>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</si>
  <si>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</si>
  <si>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</si>
  <si>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</si>
  <si>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</si>
  <si>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</si>
  <si>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</si>
  <si>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</si>
  <si>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</si>
  <si>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</si>
  <si>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</si>
  <si>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</si>
  <si>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</si>
  <si>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</si>
  <si>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</si>
  <si>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</si>
  <si>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</si>
  <si>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</si>
  <si>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</si>
  <si>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</si>
  <si>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</si>
  <si>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</si>
  <si>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</si>
  <si>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</si>
  <si>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</si>
  <si>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</si>
  <si>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</si>
  <si>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</si>
  <si>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</si>
  <si>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</si>
  <si>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</si>
  <si>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</si>
  <si>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</si>
  <si>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</si>
  <si>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</si>
  <si>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</si>
  <si>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</si>
  <si>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</si>
  <si>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</si>
  <si>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</si>
  <si>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</si>
  <si>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</si>
  <si>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</si>
  <si>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</si>
  <si>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</si>
  <si>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</si>
  <si>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</si>
  <si>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</si>
  <si>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</si>
  <si>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</si>
  <si>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</si>
  <si>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</si>
  <si>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</si>
  <si>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</si>
  <si>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</si>
  <si>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</si>
  <si>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</si>
  <si>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</si>
  <si>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</si>
  <si>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</si>
  <si>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</si>
  <si>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</si>
  <si>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</si>
  <si>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</si>
  <si>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</si>
  <si>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</si>
  <si>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</si>
  <si>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</si>
  <si>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</si>
  <si>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</si>
  <si>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</si>
  <si>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</si>
  <si>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</si>
  <si>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</si>
  <si>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</si>
  <si>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</si>
  <si>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</si>
  <si>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</si>
  <si>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</si>
  <si>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</si>
  <si>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</si>
  <si>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</si>
  <si>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</si>
  <si>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</si>
  <si>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</si>
  <si>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</si>
  <si>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</si>
  <si>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</si>
  <si>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</si>
  <si>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</si>
  <si>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</si>
  <si>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</si>
  <si>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</si>
  <si>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</si>
  <si>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</si>
  <si>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</si>
  <si>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</si>
  <si>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</si>
  <si>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</si>
  <si>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</si>
  <si>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</si>
  <si>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</si>
  <si>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</si>
  <si>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</si>
  <si>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</si>
  <si>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</si>
  <si>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</si>
  <si>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</si>
  <si>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</si>
  <si>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</si>
  <si>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</si>
  <si>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</si>
  <si>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</si>
  <si>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</si>
  <si>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</si>
  <si>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</si>
  <si>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</si>
  <si>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</si>
  <si>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</si>
  <si>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</si>
  <si>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</si>
  <si>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</si>
  <si>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</si>
  <si>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</si>
  <si>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</si>
  <si>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</si>
  <si>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</si>
  <si>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</si>
  <si>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</si>
  <si>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</si>
  <si>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</si>
  <si>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</si>
  <si>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</si>
  <si>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</si>
  <si>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</si>
  <si>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</si>
  <si>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</si>
  <si>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</si>
  <si>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</si>
  <si>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</si>
  <si>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</si>
  <si>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</si>
  <si>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</si>
  <si>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</si>
  <si>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</si>
  <si>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</si>
  <si>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</si>
  <si>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</si>
  <si>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</si>
  <si>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</si>
  <si>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</si>
  <si>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</si>
  <si>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</si>
  <si>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</si>
  <si>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</si>
  <si>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</si>
  <si>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</si>
  <si>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</si>
  <si>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</si>
  <si>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</si>
  <si>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</si>
  <si>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</si>
  <si>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</si>
  <si>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</si>
  <si>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</si>
  <si>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</si>
  <si>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</si>
  <si>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</si>
  <si>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</si>
  <si>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</si>
  <si>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</si>
  <si>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</si>
  <si>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</si>
  <si>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</si>
  <si>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</si>
  <si>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</si>
  <si>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</si>
  <si>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</si>
  <si>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</si>
  <si>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</si>
  <si>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</si>
  <si>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</si>
  <si>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</si>
  <si>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</si>
  <si>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</si>
  <si>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</si>
  <si>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</si>
  <si>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</si>
  <si>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</si>
  <si>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</si>
  <si>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</si>
  <si>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</si>
  <si>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</si>
  <si>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</si>
  <si>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</si>
  <si>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</si>
  <si>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</si>
  <si>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</si>
  <si>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</si>
  <si>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</si>
  <si>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</si>
  <si>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</si>
  <si>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</si>
  <si>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</si>
  <si>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</si>
  <si>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</si>
  <si>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</si>
  <si>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</si>
  <si>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</si>
  <si>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</si>
  <si>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</si>
  <si>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</si>
  <si>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</si>
  <si>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</si>
  <si>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</si>
  <si>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</si>
  <si>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</si>
  <si>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</si>
  <si>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</si>
  <si>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</si>
  <si>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</si>
  <si>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</si>
  <si>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</si>
  <si>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</si>
  <si>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</si>
  <si>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</si>
  <si>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</si>
  <si>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</si>
  <si>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</si>
  <si>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</si>
  <si>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</si>
  <si>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</si>
  <si>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</si>
  <si>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</si>
  <si>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</si>
  <si>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</si>
  <si>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</si>
  <si>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</si>
  <si>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</si>
  <si>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</si>
  <si>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</si>
  <si>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</si>
  <si>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</si>
  <si>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</si>
  <si>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</si>
  <si>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</si>
  <si>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</si>
  <si>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</si>
  <si>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</si>
  <si>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</si>
  <si>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</si>
  <si>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</si>
  <si>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</si>
  <si>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</si>
  <si>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</si>
  <si>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</si>
  <si>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</si>
  <si>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</si>
  <si>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</si>
  <si>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</si>
  <si>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</si>
  <si>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</si>
  <si>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</si>
  <si>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</si>
  <si>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</si>
  <si>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</si>
  <si>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</si>
  <si>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</si>
  <si>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</si>
  <si>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</si>
  <si>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</si>
  <si>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</si>
  <si>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</si>
  <si>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</si>
  <si>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</si>
  <si>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</si>
  <si>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</si>
  <si>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</si>
  <si>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</si>
  <si>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</si>
  <si>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</si>
  <si>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</si>
  <si>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</si>
  <si>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</si>
  <si>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</si>
  <si>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</si>
  <si>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</si>
  <si>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</si>
  <si>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</si>
  <si>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</si>
  <si>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</si>
  <si>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</si>
  <si>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</si>
  <si>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</si>
  <si>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</si>
  <si>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</si>
  <si>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</si>
  <si>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</si>
  <si>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</si>
  <si>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</si>
  <si>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</si>
  <si>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</si>
  <si>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</si>
  <si>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</si>
  <si>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</si>
  <si>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</si>
  <si>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</si>
  <si>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</si>
  <si>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</si>
  <si>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</si>
  <si>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</si>
  <si>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</si>
  <si>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</si>
  <si>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</si>
  <si>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</si>
  <si>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</si>
  <si>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</si>
  <si>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</si>
  <si>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</si>
  <si>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</si>
  <si>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</si>
  <si>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</si>
  <si>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</si>
  <si>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</si>
  <si>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</si>
  <si>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</si>
  <si>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</si>
  <si>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</si>
  <si>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</si>
  <si>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</si>
  <si>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</si>
  <si>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</si>
  <si>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</si>
  <si>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</si>
  <si>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</si>
  <si>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</si>
  <si>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</si>
  <si>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</si>
  <si>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</si>
  <si>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</si>
  <si>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</si>
  <si>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</si>
  <si>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</si>
  <si>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</si>
  <si>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</si>
  <si>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</si>
  <si>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</si>
  <si>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</si>
  <si>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</si>
  <si>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</si>
  <si>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</si>
  <si>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</si>
  <si>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</si>
  <si>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</si>
  <si>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</si>
  <si>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</si>
  <si>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</si>
  <si>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</si>
  <si>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</si>
  <si>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</si>
  <si>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</si>
  <si>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</si>
  <si>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</si>
  <si>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</si>
  <si>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</si>
  <si>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</si>
  <si>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</si>
  <si>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</si>
  <si>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</si>
  <si>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</si>
  <si>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</si>
  <si>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</si>
  <si>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</si>
  <si>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</si>
  <si>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</si>
  <si>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</si>
  <si>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</si>
  <si>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</si>
  <si>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</si>
  <si>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</si>
  <si>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</si>
  <si>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</si>
  <si>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</si>
  <si>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</si>
  <si>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</si>
  <si>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</si>
  <si>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</si>
  <si>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</si>
  <si>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</si>
  <si>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</si>
  <si>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</si>
  <si>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</si>
  <si>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</si>
  <si>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</si>
  <si>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</si>
  <si>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</si>
  <si>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</si>
  <si>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</si>
  <si>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</si>
  <si>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</si>
  <si>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</si>
  <si>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</si>
  <si>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</si>
  <si>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</si>
  <si>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</si>
  <si>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</si>
  <si>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</si>
  <si>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</si>
  <si>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</si>
  <si>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</si>
  <si>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</si>
  <si>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</si>
  <si>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</si>
  <si>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</si>
  <si>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</si>
  <si>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</si>
  <si>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</si>
  <si>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</si>
  <si>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</si>
  <si>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</si>
  <si>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</si>
  <si>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</si>
  <si>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</si>
  <si>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</si>
  <si>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</si>
  <si>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</si>
  <si>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</si>
  <si>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</si>
  <si>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</si>
  <si>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</si>
  <si>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</si>
  <si>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</si>
  <si>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</si>
  <si>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</si>
  <si>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</si>
  <si>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</si>
  <si>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</si>
  <si>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</si>
  <si>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</si>
  <si>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</si>
  <si>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</si>
  <si>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</si>
  <si>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</si>
  <si>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</si>
  <si>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</si>
  <si>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</si>
  <si>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</si>
  <si>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</si>
  <si>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</si>
  <si>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</si>
  <si>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</si>
  <si>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</si>
  <si>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</si>
  <si>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</si>
  <si>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</si>
  <si>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</si>
  <si>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</si>
  <si>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</si>
  <si>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</si>
  <si>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</si>
  <si>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</si>
  <si>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</si>
  <si>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</si>
  <si>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</si>
  <si>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</si>
  <si>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</si>
  <si>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</si>
  <si>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</si>
  <si>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</si>
  <si>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</si>
  <si>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</si>
  <si>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</si>
  <si>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</si>
  <si>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</si>
  <si>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</si>
  <si>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</si>
  <si>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</si>
  <si>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</si>
  <si>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</si>
  <si>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</si>
  <si>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</si>
  <si>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</si>
  <si>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</si>
  <si>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</si>
  <si>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</si>
  <si>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</si>
  <si>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</si>
  <si>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</si>
  <si>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</si>
  <si>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</si>
  <si>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</si>
  <si>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</si>
  <si>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</si>
  <si>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</si>
  <si>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</si>
  <si>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</si>
  <si>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</si>
  <si>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</si>
  <si>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</si>
  <si>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</si>
  <si>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</si>
  <si>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</si>
  <si>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</si>
  <si>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</si>
  <si>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</si>
  <si>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</si>
  <si>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</si>
  <si>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</si>
  <si>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</si>
  <si>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</si>
  <si>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</si>
  <si>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</si>
  <si>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</si>
  <si>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</si>
  <si>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</si>
  <si>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</si>
  <si>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</si>
  <si>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</si>
  <si>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</si>
  <si>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</si>
  <si>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</si>
  <si>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</si>
  <si>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</si>
  <si>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</si>
  <si>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</si>
  <si>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</si>
  <si>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</si>
  <si>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</si>
  <si>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</si>
  <si>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</si>
  <si>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</si>
  <si>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</si>
  <si>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</si>
  <si>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</si>
  <si>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</si>
  <si>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</si>
  <si>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</si>
  <si>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</si>
  <si>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</si>
  <si>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</si>
  <si>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</si>
  <si>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</si>
  <si>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</si>
  <si>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</si>
  <si>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</si>
  <si>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</si>
  <si>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</si>
  <si>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</si>
  <si>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</si>
  <si>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</si>
  <si>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</si>
  <si>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</si>
  <si>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</si>
  <si>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</si>
  <si>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</si>
  <si>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</si>
  <si>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</si>
  <si>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</si>
  <si>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</si>
  <si>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</si>
  <si>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</si>
  <si>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</si>
  <si>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</si>
  <si>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</si>
  <si>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</si>
  <si>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</si>
  <si>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</si>
  <si>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</si>
  <si>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</si>
  <si>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</si>
  <si>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</si>
  <si>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</si>
  <si>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</si>
  <si>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</si>
  <si>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</si>
  <si>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</si>
  <si>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</si>
  <si>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</si>
  <si>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</si>
  <si>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</si>
  <si>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</si>
  <si>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</si>
  <si>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</si>
  <si>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</si>
  <si>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</si>
  <si>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</si>
  <si>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</si>
  <si>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</si>
  <si>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</si>
  <si>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</si>
  <si>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</si>
  <si>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</si>
  <si>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</si>
  <si>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</si>
  <si>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</si>
  <si>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</si>
  <si>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</si>
  <si>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</si>
  <si>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</si>
  <si>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</si>
  <si>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</si>
  <si>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</si>
  <si>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</si>
  <si>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</si>
  <si>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</si>
  <si>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</si>
  <si>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</si>
  <si>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</si>
  <si>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</si>
  <si>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</si>
  <si>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</si>
  <si>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</si>
  <si>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</si>
  <si>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</si>
  <si>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</si>
  <si>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</si>
  <si>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</si>
  <si>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</si>
  <si>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</si>
  <si>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</si>
  <si>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</si>
  <si>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</si>
  <si>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</si>
  <si>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</si>
  <si>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</si>
  <si>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</si>
  <si>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</si>
  <si>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</si>
  <si>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</si>
  <si>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</si>
  <si>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</si>
  <si>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</si>
  <si>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</si>
  <si>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</si>
  <si>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</si>
  <si>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</si>
  <si>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</si>
  <si>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</si>
  <si>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</si>
  <si>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</si>
  <si>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</si>
  <si>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</si>
  <si>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</si>
  <si>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</si>
  <si>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</si>
  <si>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</si>
  <si>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</si>
  <si>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</si>
  <si>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</si>
  <si>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</si>
  <si>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</si>
  <si>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</si>
  <si>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</si>
  <si>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</si>
  <si>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</si>
  <si>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</si>
  <si>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</si>
  <si>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</si>
  <si>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</si>
  <si>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</si>
  <si>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</si>
  <si>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</si>
  <si>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</si>
  <si>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</si>
  <si>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</si>
  <si>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</si>
  <si>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</si>
  <si>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</si>
  <si>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</si>
  <si>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</si>
  <si>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</si>
  <si>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</si>
  <si>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</si>
  <si>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</si>
  <si>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</si>
  <si>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</si>
  <si>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</si>
  <si>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</si>
  <si>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</si>
  <si>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</si>
  <si>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</si>
  <si>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</si>
  <si>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</si>
  <si>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</si>
  <si>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</si>
  <si>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</si>
  <si>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</si>
  <si>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</si>
  <si>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</si>
  <si>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</si>
  <si>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</si>
  <si>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</si>
  <si>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</si>
  <si>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</si>
  <si>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</si>
  <si>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</si>
  <si>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</si>
  <si>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</si>
  <si>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</si>
  <si>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</si>
  <si>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</si>
  <si>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</si>
  <si>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</si>
  <si>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</si>
  <si>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</si>
  <si>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</si>
  <si>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</si>
  <si>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</si>
  <si>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</si>
  <si>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</si>
  <si>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</si>
  <si>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</si>
  <si>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</si>
  <si>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</si>
  <si>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</si>
  <si>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</si>
  <si>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</si>
  <si>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</si>
  <si>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</si>
  <si>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</si>
  <si>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</si>
  <si>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</si>
  <si>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</si>
  <si>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</si>
  <si>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</si>
  <si>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</si>
  <si>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</si>
  <si>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</si>
  <si>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</si>
  <si>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</si>
  <si>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</si>
  <si>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</si>
  <si>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</si>
  <si>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</si>
  <si>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</si>
  <si>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</si>
  <si>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</si>
  <si>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</si>
  <si>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</si>
  <si>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</si>
  <si>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</si>
  <si>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</si>
  <si>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</si>
  <si>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</si>
  <si>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</si>
  <si>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</si>
  <si>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</si>
  <si>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</si>
  <si>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</si>
  <si>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</si>
  <si>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</si>
  <si>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</si>
  <si>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</si>
  <si>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</si>
  <si>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</si>
  <si>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</si>
  <si>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</si>
  <si>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</si>
  <si>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</si>
  <si>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</si>
  <si>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</si>
  <si>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</si>
  <si>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</si>
  <si>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</si>
  <si>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</si>
  <si>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</si>
  <si>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</si>
  <si>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</si>
  <si>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</si>
  <si>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</si>
  <si>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</si>
  <si>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</si>
  <si>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</si>
  <si>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</si>
  <si>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</si>
  <si>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</si>
  <si>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</si>
  <si>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</si>
  <si>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</si>
  <si>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</si>
  <si>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</si>
  <si>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</si>
  <si>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</si>
  <si>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</si>
  <si>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</si>
  <si>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</si>
  <si>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</si>
  <si>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</si>
  <si>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</si>
  <si>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</si>
  <si>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</si>
  <si>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</si>
  <si>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</si>
  <si>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</si>
  <si>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</si>
  <si>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</si>
  <si>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</si>
  <si>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</si>
  <si>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</si>
  <si>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</si>
  <si>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</si>
  <si>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</si>
  <si>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</si>
  <si>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</si>
  <si>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</si>
  <si>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</si>
  <si>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</si>
  <si>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</si>
  <si>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</si>
  <si>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</si>
  <si>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</si>
  <si>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</si>
  <si>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</si>
  <si>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</si>
  <si>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</si>
  <si>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</si>
  <si>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</si>
  <si>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</si>
  <si>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</si>
  <si>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</si>
  <si>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</si>
  <si>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</si>
  <si>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</si>
  <si>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</si>
  <si>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</si>
  <si>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</si>
  <si>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</si>
  <si>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</si>
  <si>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</si>
  <si>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</si>
  <si>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</si>
  <si>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</si>
  <si>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</si>
  <si>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</si>
  <si>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</si>
  <si>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</si>
  <si>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</si>
  <si>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</si>
  <si>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</si>
  <si>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</si>
  <si>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</si>
  <si>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</si>
  <si>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</si>
  <si>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</si>
  <si>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</si>
  <si>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</si>
  <si>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</si>
  <si>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</si>
  <si>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</si>
  <si>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</si>
  <si>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</si>
  <si>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</si>
  <si>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</si>
  <si>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</si>
  <si>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</si>
  <si>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</si>
  <si>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</si>
  <si>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</si>
  <si>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</si>
  <si>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</si>
  <si>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</si>
  <si>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</si>
  <si>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</si>
  <si>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</si>
  <si>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</si>
  <si>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</si>
  <si>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</si>
  <si>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</si>
  <si>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</si>
  <si>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</si>
  <si>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</si>
  <si>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</si>
  <si>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</si>
  <si>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</si>
  <si>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</si>
  <si>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</si>
  <si>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</si>
  <si>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</si>
  <si>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</si>
  <si>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</si>
  <si>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</si>
  <si>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</si>
  <si>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</si>
  <si>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</si>
  <si>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</si>
  <si>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</si>
  <si>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</si>
  <si>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</si>
  <si>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</si>
  <si>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</si>
  <si>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</si>
  <si>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</si>
  <si>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</si>
  <si>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</si>
  <si>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</si>
  <si>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</si>
  <si>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</si>
  <si>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</si>
  <si>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</si>
  <si>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</si>
  <si>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</si>
  <si>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</si>
  <si>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</si>
  <si>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</si>
  <si>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</si>
  <si>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</si>
  <si>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</si>
  <si>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</si>
  <si>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</si>
  <si>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</si>
  <si>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</si>
  <si>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</si>
  <si>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</si>
  <si>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</si>
  <si>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</si>
  <si>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</si>
  <si>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</si>
  <si>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</si>
  <si>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</si>
  <si>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</si>
  <si>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</si>
  <si>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</si>
  <si>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</si>
  <si>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</si>
  <si>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</si>
  <si>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</si>
  <si>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</si>
  <si>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</si>
  <si>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</si>
  <si>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</si>
  <si>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</si>
  <si>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</si>
  <si>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</si>
  <si>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</si>
  <si>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</si>
  <si>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</si>
  <si>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</si>
  <si>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</si>
  <si>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</si>
  <si>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</si>
  <si>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</si>
  <si>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</si>
  <si>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</si>
  <si>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</si>
  <si>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</si>
  <si>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</si>
  <si>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</si>
  <si>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</si>
  <si>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</si>
  <si>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</si>
  <si>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</si>
  <si>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</si>
  <si>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</si>
  <si>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</si>
  <si>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</si>
  <si>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</si>
  <si>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</si>
  <si>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</si>
  <si>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</si>
  <si>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</si>
  <si>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</si>
  <si>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</si>
  <si>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</si>
  <si>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</si>
  <si>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</si>
  <si>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</si>
  <si>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</si>
  <si>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</si>
  <si>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</si>
  <si>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</si>
  <si>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</si>
  <si>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</si>
  <si>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</si>
  <si>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</si>
  <si>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</si>
  <si>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</si>
  <si>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</si>
  <si>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</si>
  <si>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</si>
  <si>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</si>
  <si>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</si>
  <si>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</si>
  <si>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</si>
  <si>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</si>
  <si>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</si>
  <si>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</si>
  <si>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</si>
  <si>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</si>
  <si>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</si>
  <si>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</si>
  <si>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</si>
  <si>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</si>
  <si>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</si>
  <si>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</si>
  <si>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</si>
  <si>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</si>
  <si>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</si>
  <si>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</si>
  <si>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</si>
  <si>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</si>
  <si>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</si>
  <si>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</si>
  <si>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</si>
  <si>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</si>
  <si>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</si>
  <si>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</si>
  <si>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</si>
  <si>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</si>
  <si>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</si>
  <si>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</si>
  <si>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</si>
  <si>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</si>
  <si>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</si>
  <si>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</si>
  <si>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</si>
  <si>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</si>
  <si>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</si>
  <si>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</si>
  <si>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</si>
  <si>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</si>
  <si>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</si>
  <si>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</si>
  <si>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</si>
  <si>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</si>
  <si>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</si>
  <si>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</si>
  <si>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</si>
  <si>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</si>
  <si>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</si>
  <si>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</si>
  <si>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</si>
  <si>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</si>
  <si>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</si>
  <si>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</si>
  <si>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</si>
  <si>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</si>
  <si>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</si>
  <si>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</si>
  <si>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</si>
  <si>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</si>
  <si>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</si>
  <si>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</si>
  <si>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</si>
  <si>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</si>
  <si>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</si>
  <si>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</si>
  <si>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</si>
  <si>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</si>
  <si>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</si>
  <si>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</si>
  <si>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</si>
  <si>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</si>
  <si>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</si>
  <si>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</si>
  <si>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</si>
  <si>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</si>
  <si>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</si>
  <si>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</si>
  <si>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</si>
  <si>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</si>
  <si>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</si>
  <si>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</si>
  <si>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</si>
  <si>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</si>
  <si>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</si>
  <si>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</si>
  <si>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</si>
  <si>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</si>
  <si>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</si>
  <si>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</si>
  <si>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</si>
  <si>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</si>
  <si>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</si>
  <si>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</si>
  <si>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</si>
  <si>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</si>
  <si>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</si>
  <si>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</si>
  <si>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</si>
  <si>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</si>
  <si>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</si>
  <si>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</si>
  <si>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</si>
  <si>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</si>
  <si>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</si>
  <si>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</si>
  <si>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</si>
  <si>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</si>
  <si>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</si>
  <si>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</si>
  <si>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</si>
  <si>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</si>
  <si>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</si>
  <si>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</si>
  <si>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</si>
  <si>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</si>
  <si>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</si>
  <si>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</si>
  <si>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</si>
  <si>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</si>
  <si>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</si>
  <si>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</si>
  <si>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</si>
  <si>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</si>
  <si>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</si>
  <si>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</si>
  <si>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</si>
  <si>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</si>
  <si>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</si>
  <si>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</si>
  <si>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</si>
  <si>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</si>
  <si>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</si>
  <si>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</si>
  <si>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</si>
  <si>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</si>
  <si>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</si>
  <si>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</si>
  <si>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</si>
  <si>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</si>
  <si>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</si>
  <si>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</si>
  <si>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</si>
  <si>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</si>
  <si>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</si>
  <si>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</si>
  <si>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</si>
  <si>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</si>
  <si>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</si>
  <si>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</si>
  <si>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</si>
  <si>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</si>
  <si>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</si>
  <si>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</si>
  <si>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</si>
  <si>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</si>
  <si>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</si>
  <si>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</si>
  <si>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</si>
  <si>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</si>
  <si>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</si>
  <si>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</si>
  <si>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</si>
  <si>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</si>
  <si>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</si>
  <si>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</si>
  <si>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</si>
  <si>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</si>
  <si>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</si>
  <si>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</si>
  <si>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</si>
  <si>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</si>
  <si>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</si>
  <si>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</si>
  <si>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</si>
  <si>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</si>
  <si>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</si>
  <si>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</si>
  <si>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</si>
  <si>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</si>
  <si>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</si>
  <si>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</si>
  <si>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</si>
  <si>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</si>
  <si>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</si>
  <si>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</si>
  <si>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</si>
  <si>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</si>
  <si>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</si>
  <si>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</si>
  <si>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</si>
  <si>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</si>
  <si>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</si>
  <si>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</si>
  <si>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</si>
  <si>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</si>
  <si>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</si>
  <si>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</si>
  <si>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</si>
  <si>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</si>
  <si>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</si>
  <si>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</si>
  <si>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</si>
  <si>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</si>
  <si>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</si>
  <si>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</si>
  <si>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</si>
  <si>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</si>
  <si>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</si>
  <si>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</si>
  <si>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</si>
  <si>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</si>
  <si>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</si>
  <si>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</si>
  <si>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</si>
  <si>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</si>
  <si>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</si>
  <si>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</si>
  <si>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</si>
  <si>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</si>
  <si>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</si>
  <si>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</si>
  <si>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</si>
  <si>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</si>
  <si>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</si>
  <si>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</si>
  <si>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</si>
  <si>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</si>
  <si>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</si>
  <si>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</si>
  <si>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</si>
  <si>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</si>
  <si>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</si>
  <si>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</si>
  <si>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</si>
  <si>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</si>
  <si>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</si>
  <si>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</si>
  <si>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</si>
  <si>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</si>
  <si>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</si>
  <si>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</si>
  <si>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</si>
  <si>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</si>
  <si>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</si>
  <si>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</si>
  <si>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</si>
  <si>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</si>
  <si>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</si>
  <si>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</si>
  <si>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</si>
  <si>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</si>
  <si>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</si>
  <si>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</si>
  <si>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</si>
  <si>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</si>
  <si>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</si>
  <si>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</si>
  <si>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</si>
  <si>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</si>
  <si>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</si>
  <si>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</si>
  <si>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</si>
  <si>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</si>
  <si>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</si>
  <si>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</si>
  <si>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</si>
  <si>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</si>
  <si>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</si>
  <si>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</si>
  <si>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</si>
  <si>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</si>
  <si>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</si>
  <si>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</si>
  <si>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</si>
  <si>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</si>
  <si>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</si>
  <si>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</si>
  <si>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</si>
  <si>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</si>
  <si>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</si>
  <si>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</si>
  <si>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</si>
  <si>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</si>
  <si>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</si>
  <si>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</si>
  <si>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</si>
  <si>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</si>
  <si>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</si>
  <si>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</si>
  <si>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</si>
  <si>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</si>
  <si>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</si>
  <si>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</si>
  <si>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</si>
  <si>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</si>
  <si>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</si>
  <si>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</si>
  <si>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</si>
  <si>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</si>
  <si>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</si>
  <si>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</si>
  <si>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</si>
  <si>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</si>
  <si>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</si>
  <si>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</si>
  <si>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</si>
  <si>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</si>
  <si>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</si>
  <si>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</si>
  <si>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</si>
  <si>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</si>
  <si>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</si>
  <si>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</si>
  <si>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</si>
  <si>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</si>
  <si>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</si>
  <si>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</si>
  <si>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</si>
  <si>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</si>
  <si>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</si>
  <si>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</si>
  <si>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</si>
  <si>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</si>
  <si>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</si>
  <si>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</si>
  <si>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</si>
  <si>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</si>
  <si>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</si>
  <si>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</si>
  <si>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</si>
  <si>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</si>
  <si>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</si>
  <si>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</si>
  <si>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</si>
  <si>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</si>
  <si>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</si>
  <si>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</si>
  <si>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</si>
  <si>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</si>
  <si>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</si>
  <si>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</si>
  <si>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</si>
  <si>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</si>
  <si>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</si>
  <si>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</si>
  <si>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</si>
  <si>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</si>
  <si>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</si>
  <si>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</si>
  <si>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</si>
  <si>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</si>
  <si>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</si>
  <si>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</si>
  <si>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</si>
  <si>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</si>
  <si>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</si>
  <si>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</si>
  <si>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</si>
  <si>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</si>
  <si>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</si>
  <si>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</si>
  <si>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</si>
  <si>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</si>
  <si>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</si>
  <si>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</si>
  <si>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</si>
  <si>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</si>
  <si>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</si>
  <si>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</si>
  <si>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</si>
  <si>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</si>
  <si>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</si>
  <si>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</si>
  <si>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</si>
  <si>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</si>
  <si>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</si>
  <si>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</si>
  <si>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</si>
  <si>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</si>
  <si>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</si>
  <si>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</si>
  <si>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</si>
  <si>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</si>
  <si>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</si>
  <si>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</si>
  <si>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</si>
  <si>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</si>
  <si>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</si>
  <si>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</si>
  <si>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</si>
  <si>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</si>
  <si>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</si>
  <si>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</si>
  <si>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</si>
  <si>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</si>
  <si>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</si>
  <si>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</si>
  <si>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</si>
  <si>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</si>
  <si>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</si>
  <si>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</si>
  <si>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</si>
  <si>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</si>
  <si>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</si>
  <si>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</si>
  <si>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</si>
  <si>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</si>
  <si>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</si>
  <si>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</si>
  <si>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</si>
  <si>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</si>
  <si>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</si>
  <si>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</si>
  <si>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</si>
  <si>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</si>
  <si>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</si>
  <si>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</si>
  <si>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</si>
  <si>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</si>
  <si>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</si>
  <si>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</si>
  <si>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</si>
  <si>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</si>
  <si>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</si>
  <si>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</si>
  <si>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</si>
  <si>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</si>
  <si>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</si>
  <si>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</si>
  <si>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</si>
  <si>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</si>
  <si>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</si>
  <si>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</si>
  <si>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</si>
  <si>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</si>
  <si>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</si>
  <si>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</si>
  <si>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</si>
  <si>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</si>
  <si>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</si>
  <si>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</si>
  <si>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</si>
  <si>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</si>
  <si>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</si>
  <si>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</si>
  <si>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</si>
  <si>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</si>
  <si>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</si>
  <si>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</si>
  <si>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</si>
  <si>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</si>
  <si>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</si>
  <si>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</si>
  <si>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</si>
  <si>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</si>
  <si>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</si>
  <si>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</si>
  <si>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</si>
  <si>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</si>
  <si>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</si>
  <si>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</si>
  <si>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</si>
  <si>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</si>
  <si>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</si>
  <si>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</si>
  <si>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</si>
  <si>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</si>
  <si>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</si>
  <si>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</si>
  <si>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</si>
  <si>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</si>
  <si>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</si>
  <si>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</si>
  <si>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</si>
  <si>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</si>
  <si>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</si>
  <si>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</si>
  <si>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</si>
  <si>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</si>
  <si>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</si>
  <si>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</si>
  <si>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</si>
  <si>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</si>
  <si>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</si>
  <si>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</si>
  <si>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</si>
  <si>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</si>
  <si>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</si>
  <si>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</si>
  <si>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</si>
  <si>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</si>
  <si>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</si>
  <si>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</si>
  <si>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</si>
  <si>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</si>
  <si>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</si>
  <si>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</si>
  <si>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</si>
  <si>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</si>
  <si>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</si>
  <si>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</si>
  <si>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</si>
  <si>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</si>
  <si>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</si>
  <si>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</si>
  <si>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</si>
  <si>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</si>
  <si>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</si>
  <si>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</si>
  <si>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</si>
  <si>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</si>
  <si>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</si>
  <si>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</si>
  <si>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</si>
  <si>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</si>
  <si>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</si>
  <si>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</si>
  <si>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</si>
  <si>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</si>
  <si>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</si>
  <si>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</si>
  <si>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</si>
  <si>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</si>
  <si>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</si>
  <si>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</si>
  <si>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</si>
  <si>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</si>
  <si>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</si>
  <si>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</si>
  <si>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</si>
  <si>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</si>
  <si>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</si>
  <si>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</si>
  <si>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</si>
  <si>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</si>
  <si>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</si>
  <si>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</si>
  <si>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</si>
  <si>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</si>
  <si>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</si>
  <si>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</si>
  <si>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</si>
  <si>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</si>
  <si>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</si>
  <si>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</si>
  <si>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</si>
  <si>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</si>
  <si>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</si>
  <si>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</si>
  <si>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</si>
  <si>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</si>
  <si>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</si>
  <si>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</si>
  <si>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</si>
  <si>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</si>
  <si>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</si>
  <si>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</si>
  <si>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</si>
  <si>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</si>
  <si>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</si>
  <si>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</si>
  <si>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</si>
  <si>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</si>
  <si>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</si>
  <si>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</si>
  <si>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</si>
  <si>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</si>
  <si>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</si>
  <si>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</si>
  <si>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</si>
  <si>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</si>
  <si>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</si>
  <si>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</si>
  <si>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</si>
  <si>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</si>
  <si>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</si>
  <si>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</si>
  <si>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</si>
  <si>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</si>
  <si>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</si>
  <si>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</si>
  <si>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</si>
  <si>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</si>
  <si>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</si>
  <si>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</si>
  <si>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</si>
  <si>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</si>
  <si>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</si>
  <si>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</si>
  <si>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</si>
  <si>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</si>
  <si>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</si>
  <si>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</si>
  <si>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</si>
  <si>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</si>
  <si>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</si>
  <si>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</si>
  <si>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</si>
  <si>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</si>
  <si>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</si>
  <si>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</si>
  <si>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</si>
  <si>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</si>
  <si>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</si>
  <si>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</si>
  <si>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</si>
  <si>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</si>
  <si>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</si>
  <si>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</si>
  <si>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</si>
  <si>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</si>
  <si>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</si>
  <si>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</si>
  <si>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</si>
  <si>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</si>
  <si>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</si>
  <si>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</si>
  <si>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</si>
  <si>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</si>
  <si>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</si>
  <si>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</si>
  <si>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</si>
  <si>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</si>
  <si>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</si>
  <si>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</si>
  <si>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</si>
  <si>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</si>
  <si>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</si>
  <si>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</si>
  <si>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</si>
  <si>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</si>
  <si>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</si>
  <si>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</si>
  <si>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</si>
  <si>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</si>
  <si>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</si>
  <si>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</si>
  <si>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</si>
  <si>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</si>
  <si>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</si>
  <si>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</si>
  <si>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</si>
  <si>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</si>
  <si>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</si>
  <si>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</si>
  <si>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</si>
  <si>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</si>
  <si>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</si>
  <si>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</si>
  <si>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</si>
  <si>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</si>
  <si>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</si>
  <si>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</si>
  <si>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</si>
  <si>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</si>
  <si>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</si>
  <si>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</si>
  <si>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</si>
  <si>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</si>
  <si>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</si>
  <si>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</si>
  <si>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</si>
  <si>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</si>
  <si>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</si>
  <si>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</si>
  <si>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</si>
  <si>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</si>
  <si>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</si>
  <si>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</si>
  <si>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</si>
  <si>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</si>
  <si>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</si>
  <si>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</si>
  <si>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</si>
  <si>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</si>
  <si>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</si>
  <si>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</si>
  <si>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</si>
  <si>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</si>
  <si>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</si>
  <si>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</si>
  <si>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</si>
  <si>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</si>
  <si>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</si>
  <si>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</si>
  <si>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</si>
  <si>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</si>
  <si>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</si>
  <si>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</si>
  <si>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</si>
  <si>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</si>
  <si>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</si>
  <si>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</si>
  <si>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</si>
  <si>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</si>
  <si>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</si>
  <si>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</si>
  <si>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</si>
  <si>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</si>
  <si>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</si>
  <si>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</si>
  <si>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</si>
  <si>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</si>
  <si>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</si>
  <si>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</si>
  <si>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</si>
  <si>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</si>
  <si>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</si>
  <si>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</si>
  <si>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</si>
  <si>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</si>
  <si>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</si>
  <si>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</si>
  <si>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</si>
  <si>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</si>
  <si>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</si>
  <si>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</si>
  <si>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</si>
  <si>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</si>
  <si>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</si>
  <si>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</si>
  <si>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</si>
  <si>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</si>
  <si>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</si>
  <si>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</si>
  <si>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</si>
  <si>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</si>
  <si>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</si>
  <si>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</si>
  <si>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</si>
  <si>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</si>
  <si>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</si>
  <si>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</si>
  <si>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</si>
  <si>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</si>
  <si>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</si>
  <si>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</si>
  <si>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</si>
  <si>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</si>
  <si>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</si>
  <si>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</si>
  <si>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</si>
  <si>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</si>
  <si>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</si>
  <si>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</si>
  <si>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</si>
  <si>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</si>
  <si>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</si>
  <si>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</si>
  <si>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</si>
  <si>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</si>
  <si>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</si>
  <si>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</si>
  <si>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</si>
  <si>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</si>
  <si>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</si>
  <si>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</si>
  <si>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</si>
  <si>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</si>
  <si>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</si>
  <si>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</si>
  <si>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</si>
  <si>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</si>
  <si>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</si>
  <si>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</si>
  <si>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</si>
  <si>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</si>
  <si>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</si>
  <si>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</si>
  <si>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</si>
  <si>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</si>
  <si>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</si>
  <si>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</si>
  <si>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</si>
  <si>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</si>
  <si>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</si>
  <si>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</si>
  <si>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</si>
  <si>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</si>
  <si>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</si>
  <si>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</si>
  <si>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</si>
  <si>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</si>
  <si>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</si>
  <si>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</si>
  <si>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</si>
  <si>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</si>
  <si>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</si>
  <si>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</si>
  <si>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</si>
  <si>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</si>
  <si>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</si>
  <si>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</si>
  <si>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</si>
  <si>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</si>
  <si>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</si>
  <si>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</si>
  <si>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</si>
  <si>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</si>
  <si>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</si>
  <si>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</si>
  <si>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</si>
  <si>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</si>
  <si>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</si>
  <si>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</si>
  <si>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</si>
  <si>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</si>
  <si>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</si>
  <si>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</si>
  <si>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</si>
  <si>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</si>
  <si>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</si>
  <si>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</si>
  <si>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</si>
  <si>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</si>
  <si>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</si>
  <si>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</si>
  <si>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</si>
  <si>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</si>
  <si>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</si>
  <si>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</si>
  <si>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</si>
  <si>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</si>
  <si>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</si>
  <si>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</si>
  <si>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</si>
  <si>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</si>
  <si>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</si>
  <si>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</si>
  <si>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</si>
  <si>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</si>
  <si>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</si>
  <si>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</si>
  <si>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</si>
  <si>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</si>
  <si>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</si>
  <si>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</si>
  <si>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</si>
  <si>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</si>
  <si>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</si>
  <si>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</si>
  <si>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</si>
  <si>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</si>
  <si>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</si>
  <si>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</si>
  <si>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</si>
  <si>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</si>
  <si>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</si>
  <si>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</si>
  <si>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</si>
  <si>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</si>
  <si>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</si>
  <si>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</si>
  <si>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</si>
  <si>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</si>
  <si>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</si>
  <si>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</si>
  <si>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</si>
  <si>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</si>
  <si>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</si>
  <si>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</si>
  <si>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</si>
  <si>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</si>
  <si>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</si>
  <si>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</si>
  <si>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</si>
  <si>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</si>
  <si>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</si>
  <si>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</si>
  <si>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</si>
  <si>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</si>
  <si>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</si>
  <si>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</si>
  <si>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</si>
  <si>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</si>
  <si>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</si>
  <si>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</si>
  <si>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</si>
  <si>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</si>
  <si>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</si>
  <si>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</si>
  <si>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</si>
  <si>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</si>
  <si>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</si>
  <si>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</si>
  <si>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</si>
  <si>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</si>
  <si>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</si>
  <si>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</si>
  <si>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</si>
  <si>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</si>
  <si>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</si>
  <si>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</si>
  <si>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</si>
  <si>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</si>
  <si>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</si>
  <si>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</si>
  <si>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</si>
  <si>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</si>
  <si>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</si>
  <si>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</si>
  <si>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</si>
  <si>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</si>
  <si>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</si>
  <si>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</si>
  <si>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</si>
  <si>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</si>
  <si>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</si>
  <si>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</si>
  <si>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</si>
  <si>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</si>
  <si>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</si>
  <si>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</si>
  <si>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</si>
  <si>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</si>
  <si>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</si>
  <si>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</si>
  <si>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</si>
  <si>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</si>
  <si>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</si>
  <si>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</si>
  <si>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</si>
  <si>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</si>
  <si>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</si>
  <si>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</si>
  <si>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</si>
  <si>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</si>
  <si>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</si>
  <si>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</si>
  <si>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</si>
  <si>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</si>
  <si>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</si>
  <si>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</si>
  <si>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</si>
  <si>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</si>
  <si>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</si>
  <si>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</si>
  <si>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</si>
  <si>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</si>
  <si>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</si>
  <si>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</si>
  <si>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</si>
  <si>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</si>
  <si>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</si>
  <si>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</si>
  <si>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</si>
  <si>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</si>
  <si>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</si>
  <si>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</si>
  <si>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</si>
  <si>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</si>
  <si>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</si>
  <si>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</si>
  <si>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</si>
  <si>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</si>
  <si>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</si>
  <si>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</si>
  <si>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</si>
  <si>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</si>
  <si>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</si>
  <si>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</si>
  <si>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</si>
  <si>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</si>
  <si>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</si>
  <si>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</si>
  <si>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</si>
  <si>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</si>
  <si>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</si>
  <si>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</si>
  <si>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</si>
  <si>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</si>
  <si>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</si>
  <si>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</si>
  <si>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</si>
  <si>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</si>
  <si>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</si>
  <si>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</si>
  <si>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</si>
  <si>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</si>
  <si>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</si>
  <si>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</si>
  <si>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</si>
  <si>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</si>
  <si>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</si>
  <si>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</si>
  <si>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</si>
  <si>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</si>
  <si>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</si>
  <si>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</si>
  <si>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</si>
  <si>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</si>
  <si>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</si>
  <si>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</si>
  <si>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</si>
  <si>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</si>
  <si>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</si>
  <si>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</si>
  <si>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</si>
  <si>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</si>
  <si>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</si>
  <si>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</si>
  <si>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</si>
  <si>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</si>
  <si>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</si>
  <si>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</si>
  <si>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</si>
  <si>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</si>
  <si>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</si>
  <si>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</si>
  <si>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</si>
  <si>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</si>
  <si>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</si>
  <si>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</si>
  <si>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</si>
  <si>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</si>
  <si>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</si>
  <si>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</si>
  <si>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</si>
  <si>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</si>
  <si>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</si>
  <si>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</si>
  <si>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</si>
  <si>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</si>
  <si>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</si>
  <si>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</si>
  <si>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</si>
  <si>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</si>
  <si>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</si>
  <si>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</si>
  <si>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</si>
  <si>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</si>
  <si>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</si>
  <si>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</si>
  <si>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</si>
  <si>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</si>
  <si>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</si>
  <si>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</si>
  <si>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</si>
  <si>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</si>
  <si>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</si>
  <si>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</si>
  <si>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</si>
  <si>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</si>
  <si>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</si>
  <si>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</si>
  <si>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</si>
  <si>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</si>
  <si>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</si>
  <si>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</si>
  <si>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</si>
  <si>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</si>
  <si>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</si>
  <si>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</si>
  <si>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</si>
  <si>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</si>
  <si>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</si>
  <si>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</si>
  <si>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</si>
  <si>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</si>
  <si>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</si>
  <si>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</si>
  <si>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</si>
  <si>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</si>
  <si>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</si>
  <si>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</si>
  <si>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</si>
  <si>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</si>
  <si>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</si>
  <si>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</si>
  <si>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</si>
  <si>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</si>
  <si>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</si>
  <si>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</si>
  <si>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</si>
  <si>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</si>
  <si>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</si>
  <si>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</si>
  <si>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</si>
  <si>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</si>
  <si>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</si>
  <si>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</si>
  <si>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</si>
  <si>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</si>
  <si>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</si>
  <si>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</si>
  <si>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</si>
  <si>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</si>
  <si>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</si>
  <si>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</si>
  <si>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</si>
  <si>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</si>
  <si>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</si>
  <si>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</si>
  <si>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</si>
  <si>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</si>
  <si>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</si>
  <si>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</si>
  <si>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</si>
  <si>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</si>
  <si>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</si>
  <si>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</si>
  <si>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</si>
  <si>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</si>
  <si>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</si>
  <si>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</si>
  <si>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</si>
  <si>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</si>
  <si>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</si>
  <si>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</si>
  <si>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</si>
  <si>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</si>
  <si>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</si>
  <si>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</si>
  <si>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</si>
  <si>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</si>
  <si>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</si>
  <si>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</si>
  <si>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</si>
  <si>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</si>
  <si>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</si>
  <si>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</si>
  <si>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</si>
  <si>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</si>
  <si>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</si>
  <si>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</si>
  <si>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</si>
  <si>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</si>
  <si>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</si>
  <si>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</si>
  <si>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</si>
  <si>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</si>
  <si>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</si>
  <si>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</si>
  <si>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</si>
  <si>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</si>
  <si>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</si>
  <si>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</si>
  <si>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</si>
  <si>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</si>
  <si>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</si>
  <si>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</si>
  <si>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</si>
  <si>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</si>
  <si>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</si>
  <si>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</si>
  <si>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</si>
  <si>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</si>
  <si>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</si>
  <si>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</si>
  <si>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</si>
  <si>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</si>
  <si>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</si>
  <si>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</si>
  <si>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</si>
  <si>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</si>
  <si>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</si>
  <si>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</si>
  <si>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</si>
  <si>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</si>
  <si>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</si>
  <si>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</si>
  <si>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</si>
  <si>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</si>
  <si>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</si>
  <si>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</si>
  <si>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</si>
  <si>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</si>
  <si>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</si>
  <si>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</si>
  <si>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</si>
  <si>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</si>
  <si>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</si>
  <si>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</si>
  <si>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</si>
  <si>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</si>
  <si>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</si>
  <si>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</si>
  <si>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</si>
  <si>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</si>
  <si>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</si>
  <si>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</si>
  <si>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</si>
  <si>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</si>
  <si>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</si>
  <si>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</si>
  <si>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</si>
  <si>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</si>
  <si>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</si>
  <si>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</si>
  <si>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</si>
  <si>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</si>
  <si>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</si>
  <si>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</si>
  <si>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</si>
  <si>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</si>
  <si>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</si>
  <si>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</si>
  <si>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</si>
  <si>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</si>
  <si>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</si>
  <si>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</si>
  <si>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</si>
  <si>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</si>
  <si>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</si>
  <si>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</si>
  <si>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</si>
  <si>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</si>
  <si>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</si>
  <si>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</si>
  <si>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</si>
  <si>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</si>
  <si>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</si>
  <si>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</si>
  <si>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</si>
  <si>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</si>
  <si>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</si>
  <si>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</si>
  <si>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</si>
  <si>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</si>
  <si>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</si>
  <si>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</si>
  <si>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</si>
  <si>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</si>
  <si>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</si>
  <si>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</si>
  <si>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</si>
  <si>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</si>
  <si>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</si>
  <si>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</si>
  <si>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</si>
  <si>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</si>
  <si>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</si>
  <si>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</si>
  <si>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</si>
  <si>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</si>
  <si>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</si>
  <si>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</si>
  <si>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</si>
  <si>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</si>
  <si>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</si>
  <si>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</si>
  <si>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</si>
  <si>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</si>
  <si>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</si>
  <si>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</si>
  <si>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</si>
  <si>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</si>
  <si>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</si>
  <si>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</si>
  <si>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</si>
  <si>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</si>
  <si>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</si>
  <si>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</si>
  <si>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</si>
  <si>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</si>
  <si>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</si>
  <si>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</si>
  <si>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</si>
  <si>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</si>
  <si>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</si>
  <si>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</si>
  <si>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</si>
  <si>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</si>
  <si>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</si>
  <si>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</si>
  <si>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</si>
  <si>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</si>
  <si>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</si>
  <si>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</si>
  <si>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</si>
  <si>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</si>
  <si>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</si>
  <si>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</si>
  <si>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</si>
  <si>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</si>
  <si>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</si>
  <si>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</si>
  <si>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</si>
  <si>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</si>
  <si>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</si>
  <si>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</si>
  <si>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</si>
  <si>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</si>
  <si>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</si>
  <si>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</si>
  <si>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</si>
  <si>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</si>
  <si>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</si>
  <si>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</si>
  <si>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</si>
  <si>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</si>
  <si>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</si>
  <si>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</si>
  <si>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</si>
  <si>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</si>
  <si>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</si>
  <si>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</si>
  <si>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</si>
  <si>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</si>
  <si>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</si>
  <si>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</si>
  <si>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</si>
  <si>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</si>
  <si>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</si>
  <si>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</si>
  <si>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</si>
  <si>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</si>
  <si>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</si>
  <si>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</si>
  <si>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</si>
  <si>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</si>
  <si>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</si>
  <si>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</si>
  <si>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</si>
  <si>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</si>
  <si>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</si>
  <si>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</si>
  <si>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</si>
  <si>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</si>
  <si>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</si>
  <si>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</si>
  <si>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</si>
  <si>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</si>
  <si>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</si>
  <si>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</si>
  <si>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</si>
  <si>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</si>
  <si>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</si>
  <si>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</si>
  <si>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</si>
  <si>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</si>
  <si>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</si>
  <si>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</si>
  <si>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</si>
  <si>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</si>
  <si>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</si>
  <si>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</si>
  <si>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</si>
  <si>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</si>
  <si>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</si>
  <si>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</si>
  <si>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</si>
  <si>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</si>
  <si>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</si>
  <si>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</si>
  <si>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</si>
  <si>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</si>
  <si>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</si>
  <si>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</si>
  <si>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</si>
  <si>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</si>
  <si>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</si>
  <si>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</si>
  <si>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</si>
  <si>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</si>
  <si>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</si>
  <si>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</si>
  <si>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</si>
  <si>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</si>
  <si>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</si>
  <si>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</si>
  <si>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</si>
  <si>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</si>
  <si>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</si>
  <si>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</si>
  <si>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</si>
  <si>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</si>
  <si>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</si>
  <si>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</si>
  <si>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</si>
  <si>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</si>
  <si>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</si>
  <si>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</si>
  <si>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</si>
  <si>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</si>
  <si>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</si>
  <si>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</si>
  <si>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</si>
  <si>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</si>
  <si>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</si>
  <si>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</si>
  <si>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</si>
  <si>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</si>
  <si>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</si>
  <si>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</si>
  <si>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</si>
  <si>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</si>
  <si>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</si>
  <si>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</si>
  <si>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</si>
  <si>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</si>
  <si>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</si>
  <si>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</si>
  <si>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</si>
  <si>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</si>
  <si>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</si>
  <si>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</si>
  <si>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</si>
  <si>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</si>
  <si>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</si>
  <si>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</si>
  <si>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</si>
  <si>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</si>
  <si>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</si>
  <si>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</si>
  <si>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</si>
  <si>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</si>
  <si>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</si>
  <si>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</si>
  <si>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</si>
  <si>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</si>
  <si>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</si>
  <si>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</si>
  <si>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</si>
  <si>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</si>
  <si>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</si>
  <si>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</si>
  <si>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</si>
  <si>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</si>
  <si>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</si>
  <si>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</si>
  <si>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</si>
  <si>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</si>
  <si>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</si>
  <si>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</si>
  <si>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</si>
  <si>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</si>
  <si>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</si>
  <si>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</si>
  <si>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</si>
  <si>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</si>
  <si>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</si>
  <si>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</si>
  <si>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</si>
  <si>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</si>
  <si>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</si>
  <si>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</si>
  <si>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</si>
  <si>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</si>
  <si>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</si>
  <si>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</si>
  <si>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</si>
  <si>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</si>
  <si>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</si>
  <si>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</si>
  <si>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</si>
  <si>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</si>
  <si>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</si>
  <si>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</si>
  <si>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</si>
  <si>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</si>
  <si>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</si>
  <si>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</si>
  <si>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</si>
  <si>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</si>
  <si>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</si>
  <si>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</si>
  <si>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</si>
  <si>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</si>
  <si>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</si>
  <si>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</si>
  <si>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</si>
  <si>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</si>
  <si>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</si>
  <si>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</si>
  <si>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</si>
  <si>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</si>
  <si>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</si>
  <si>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</si>
  <si>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</si>
  <si>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</si>
  <si>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</si>
  <si>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</si>
  <si>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</si>
  <si>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</si>
  <si>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</si>
  <si>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</si>
  <si>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</si>
  <si>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</si>
  <si>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</si>
  <si>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</si>
  <si>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</si>
  <si>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</si>
  <si>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</si>
  <si>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</si>
  <si>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</si>
  <si>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</si>
  <si>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</si>
  <si>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</si>
  <si>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</si>
  <si>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</si>
  <si>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</si>
  <si>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</si>
  <si>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</si>
  <si>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</si>
  <si>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</si>
  <si>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</si>
  <si>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</si>
  <si>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</si>
  <si>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</si>
  <si>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</si>
  <si>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</si>
  <si>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</si>
  <si>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</si>
  <si>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</si>
  <si>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</si>
  <si>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</si>
  <si>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</si>
  <si>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</si>
  <si>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</si>
  <si>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</si>
  <si>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</si>
  <si>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</si>
  <si>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</si>
  <si>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</si>
  <si>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</si>
  <si>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</si>
  <si>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</si>
  <si>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</si>
  <si>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</si>
  <si>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</si>
  <si>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</si>
  <si>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</si>
  <si>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</si>
  <si>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</si>
  <si>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</si>
  <si>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</si>
  <si>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</si>
  <si>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</si>
  <si>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</si>
  <si>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</si>
  <si>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</si>
  <si>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</si>
  <si>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</si>
  <si>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</si>
  <si>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</si>
  <si>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</si>
  <si>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</si>
  <si>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</si>
  <si>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</si>
  <si>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</si>
  <si>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</si>
  <si>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</si>
  <si>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</si>
  <si>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</si>
  <si>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</si>
  <si>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</si>
  <si>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</si>
  <si>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</si>
  <si>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</si>
  <si>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</si>
  <si>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</si>
  <si>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</si>
  <si>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</si>
  <si>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</si>
  <si>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</si>
  <si>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</si>
  <si>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</si>
  <si>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</si>
  <si>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</si>
  <si>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</si>
  <si>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</si>
  <si>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</si>
  <si>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</si>
  <si>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</si>
  <si>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</si>
  <si>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</si>
  <si>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</si>
  <si>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</si>
  <si>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</si>
  <si>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</si>
  <si>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</si>
  <si>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</si>
  <si>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</si>
  <si>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</si>
  <si>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</si>
  <si>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</si>
  <si>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</si>
  <si>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</si>
  <si>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</si>
  <si>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</si>
  <si>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</si>
  <si>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</si>
  <si>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</si>
  <si>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</si>
  <si>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</si>
  <si>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</si>
  <si>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</si>
  <si>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</si>
  <si>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</si>
  <si>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</si>
  <si>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</si>
  <si>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</si>
  <si>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</si>
  <si>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</si>
  <si>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</si>
  <si>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</si>
  <si>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</si>
  <si>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</si>
  <si>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</si>
  <si>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</si>
  <si>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</si>
  <si>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</si>
  <si>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</si>
  <si>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</si>
  <si>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</si>
  <si>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</si>
  <si>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</si>
  <si>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</si>
  <si>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</si>
  <si>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</si>
  <si>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</si>
  <si>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</si>
  <si>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</si>
  <si>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</si>
  <si>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</si>
  <si>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</si>
  <si>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</si>
  <si>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</si>
  <si>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</si>
  <si>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</si>
  <si>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</si>
  <si>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</si>
  <si>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</si>
  <si>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</si>
  <si>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</si>
  <si>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</si>
  <si>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</si>
  <si>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</si>
  <si>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</si>
  <si>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</si>
  <si>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</si>
  <si>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</si>
  <si>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</si>
  <si>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</si>
  <si>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</si>
  <si>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</si>
  <si>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</si>
  <si>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</si>
  <si>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</si>
  <si>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</si>
  <si>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</si>
  <si>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</si>
  <si>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</si>
  <si>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</si>
  <si>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</si>
  <si>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</si>
  <si>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</si>
  <si>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</si>
  <si>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</si>
  <si>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</si>
  <si>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</si>
  <si>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</si>
  <si>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</si>
  <si>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</si>
  <si>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</si>
  <si>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</si>
  <si>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</si>
  <si>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</si>
  <si>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</si>
  <si>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</si>
  <si>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</si>
  <si>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</si>
  <si>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</si>
  <si>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</si>
  <si>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</si>
  <si>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</si>
  <si>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</si>
  <si>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</si>
  <si>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</si>
  <si>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</si>
  <si>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</si>
  <si>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</si>
  <si>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</si>
  <si>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</si>
  <si>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</si>
  <si>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</si>
  <si>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</si>
  <si>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</si>
  <si>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</si>
  <si>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</si>
  <si>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</si>
  <si>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</si>
  <si>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</si>
  <si>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</si>
  <si>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</si>
  <si>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</si>
  <si>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</si>
  <si>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</si>
  <si>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</si>
  <si>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</si>
  <si>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</si>
  <si>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</si>
  <si>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</si>
  <si>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</si>
  <si>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</si>
  <si>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</si>
  <si>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</si>
  <si>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</si>
  <si>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</si>
  <si>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</si>
  <si>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</si>
  <si>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</si>
  <si>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</si>
  <si>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</si>
  <si>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</si>
  <si>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</si>
  <si>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</si>
  <si>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</si>
  <si>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</si>
  <si>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</si>
  <si>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</si>
  <si>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</si>
  <si>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</si>
  <si>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</si>
  <si>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</si>
  <si>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</si>
  <si>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</si>
  <si>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</si>
  <si>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</si>
  <si>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</si>
  <si>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</si>
  <si>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</si>
  <si>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</si>
  <si>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</si>
  <si>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</si>
  <si>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</si>
  <si>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</si>
  <si>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</si>
  <si>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</si>
  <si>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</si>
  <si>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</si>
  <si>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</si>
  <si>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</si>
  <si>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</si>
  <si>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</si>
  <si>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</si>
  <si>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</si>
  <si>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</si>
  <si>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</si>
  <si>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</si>
  <si>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</si>
  <si>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</si>
  <si>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</si>
  <si>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</si>
  <si>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</si>
  <si>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</si>
  <si>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</si>
  <si>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</si>
  <si>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</si>
  <si>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</si>
  <si>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</si>
  <si>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</si>
  <si>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</si>
  <si>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</si>
  <si>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</si>
  <si>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</si>
  <si>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</si>
  <si>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</si>
  <si>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</si>
  <si>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</si>
  <si>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</si>
  <si>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</si>
  <si>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</si>
  <si>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</si>
  <si>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</si>
  <si>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</si>
  <si>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</si>
  <si>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</si>
  <si>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</si>
  <si>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</si>
  <si>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</si>
  <si>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</si>
  <si>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</si>
  <si>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</si>
  <si>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</si>
  <si>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</si>
  <si>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</si>
  <si>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</si>
  <si>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</si>
  <si>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</si>
  <si>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</si>
  <si>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</si>
  <si>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</si>
  <si>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</si>
  <si>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</si>
  <si>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</si>
  <si>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</si>
  <si>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</si>
  <si>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</si>
  <si>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</si>
  <si>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</si>
  <si>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</si>
  <si>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</si>
  <si>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</si>
  <si>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</si>
  <si>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</si>
  <si>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</si>
  <si>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</si>
  <si>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</si>
  <si>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</si>
  <si>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</si>
  <si>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</si>
  <si>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</si>
  <si>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</si>
  <si>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</si>
  <si>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</si>
  <si>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</si>
  <si>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</si>
  <si>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</si>
  <si>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</si>
  <si>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</si>
  <si>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</si>
  <si>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</si>
  <si>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</si>
  <si>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</si>
  <si>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</si>
  <si>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</si>
  <si>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</si>
  <si>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</si>
  <si>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</si>
  <si>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</si>
  <si>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</si>
  <si>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</si>
  <si>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</si>
  <si>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</si>
  <si>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</si>
  <si>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</si>
  <si>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</si>
  <si>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</si>
  <si>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</si>
  <si>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</si>
  <si>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</si>
  <si>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</si>
  <si>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</si>
  <si>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</si>
  <si>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</si>
  <si>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</si>
  <si>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</si>
  <si>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</si>
  <si>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</si>
  <si>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</si>
  <si>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</si>
  <si>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</si>
  <si>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</si>
  <si>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</si>
  <si>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</si>
  <si>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</si>
  <si>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</si>
  <si>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</si>
  <si>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</si>
  <si>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</si>
  <si>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</si>
  <si>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</si>
  <si>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</si>
  <si>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</si>
  <si>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</si>
  <si>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</si>
  <si>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</si>
  <si>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</si>
  <si>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</si>
  <si>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</si>
  <si>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</si>
  <si>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</si>
  <si>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</si>
  <si>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</si>
  <si>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</si>
  <si>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</si>
  <si>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</si>
  <si>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</si>
  <si>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</si>
  <si>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</si>
  <si>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</si>
  <si>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</si>
  <si>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</si>
  <si>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</si>
  <si>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</si>
  <si>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</si>
  <si>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</si>
  <si>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</si>
  <si>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</si>
  <si>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</si>
  <si>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</si>
  <si>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</si>
  <si>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</si>
  <si>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</si>
  <si>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</si>
  <si>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</si>
  <si>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</si>
  <si>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</si>
  <si>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</si>
  <si>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</si>
  <si>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</si>
  <si>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</si>
  <si>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</si>
  <si>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</si>
  <si>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</si>
  <si>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</si>
  <si>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</si>
  <si>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</si>
  <si>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</si>
  <si>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</si>
  <si>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</si>
  <si>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</si>
  <si>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</si>
  <si>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</si>
  <si>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</si>
  <si>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</si>
  <si>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</si>
  <si>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</si>
  <si>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</si>
  <si>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</si>
  <si>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</si>
  <si>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</si>
  <si>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</si>
  <si>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</si>
  <si>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</si>
  <si>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</si>
  <si>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</si>
  <si>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</si>
  <si>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</si>
  <si>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</si>
  <si>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</si>
  <si>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</si>
  <si>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</si>
  <si>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</si>
  <si>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</si>
  <si>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</si>
  <si>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</si>
  <si>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</si>
  <si>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</si>
  <si>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</si>
  <si>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</si>
  <si>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</si>
  <si>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</si>
  <si>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</si>
  <si>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</si>
  <si>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</si>
  <si>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</si>
  <si>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</si>
  <si>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</si>
  <si>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</si>
  <si>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</si>
  <si>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</si>
  <si>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</si>
  <si>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</si>
  <si>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</si>
  <si>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</si>
  <si>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</si>
  <si>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</si>
  <si>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</si>
  <si>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</si>
  <si>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</si>
  <si>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</si>
  <si>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</si>
  <si>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</si>
  <si>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</si>
  <si>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</si>
  <si>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</si>
  <si>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</si>
  <si>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</si>
  <si>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</si>
  <si>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</si>
  <si>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</si>
  <si>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</si>
  <si>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</si>
  <si>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</si>
  <si>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</si>
  <si>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</si>
  <si>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</si>
  <si>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</si>
  <si>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</si>
  <si>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</si>
  <si>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</si>
  <si>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</si>
  <si>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</si>
  <si>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</si>
  <si>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</si>
  <si>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</si>
  <si>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</si>
  <si>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</si>
  <si>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</si>
  <si>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</si>
  <si>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</si>
  <si>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</si>
  <si>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</si>
  <si>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</si>
  <si>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</si>
  <si>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</si>
  <si>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</si>
  <si>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</si>
  <si>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</si>
  <si>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</si>
  <si>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</si>
  <si>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</si>
  <si>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</si>
  <si>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</si>
  <si>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</si>
  <si>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</si>
  <si>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</si>
  <si>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</si>
  <si>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</si>
  <si>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</si>
  <si>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</si>
  <si>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</si>
  <si>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</si>
  <si>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</si>
  <si>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</si>
  <si>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</si>
  <si>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</si>
  <si>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</si>
  <si>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</si>
  <si>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</si>
  <si>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</si>
  <si>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</si>
  <si>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</si>
  <si>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</si>
  <si>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</si>
  <si>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</si>
  <si>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</si>
  <si>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</si>
  <si>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</si>
  <si>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</si>
  <si>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</si>
  <si>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</si>
  <si>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</si>
  <si>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</si>
  <si>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</si>
  <si>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</si>
  <si>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</si>
  <si>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</si>
  <si>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</si>
  <si>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</si>
  <si>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</si>
  <si>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</si>
  <si>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</si>
  <si>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</si>
  <si>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</si>
  <si>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</si>
  <si>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</si>
  <si>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</si>
  <si>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</si>
  <si>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</si>
  <si>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</si>
  <si>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</si>
  <si>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</si>
  <si>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</si>
  <si>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</si>
  <si>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</si>
  <si>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</si>
  <si>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</si>
  <si>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</si>
  <si>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</si>
  <si>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</si>
  <si>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</si>
  <si>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</si>
  <si>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</si>
  <si>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</si>
  <si>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</si>
  <si>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</si>
  <si>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</si>
  <si>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</si>
  <si>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</si>
  <si>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</si>
  <si>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</si>
  <si>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</si>
  <si>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</si>
  <si>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</si>
  <si>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</si>
  <si>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</si>
  <si>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</si>
  <si>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</si>
  <si>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</si>
  <si>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</si>
  <si>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</si>
  <si>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</si>
  <si>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</si>
  <si>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</si>
  <si>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</si>
  <si>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</si>
  <si>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</si>
  <si>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</si>
  <si>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</si>
  <si>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</si>
  <si>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</si>
  <si>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</si>
  <si>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</si>
  <si>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</si>
  <si>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</si>
  <si>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</si>
  <si>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</si>
  <si>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</si>
  <si>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</si>
  <si>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</si>
  <si>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</si>
  <si>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</si>
  <si>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</si>
  <si>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</si>
  <si>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</si>
  <si>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</si>
  <si>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</si>
  <si>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</si>
  <si>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</si>
  <si>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</si>
  <si>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</si>
  <si>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</si>
  <si>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</si>
  <si>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</si>
  <si>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</si>
  <si>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</si>
  <si>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</si>
  <si>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</si>
  <si>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</si>
  <si>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</si>
  <si>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</si>
  <si>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</si>
  <si>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</si>
  <si>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</si>
  <si>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</si>
  <si>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</si>
  <si>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</si>
  <si>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</si>
  <si>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</si>
  <si>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</si>
  <si>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</si>
  <si>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</si>
  <si>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</si>
  <si>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</si>
  <si>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</si>
  <si>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</si>
  <si>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</si>
  <si>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</si>
  <si>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</si>
  <si>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</si>
  <si>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</si>
  <si>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</si>
  <si>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</si>
  <si>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</si>
  <si>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</si>
  <si>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</si>
  <si>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</si>
  <si>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</si>
  <si>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</si>
  <si>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</si>
  <si>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</si>
  <si>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</si>
  <si>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</si>
  <si>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</si>
  <si>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</si>
  <si>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</si>
  <si>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</si>
  <si>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</si>
  <si>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</si>
  <si>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</si>
  <si>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</si>
  <si>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</si>
  <si>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</si>
  <si>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</si>
  <si>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</si>
  <si>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</si>
  <si>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</si>
  <si>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</si>
  <si>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</si>
  <si>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</si>
  <si>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</si>
  <si>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</si>
  <si>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</si>
  <si>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</si>
  <si>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</si>
  <si>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</si>
  <si>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</si>
  <si>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</si>
  <si>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</si>
  <si>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</si>
  <si>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</si>
  <si>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</si>
  <si>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</si>
  <si>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</si>
  <si>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</si>
  <si>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</si>
  <si>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</si>
  <si>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</si>
  <si>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</si>
  <si>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</si>
  <si>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</si>
  <si>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</si>
  <si>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</si>
  <si>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</si>
  <si>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</si>
  <si>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</si>
  <si>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</si>
  <si>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</si>
  <si>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</si>
  <si>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</si>
  <si>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</si>
  <si>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</si>
  <si>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</si>
  <si>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</si>
  <si>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</si>
  <si>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</si>
  <si>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</si>
  <si>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</si>
  <si>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</si>
  <si>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</si>
  <si>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</si>
  <si>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</si>
  <si>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</si>
  <si>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</si>
  <si>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</si>
  <si>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</si>
  <si>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</si>
  <si>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</si>
  <si>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</si>
  <si>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</si>
  <si>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</si>
  <si>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</si>
  <si>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</si>
  <si>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</si>
  <si>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</si>
  <si>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</si>
  <si>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</si>
  <si>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</si>
  <si>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</si>
  <si>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</si>
  <si>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</si>
  <si>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</si>
  <si>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</si>
  <si>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</si>
  <si>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</si>
  <si>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</si>
  <si>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</si>
  <si>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</si>
  <si>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</si>
  <si>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</si>
  <si>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</si>
  <si>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</si>
  <si>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</si>
  <si>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</si>
  <si>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</si>
  <si>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</si>
  <si>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</si>
  <si>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</si>
  <si>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</si>
  <si>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</si>
  <si>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</si>
  <si>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</si>
  <si>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</si>
  <si>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</si>
  <si>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</si>
  <si>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</si>
  <si>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</si>
  <si>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</si>
  <si>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</si>
  <si>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</si>
  <si>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</si>
  <si>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</si>
  <si>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</si>
  <si>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</si>
  <si>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</si>
  <si>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</si>
  <si>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</si>
  <si>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</si>
  <si>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</si>
  <si>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</si>
  <si>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</si>
  <si>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</si>
  <si>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</si>
  <si>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</si>
  <si>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</si>
  <si>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</si>
  <si>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</si>
  <si>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</si>
  <si>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</si>
  <si>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</si>
  <si>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</si>
  <si>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</si>
  <si>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</si>
  <si>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</si>
  <si>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</si>
  <si>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</si>
  <si>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</si>
  <si>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</si>
  <si>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</si>
  <si>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</si>
  <si>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</si>
  <si>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</si>
  <si>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</si>
  <si>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</si>
  <si>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</si>
  <si>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</si>
  <si>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</si>
  <si>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</si>
  <si>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</si>
  <si>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</si>
  <si>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</si>
  <si>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</si>
  <si>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</si>
  <si>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</si>
  <si>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</si>
  <si>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</si>
  <si>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</si>
  <si>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</si>
  <si>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</si>
  <si>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</si>
  <si>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</si>
  <si>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</si>
  <si>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</si>
  <si>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</si>
  <si>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</si>
  <si>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</si>
  <si>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</si>
  <si>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</si>
  <si>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</si>
  <si>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</si>
  <si>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</si>
  <si>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</si>
  <si>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</si>
  <si>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</si>
  <si>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</si>
  <si>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</si>
  <si>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</si>
  <si>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</si>
  <si>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</si>
  <si>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</si>
  <si>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</si>
  <si>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</si>
  <si>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</si>
  <si>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</si>
  <si>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</si>
  <si>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</si>
  <si>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</si>
  <si>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</si>
  <si>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</si>
  <si>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</si>
  <si>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</si>
  <si>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</si>
  <si>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</si>
  <si>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</si>
  <si>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</si>
  <si>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</si>
  <si>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</si>
  <si>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</si>
  <si>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</si>
  <si>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</si>
  <si>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</si>
  <si>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</si>
  <si>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</si>
  <si>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</si>
  <si>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</si>
  <si>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</si>
  <si>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</si>
  <si>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</si>
  <si>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</si>
  <si>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</si>
  <si>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</si>
  <si>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</si>
  <si>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</si>
  <si>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</si>
  <si>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</si>
  <si>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</si>
  <si>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</si>
  <si>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</si>
  <si>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</si>
  <si>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</si>
  <si>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</si>
  <si>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</si>
  <si>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</si>
  <si>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</si>
  <si>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</si>
  <si>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</si>
  <si>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</si>
  <si>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</si>
  <si>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</si>
  <si>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</si>
  <si>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</si>
  <si>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</si>
  <si>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</si>
  <si>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</si>
  <si>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</si>
  <si>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</si>
  <si>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</si>
  <si>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</si>
  <si>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</si>
  <si>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</si>
  <si>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</si>
  <si>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</si>
  <si>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</si>
  <si>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</si>
  <si>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</si>
  <si>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</si>
  <si>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</si>
  <si>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</si>
  <si>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</si>
  <si>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</si>
  <si>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</si>
  <si>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</si>
  <si>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</si>
  <si>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</si>
  <si>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</si>
  <si>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</si>
  <si>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</si>
  <si>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</si>
  <si>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</si>
  <si>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</si>
  <si>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</si>
  <si>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</si>
  <si>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</si>
  <si>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</si>
  <si>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</si>
  <si>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</si>
  <si>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</si>
  <si>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</si>
  <si>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</si>
  <si>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</si>
  <si>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</si>
  <si>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</si>
  <si>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</si>
  <si>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</si>
  <si>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</si>
  <si>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</si>
  <si>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</si>
  <si>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</si>
  <si>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</si>
  <si>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</si>
  <si>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</si>
  <si>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</si>
  <si>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</si>
  <si>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</si>
  <si>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</si>
  <si>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</si>
  <si>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</si>
  <si>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</si>
  <si>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</si>
  <si>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</si>
  <si>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</si>
  <si>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</si>
  <si>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</si>
  <si>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</si>
  <si>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</si>
  <si>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</si>
  <si>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</si>
  <si>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</si>
  <si>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</si>
  <si>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</si>
  <si>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</si>
  <si>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</si>
  <si>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</si>
  <si>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</si>
  <si>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</si>
  <si>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</si>
  <si>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</si>
  <si>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</si>
  <si>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</si>
  <si>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</si>
  <si>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</si>
  <si>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</si>
  <si>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</si>
  <si>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</si>
  <si>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</si>
  <si>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</si>
  <si>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</si>
  <si>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</si>
  <si>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</si>
  <si>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</si>
  <si>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</si>
  <si>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</si>
  <si>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</si>
  <si>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</si>
  <si>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</si>
  <si>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</si>
  <si>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</si>
  <si>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</si>
  <si>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</si>
  <si>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</si>
  <si>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</si>
  <si>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</si>
  <si>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</si>
  <si>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</si>
  <si>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</si>
  <si>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</si>
  <si>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</si>
  <si>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</si>
  <si>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</si>
  <si>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</si>
  <si>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</si>
  <si>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</si>
  <si>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</si>
  <si>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</si>
  <si>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</si>
  <si>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</si>
  <si>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</si>
  <si>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</si>
  <si>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</si>
  <si>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</si>
  <si>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</si>
  <si>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</si>
  <si>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</si>
  <si>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</si>
  <si>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</si>
  <si>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</si>
  <si>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</si>
  <si>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</si>
  <si>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</si>
  <si>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</si>
  <si>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</si>
  <si>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</si>
  <si>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</si>
  <si>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</si>
  <si>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</si>
  <si>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</si>
  <si>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</si>
  <si>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</si>
  <si>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</si>
  <si>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</si>
  <si>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</si>
  <si>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</si>
  <si>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</si>
  <si>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</si>
  <si>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</si>
  <si>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</si>
  <si>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</si>
  <si>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</si>
  <si>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</si>
  <si>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</si>
  <si>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</si>
  <si>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</si>
  <si>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</si>
  <si>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</si>
  <si>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</si>
  <si>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</si>
  <si>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</si>
  <si>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</si>
  <si>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</si>
  <si>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</si>
  <si>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</si>
  <si>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</si>
  <si>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</si>
  <si>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</si>
  <si>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</si>
  <si>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</si>
  <si>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</si>
  <si>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</si>
  <si>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</si>
  <si>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</si>
  <si>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</si>
  <si>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</si>
  <si>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</si>
  <si>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</si>
  <si>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</si>
  <si>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</si>
  <si>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</si>
  <si>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</si>
  <si>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</si>
  <si>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</si>
  <si>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</si>
  <si>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</si>
  <si>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</si>
  <si>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</si>
  <si>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</si>
  <si>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</si>
  <si>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</si>
  <si>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</si>
  <si>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</si>
  <si>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</si>
  <si>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</si>
  <si>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</si>
  <si>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</si>
  <si>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</si>
  <si>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</si>
  <si>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</si>
  <si>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</si>
  <si>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</si>
  <si>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</si>
  <si>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</si>
  <si>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</si>
  <si>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</si>
  <si>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</si>
  <si>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</si>
  <si>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</si>
  <si>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</si>
  <si>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</si>
  <si>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</si>
  <si>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</si>
  <si>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</si>
  <si>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</si>
  <si>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</si>
  <si>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</si>
  <si>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</si>
  <si>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</si>
  <si>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</si>
  <si>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</si>
  <si>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</si>
  <si>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</si>
  <si>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</si>
  <si>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</si>
  <si>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</si>
  <si>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</si>
  <si>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</si>
  <si>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</si>
  <si>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</si>
  <si>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</si>
  <si>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</si>
  <si>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</si>
  <si>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</si>
  <si>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</si>
  <si>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</si>
  <si>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</si>
  <si>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</si>
  <si>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</si>
  <si>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</si>
  <si>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</si>
  <si>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</si>
  <si>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</si>
  <si>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</si>
  <si>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</si>
  <si>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</si>
  <si>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</si>
  <si>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</si>
  <si>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</si>
  <si>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</si>
  <si>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</si>
  <si>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</si>
  <si>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</si>
  <si>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</si>
  <si>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</si>
  <si>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</si>
  <si>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</si>
  <si>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</si>
  <si>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</si>
  <si>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</si>
  <si>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</si>
  <si>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</si>
  <si>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</si>
  <si>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</si>
  <si>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</si>
  <si>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</si>
  <si>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</si>
  <si>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</si>
  <si>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</si>
  <si>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</si>
  <si>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</si>
  <si>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</si>
  <si>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</si>
  <si>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</si>
  <si>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</si>
  <si>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</si>
  <si>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</si>
  <si>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</si>
  <si>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</si>
  <si>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</si>
  <si>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</si>
  <si>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</si>
  <si>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</si>
  <si>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</si>
  <si>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</si>
  <si>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</si>
  <si>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</si>
  <si>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</si>
  <si>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</si>
  <si>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</si>
  <si>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</si>
  <si>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</si>
  <si>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</si>
  <si>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</si>
  <si>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</si>
  <si>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</si>
  <si>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</si>
  <si>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</si>
  <si>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</si>
  <si>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</si>
  <si>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</si>
  <si>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</si>
  <si>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</si>
  <si>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</si>
  <si>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</si>
  <si>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</si>
  <si>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</si>
  <si>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</si>
  <si>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</si>
  <si>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</si>
  <si>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</si>
  <si>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</si>
  <si>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</si>
  <si>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</si>
  <si>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</si>
  <si>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</si>
  <si>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</si>
  <si>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</si>
  <si>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</si>
  <si>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</si>
  <si>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</si>
  <si>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</si>
  <si>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</si>
  <si>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</si>
  <si>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</si>
  <si>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</si>
  <si>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</si>
  <si>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</si>
  <si>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</si>
  <si>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</si>
  <si>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</si>
  <si>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</si>
  <si>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</si>
  <si>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</si>
  <si>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</si>
  <si>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</si>
  <si>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</si>
  <si>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</si>
  <si>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</si>
  <si>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</si>
  <si>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</si>
  <si>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</si>
  <si>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</si>
  <si>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</si>
  <si>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</si>
  <si>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</si>
  <si>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</si>
  <si>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</si>
  <si>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</si>
  <si>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</si>
  <si>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</si>
  <si>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</si>
  <si>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</si>
  <si>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</si>
  <si>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</si>
  <si>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</si>
  <si>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</si>
  <si>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</si>
  <si>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</si>
  <si>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</si>
  <si>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</si>
  <si>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</si>
  <si>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</si>
  <si>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</si>
  <si>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</si>
  <si>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</si>
  <si>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</si>
  <si>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</si>
  <si>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</si>
  <si>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</si>
  <si>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</si>
  <si>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</si>
  <si>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</si>
  <si>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</si>
  <si>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</si>
  <si>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</si>
  <si>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</si>
  <si>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</si>
  <si>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</si>
  <si>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</si>
  <si>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</si>
  <si>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</si>
  <si>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</si>
  <si>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</si>
  <si>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</si>
  <si>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</si>
  <si>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</si>
  <si>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</si>
  <si>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</si>
  <si>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</si>
  <si>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</si>
  <si>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</si>
  <si>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</si>
  <si>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</si>
  <si>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</si>
  <si>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</si>
  <si>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</si>
  <si>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</si>
  <si>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</si>
  <si>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</si>
  <si>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</si>
  <si>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</si>
  <si>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</si>
  <si>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</si>
  <si>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</si>
  <si>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</si>
  <si>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</si>
  <si>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</si>
  <si>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</si>
  <si>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</si>
  <si>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</si>
  <si>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</si>
  <si>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</si>
  <si>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</si>
  <si>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</si>
  <si>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</si>
  <si>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</si>
  <si>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</si>
  <si>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</si>
  <si>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</si>
  <si>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</si>
  <si>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</si>
  <si>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</si>
  <si>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</si>
  <si>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</si>
  <si>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</si>
  <si>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</si>
  <si>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</si>
  <si>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</si>
  <si>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</si>
  <si>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</si>
  <si>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</si>
  <si>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</si>
  <si>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</si>
  <si>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</si>
  <si>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</si>
  <si>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</si>
  <si>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</si>
  <si>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</si>
  <si>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</si>
  <si>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</si>
  <si>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</si>
  <si>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</si>
  <si>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</si>
  <si>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</si>
  <si>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</si>
  <si>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</si>
  <si>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</si>
  <si>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</si>
  <si>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</si>
  <si>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</si>
  <si>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</si>
  <si>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</si>
  <si>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</si>
  <si>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</si>
  <si>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</si>
  <si>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</si>
  <si>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</si>
  <si>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</si>
  <si>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</si>
  <si>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</si>
  <si>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</si>
  <si>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</si>
  <si>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</si>
  <si>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</si>
  <si>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</si>
  <si>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</si>
  <si>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</si>
  <si>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</si>
  <si>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</si>
  <si>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</si>
  <si>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</si>
  <si>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</si>
  <si>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</si>
  <si>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</si>
  <si>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</si>
  <si>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</si>
  <si>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</si>
  <si>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</si>
  <si>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</si>
  <si>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</si>
  <si>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</si>
  <si>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</si>
  <si>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</si>
  <si>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</si>
  <si>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</si>
  <si>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</si>
  <si>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</si>
  <si>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</si>
  <si>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</si>
  <si>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</si>
  <si>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</si>
  <si>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</si>
  <si>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</si>
  <si>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</si>
  <si>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</si>
  <si>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</si>
  <si>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</si>
  <si>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</si>
  <si>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</si>
  <si>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</si>
  <si>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</si>
  <si>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</si>
  <si>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</si>
  <si>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</si>
  <si>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</si>
  <si>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</si>
  <si>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</si>
  <si>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</si>
  <si>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</si>
  <si>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</si>
  <si>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</si>
  <si>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</si>
  <si>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</si>
  <si>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</si>
  <si>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</si>
  <si>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</si>
  <si>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</si>
  <si>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</si>
  <si>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</si>
  <si>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</si>
  <si>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</si>
  <si>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</si>
  <si>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</si>
  <si>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</si>
  <si>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</si>
  <si>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</si>
  <si>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</si>
  <si>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</si>
  <si>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</si>
  <si>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</si>
  <si>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</si>
  <si>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</si>
  <si>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</si>
  <si>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</si>
  <si>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</si>
  <si>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</si>
  <si>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</si>
  <si>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</si>
  <si>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</si>
  <si>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</si>
  <si>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</si>
  <si>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</si>
  <si>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</si>
  <si>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</si>
  <si>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</si>
  <si>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</si>
  <si>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</si>
  <si>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</si>
  <si>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</si>
  <si>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</si>
  <si>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</si>
  <si>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</si>
  <si>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</si>
  <si>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</si>
  <si>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</si>
  <si>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</si>
  <si>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</si>
  <si>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</si>
  <si>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</si>
  <si>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</si>
  <si>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</si>
  <si>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</si>
  <si>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</si>
  <si>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</si>
  <si>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</si>
  <si>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</si>
  <si>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</si>
  <si>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</si>
  <si>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</si>
  <si>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</si>
  <si>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</si>
  <si>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</si>
  <si>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</si>
  <si>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</si>
  <si>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</si>
  <si>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</si>
  <si>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</si>
  <si>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</si>
  <si>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</si>
  <si>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</si>
  <si>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</si>
  <si>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</si>
  <si>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</si>
  <si>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</si>
  <si>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</si>
  <si>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</si>
  <si>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</si>
  <si>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</si>
  <si>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</si>
  <si>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</si>
  <si>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</si>
  <si>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</si>
  <si>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</si>
  <si>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</si>
  <si>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</si>
  <si>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</si>
  <si>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</si>
  <si>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</si>
  <si>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</si>
  <si>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</si>
  <si>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</si>
  <si>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</si>
  <si>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</si>
  <si>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</si>
  <si>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</si>
  <si>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</si>
  <si>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</si>
  <si>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</si>
  <si>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</si>
  <si>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</si>
  <si>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</si>
  <si>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</si>
  <si>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</si>
  <si>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</si>
  <si>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</si>
  <si>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</si>
  <si>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</si>
  <si>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</si>
  <si>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</si>
  <si>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</si>
  <si>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</si>
  <si>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</si>
  <si>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</si>
  <si>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</si>
  <si>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</si>
  <si>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</si>
  <si>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</si>
  <si>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</si>
  <si>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</si>
  <si>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</si>
  <si>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</si>
  <si>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</si>
  <si>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</si>
  <si>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</si>
  <si>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</si>
  <si>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</si>
  <si>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</si>
  <si>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</si>
  <si>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</si>
  <si>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</si>
  <si>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</si>
  <si>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</si>
  <si>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</si>
  <si>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</si>
  <si>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</si>
  <si>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</si>
  <si>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</si>
  <si>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</si>
  <si>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</si>
  <si>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</si>
  <si>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</si>
  <si>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</si>
  <si>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</si>
  <si>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</si>
  <si>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</si>
  <si>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</si>
  <si>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</si>
  <si>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</si>
  <si>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</si>
  <si>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</si>
  <si>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</si>
  <si>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</si>
  <si>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</si>
  <si>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</si>
  <si>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</si>
  <si>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</si>
  <si>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</si>
  <si>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</si>
  <si>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</si>
  <si>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</si>
  <si>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</si>
  <si>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</si>
  <si>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</si>
  <si>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</si>
  <si>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</si>
  <si>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</si>
  <si>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</si>
  <si>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</si>
  <si>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</si>
  <si>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</si>
  <si>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</si>
  <si>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</si>
  <si>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</si>
  <si>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</si>
  <si>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</si>
  <si>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</si>
  <si>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</si>
  <si>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</si>
  <si>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</si>
  <si>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</si>
  <si>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</si>
  <si>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</si>
  <si>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</si>
  <si>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</si>
  <si>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</si>
  <si>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</si>
  <si>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</si>
  <si>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</si>
  <si>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</si>
  <si>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</si>
  <si>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</si>
  <si>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</si>
  <si>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</si>
  <si>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</si>
  <si>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</si>
  <si>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</si>
  <si>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</si>
  <si>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</si>
  <si>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</si>
  <si>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</si>
  <si>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</si>
  <si>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</si>
  <si>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</si>
  <si>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</si>
  <si>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</si>
  <si>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</si>
  <si>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</si>
  <si>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</si>
  <si>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</si>
  <si>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</si>
  <si>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</si>
  <si>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</si>
  <si>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</si>
  <si>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</si>
  <si>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</si>
  <si>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</si>
  <si>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</si>
  <si>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</si>
  <si>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</si>
  <si>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</si>
  <si>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</si>
  <si>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</si>
  <si>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</si>
  <si>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</si>
  <si>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</si>
  <si>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</si>
  <si>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</si>
  <si>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</si>
  <si>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</si>
  <si>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</si>
  <si>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</si>
  <si>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</si>
  <si>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</si>
  <si>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</si>
  <si>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</si>
  <si>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</si>
  <si>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</si>
  <si>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</si>
  <si>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</si>
  <si>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</si>
  <si>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</si>
  <si>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</si>
  <si>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</si>
  <si>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</si>
  <si>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</si>
  <si>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</si>
  <si>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</si>
  <si>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</si>
  <si>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</si>
  <si>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</si>
  <si>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</si>
  <si>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</si>
  <si>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</si>
  <si>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</si>
  <si>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</si>
  <si>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</si>
  <si>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</si>
  <si>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</si>
  <si>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</si>
  <si>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</si>
  <si>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</si>
  <si>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</si>
  <si>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</si>
  <si>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</si>
  <si>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</si>
  <si>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</si>
  <si>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</si>
  <si>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</si>
  <si>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</si>
  <si>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</si>
  <si>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</si>
  <si>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</si>
  <si>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</si>
  <si>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</si>
  <si>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</si>
  <si>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</si>
  <si>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</si>
  <si>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</si>
  <si>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</si>
  <si>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</si>
  <si>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</si>
  <si>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</si>
  <si>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</si>
  <si>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</si>
  <si>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</si>
  <si>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</si>
  <si>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</si>
  <si>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</si>
  <si>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</si>
  <si>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</si>
  <si>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</si>
  <si>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</si>
  <si>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</si>
  <si>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</si>
  <si>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</si>
  <si>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</si>
  <si>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</si>
  <si>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</si>
  <si>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</si>
  <si>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</si>
  <si>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</si>
  <si>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</si>
  <si>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</si>
  <si>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</si>
  <si>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</si>
  <si>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</si>
  <si>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</si>
  <si>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</si>
  <si>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</si>
  <si>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</si>
  <si>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</si>
  <si>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</si>
  <si>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</si>
  <si>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</si>
  <si>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</si>
  <si>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</si>
  <si>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</si>
  <si>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</si>
  <si>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</si>
  <si>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</si>
  <si>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</si>
  <si>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</si>
  <si>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</si>
  <si>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</si>
  <si>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</si>
  <si>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</si>
  <si>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</si>
  <si>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</si>
  <si>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</si>
  <si>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</si>
  <si>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</si>
  <si>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</si>
  <si>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</si>
  <si>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</si>
  <si>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</si>
  <si>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</si>
  <si>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</si>
  <si>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</si>
  <si>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</si>
  <si>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</si>
  <si>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</si>
  <si>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</si>
  <si>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</si>
  <si>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</si>
  <si>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</si>
  <si>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</si>
  <si>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</si>
  <si>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</si>
  <si>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</si>
  <si>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</si>
  <si>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</si>
  <si>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</si>
  <si>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</si>
  <si>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</si>
  <si>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</si>
  <si>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</si>
  <si>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</si>
  <si>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</si>
  <si>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</si>
  <si>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</si>
  <si>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</si>
  <si>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</si>
  <si>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</si>
  <si>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</si>
  <si>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</si>
  <si>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</si>
  <si>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</si>
  <si>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</si>
  <si>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</si>
  <si>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</si>
  <si>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</si>
  <si>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</si>
  <si>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</si>
  <si>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</si>
  <si>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</si>
  <si>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</si>
  <si>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</si>
  <si>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</si>
  <si>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</si>
  <si>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</si>
  <si>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</si>
  <si>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</si>
  <si>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</si>
  <si>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</si>
  <si>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</si>
  <si>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</si>
  <si>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</si>
  <si>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</si>
  <si>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</si>
  <si>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</si>
  <si>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</si>
  <si>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</si>
  <si>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</si>
  <si>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</si>
  <si>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</si>
  <si>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</si>
  <si>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</si>
  <si>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</si>
  <si>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</si>
  <si>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</si>
  <si>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</si>
  <si>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</si>
  <si>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</si>
  <si>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</si>
  <si>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</si>
  <si>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</si>
  <si>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</si>
  <si>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</si>
  <si>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</si>
  <si>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</si>
  <si>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</si>
  <si>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</si>
  <si>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</si>
  <si>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</si>
  <si>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</si>
  <si>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</si>
  <si>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</si>
  <si>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</si>
  <si>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</si>
  <si>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</si>
  <si>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</si>
  <si>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</si>
  <si>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</si>
  <si>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</si>
  <si>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</si>
  <si>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</si>
  <si>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</si>
  <si>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</si>
  <si>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</si>
  <si>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</si>
  <si>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</si>
  <si>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</si>
  <si>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</si>
  <si>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</si>
  <si>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</si>
  <si>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</si>
  <si>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</si>
  <si>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</si>
  <si>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</si>
  <si>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</si>
  <si>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</si>
  <si>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</si>
  <si>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</si>
  <si>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</si>
  <si>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</si>
  <si>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</si>
  <si>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</si>
  <si>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</si>
  <si>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</si>
  <si>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</si>
  <si>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</si>
  <si>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</si>
  <si>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</si>
  <si>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</si>
  <si>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</si>
  <si>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</si>
  <si>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</si>
  <si>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</si>
  <si>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</si>
  <si>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</si>
  <si>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</si>
  <si>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</si>
  <si>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</si>
  <si>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</si>
  <si>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</si>
  <si>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</si>
  <si>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</si>
  <si>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</si>
  <si>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</si>
  <si>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</si>
  <si>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</si>
  <si>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</si>
  <si>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</si>
  <si>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</si>
  <si>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</si>
  <si>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</si>
  <si>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</si>
  <si>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</si>
  <si>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</si>
  <si>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</si>
  <si>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</si>
  <si>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</si>
  <si>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</si>
  <si>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</si>
  <si>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</si>
  <si>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</si>
  <si>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</si>
  <si>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</si>
  <si>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</si>
  <si>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</si>
  <si>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</si>
  <si>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</si>
  <si>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</si>
  <si>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</si>
  <si>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</si>
  <si>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</si>
  <si>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</si>
  <si>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</si>
  <si>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</si>
  <si>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</si>
  <si>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</si>
  <si>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</si>
  <si>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</si>
  <si>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</si>
  <si>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</si>
  <si>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</si>
  <si>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</si>
  <si>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</si>
  <si>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</si>
  <si>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</si>
  <si>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</si>
  <si>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</si>
  <si>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</si>
  <si>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</si>
  <si>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</si>
  <si>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</si>
  <si>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</si>
  <si>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</si>
  <si>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</si>
  <si>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</si>
  <si>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</si>
  <si>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</si>
  <si>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</si>
  <si>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</si>
  <si>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</si>
  <si>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</si>
  <si>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</si>
  <si>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</si>
  <si>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</si>
  <si>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</si>
  <si>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</si>
  <si>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</si>
  <si>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</si>
  <si>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</si>
  <si>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</si>
  <si>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</si>
  <si>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</si>
  <si>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</si>
  <si>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</si>
  <si>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</si>
  <si>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</si>
  <si>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</si>
  <si>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</si>
  <si>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</si>
  <si>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</si>
  <si>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</si>
  <si>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</si>
  <si>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</si>
  <si>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</si>
  <si>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</si>
  <si>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</si>
  <si>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</si>
  <si>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</si>
  <si>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</si>
  <si>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</si>
  <si>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</si>
  <si>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</si>
  <si>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</si>
  <si>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</si>
  <si>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</si>
  <si>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</si>
  <si>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</si>
  <si>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</si>
  <si>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</si>
  <si>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</si>
  <si>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</si>
  <si>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</si>
  <si>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</si>
  <si>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</si>
  <si>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</si>
  <si>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</si>
  <si>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</si>
  <si>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</si>
  <si>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</si>
  <si>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</si>
  <si>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</si>
  <si>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</si>
  <si>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</si>
  <si>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</si>
  <si>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</si>
  <si>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</si>
  <si>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</si>
  <si>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</si>
  <si>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</si>
  <si>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</si>
  <si>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</si>
  <si>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</si>
  <si>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</si>
  <si>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</si>
  <si>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</si>
  <si>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</si>
  <si>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</si>
  <si>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</si>
  <si>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</si>
  <si>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</si>
  <si>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</si>
  <si>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</si>
  <si>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</si>
  <si>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</si>
  <si>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</si>
  <si>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</si>
  <si>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</si>
  <si>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</si>
  <si>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</si>
  <si>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</si>
  <si>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</si>
  <si>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</si>
  <si>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</si>
  <si>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</si>
  <si>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</si>
  <si>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</si>
  <si>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</si>
  <si>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</si>
  <si>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</si>
  <si>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</si>
  <si>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</si>
  <si>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</si>
  <si>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</si>
  <si>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</si>
  <si>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</si>
  <si>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</si>
  <si>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</si>
  <si>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</si>
  <si>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</si>
  <si>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</si>
  <si>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</si>
  <si>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</si>
  <si>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</si>
  <si>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</si>
  <si>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</si>
  <si>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</si>
  <si>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</si>
  <si>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</si>
  <si>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</si>
  <si>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</si>
  <si>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</si>
  <si>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</si>
  <si>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</si>
  <si>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</si>
  <si>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</si>
  <si>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</si>
  <si>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</si>
  <si>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</si>
  <si>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</si>
  <si>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</si>
  <si>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</si>
  <si>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</si>
  <si>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</si>
  <si>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</si>
  <si>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</si>
  <si>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</si>
  <si>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</si>
  <si>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</si>
  <si>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</si>
  <si>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</si>
  <si>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</si>
  <si>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</si>
  <si>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</si>
  <si>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</si>
  <si>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</si>
  <si>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</si>
  <si>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</si>
  <si>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</si>
  <si>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</si>
  <si>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</si>
  <si>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</si>
  <si>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</si>
  <si>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</si>
  <si>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</si>
  <si>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</si>
  <si>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</si>
  <si>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</si>
  <si>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</si>
  <si>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</si>
  <si>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</si>
  <si>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</si>
  <si>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</si>
  <si>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</si>
  <si>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</si>
  <si>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</si>
  <si>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</si>
  <si>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</si>
  <si>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</si>
  <si>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</si>
  <si>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</si>
  <si>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</si>
  <si>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</si>
  <si>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</si>
  <si>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</si>
  <si>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</si>
  <si>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</si>
  <si>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</si>
  <si>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</si>
  <si>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</si>
  <si>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</si>
  <si>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</si>
  <si>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</si>
  <si>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</si>
  <si>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</si>
  <si>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</si>
  <si>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</si>
  <si>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</si>
  <si>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</si>
  <si>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</si>
  <si>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</si>
  <si>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</si>
  <si>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</si>
  <si>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</si>
  <si>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</si>
  <si>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</si>
  <si>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</si>
  <si>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</si>
  <si>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</si>
  <si>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</si>
  <si>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</si>
  <si>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</si>
  <si>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</si>
  <si>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</si>
  <si>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</si>
  <si>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</si>
  <si>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</si>
  <si>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</si>
  <si>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</si>
  <si>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</si>
  <si>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</si>
  <si>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</si>
  <si>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</si>
  <si>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</si>
  <si>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</si>
  <si>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</si>
  <si>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</si>
  <si>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</si>
  <si>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</si>
  <si>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</si>
  <si>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</si>
  <si>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</si>
  <si>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</si>
  <si>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</si>
  <si>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</si>
  <si>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</si>
  <si>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</si>
  <si>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</si>
  <si>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</si>
  <si>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</si>
  <si>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</si>
  <si>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</si>
  <si>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</si>
  <si>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</si>
  <si>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</si>
  <si>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</si>
  <si>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</si>
  <si>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</si>
  <si>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</si>
  <si>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</si>
  <si>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</si>
  <si>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</si>
  <si>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</si>
  <si>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</si>
  <si>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</si>
  <si>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</si>
  <si>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</si>
  <si>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</si>
  <si>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</si>
  <si>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</si>
  <si>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</si>
  <si>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</si>
  <si>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</si>
  <si>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</si>
  <si>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</si>
  <si>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</si>
  <si>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</si>
  <si>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</si>
  <si>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</si>
  <si>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</si>
  <si>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</si>
  <si>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</si>
  <si>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</si>
  <si>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</si>
  <si>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</si>
  <si>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</si>
  <si>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</si>
  <si>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</si>
  <si>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</si>
  <si>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</si>
  <si>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</si>
  <si>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</si>
  <si>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</si>
  <si>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</si>
  <si>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</si>
  <si>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</si>
  <si>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</si>
  <si>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</si>
  <si>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2-10</t>
    <phoneticPr fontId="6"/>
  </si>
  <si>
    <t>3-10</t>
    <phoneticPr fontId="6"/>
  </si>
  <si>
    <t>1-11</t>
    <phoneticPr fontId="6"/>
  </si>
  <si>
    <t>2-11</t>
    <phoneticPr fontId="6"/>
  </si>
  <si>
    <t>3-11</t>
    <phoneticPr fontId="6"/>
  </si>
  <si>
    <t>1-12</t>
    <phoneticPr fontId="6"/>
  </si>
  <si>
    <t>2-12</t>
    <phoneticPr fontId="6"/>
  </si>
  <si>
    <t>3-12</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</si>
  <si>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</si>
  <si>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</si>
  <si>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</si>
  <si>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</si>
  <si>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</si>
  <si>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</si>
  <si>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</si>
  <si>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</si>
  <si>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</si>
  <si>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</si>
  <si>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</si>
  <si>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</si>
  <si>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</si>
  <si>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</si>
  <si>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</si>
  <si>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</si>
  <si>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</si>
  <si>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</si>
  <si>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</si>
  <si>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</si>
  <si>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</si>
  <si>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</si>
  <si>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</si>
  <si>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</si>
  <si>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</si>
  <si>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</si>
  <si>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</si>
  <si>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</si>
  <si>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</si>
  <si>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</si>
  <si>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</si>
  <si>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</si>
  <si>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</si>
  <si>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</si>
  <si>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</si>
  <si>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</si>
  <si>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</si>
  <si>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</si>
  <si>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</si>
  <si>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</si>
  <si>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</si>
  <si>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</si>
  <si>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</si>
  <si>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</si>
  <si>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</si>
  <si>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</si>
  <si>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</si>
  <si>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</si>
  <si>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</si>
  <si>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</si>
  <si>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</si>
  <si>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</si>
  <si>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</si>
  <si>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</si>
  <si>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</si>
  <si>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</si>
  <si>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保健体育</t>
    <rPh sb="0" eb="4">
      <t>ホケンタイイク</t>
    </rPh>
    <phoneticPr fontId="15"/>
  </si>
  <si>
    <t>職業・家庭</t>
    <rPh sb="0" eb="2">
      <t>ショクギョウ</t>
    </rPh>
    <rPh sb="3" eb="5">
      <t>カテイ</t>
    </rPh>
    <phoneticPr fontId="15"/>
  </si>
  <si>
    <t>外国語</t>
    <rPh sb="0" eb="3">
      <t>ガイコクゴ</t>
    </rPh>
    <phoneticPr fontId="15"/>
  </si>
  <si>
    <t>道徳</t>
    <rPh sb="0" eb="2">
      <t>ドウトク</t>
    </rPh>
    <phoneticPr fontId="15"/>
  </si>
  <si>
    <t>職業</t>
    <rPh sb="0" eb="2">
      <t>ショクギョウ</t>
    </rPh>
    <phoneticPr fontId="15"/>
  </si>
  <si>
    <t>家庭</t>
    <rPh sb="0" eb="2">
      <t>カテイ</t>
    </rPh>
    <phoneticPr fontId="15"/>
  </si>
  <si>
    <t>ア</t>
  </si>
  <si>
    <t>g169</t>
    <phoneticPr fontId="15"/>
  </si>
  <si>
    <t>g162</t>
    <phoneticPr fontId="15"/>
  </si>
  <si>
    <t>〇</t>
  </si>
  <si>
    <t>g173</t>
    <phoneticPr fontId="15"/>
  </si>
  <si>
    <t>R06b175</t>
    <phoneticPr fontId="15"/>
  </si>
  <si>
    <t>R06b181</t>
    <phoneticPr fontId="15"/>
  </si>
  <si>
    <t>R06b189</t>
    <phoneticPr fontId="15"/>
  </si>
  <si>
    <t>A</t>
    <phoneticPr fontId="15"/>
  </si>
  <si>
    <t>B・C</t>
  </si>
  <si>
    <t>B・C</t>
    <phoneticPr fontId="15"/>
  </si>
  <si>
    <t>１～２～３</t>
  </si>
  <si>
    <t>１～２～３</t>
    <phoneticPr fontId="15"/>
  </si>
  <si>
    <t>全</t>
    <rPh sb="0" eb="1">
      <t>ゼン</t>
    </rPh>
    <phoneticPr fontId="15"/>
  </si>
  <si>
    <t>B</t>
    <phoneticPr fontId="15"/>
  </si>
  <si>
    <t>C</t>
    <phoneticPr fontId="15"/>
  </si>
  <si>
    <t>２～３</t>
    <phoneticPr fontId="15"/>
  </si>
  <si>
    <t>吹田支援学校</t>
    <rPh sb="0" eb="2">
      <t>スイタ</t>
    </rPh>
    <rPh sb="2" eb="6">
      <t>シエンガッコウ</t>
    </rPh>
    <phoneticPr fontId="15"/>
  </si>
  <si>
    <t>g172</t>
    <phoneticPr fontId="15"/>
  </si>
  <si>
    <t>g176</t>
    <phoneticPr fontId="15"/>
  </si>
  <si>
    <t>g171</t>
    <phoneticPr fontId="15"/>
  </si>
  <si>
    <t>1</t>
    <phoneticPr fontId="15"/>
  </si>
  <si>
    <t>g175</t>
    <phoneticPr fontId="15"/>
  </si>
  <si>
    <t>224
学研</t>
    <rPh sb="4" eb="6">
      <t>ガッケン</t>
    </rPh>
    <phoneticPr fontId="15"/>
  </si>
  <si>
    <t>中学保健体育</t>
    <rPh sb="2" eb="6">
      <t>ホケンタイイク</t>
    </rPh>
    <phoneticPr fontId="15"/>
  </si>
  <si>
    <t>新しい技術・家庭　技術分野
未来を創るTechnology</t>
    <rPh sb="0" eb="1">
      <t>アタラ</t>
    </rPh>
    <rPh sb="3" eb="5">
      <t>ギジュツ</t>
    </rPh>
    <rPh sb="6" eb="8">
      <t>カテイ</t>
    </rPh>
    <rPh sb="9" eb="11">
      <t>ギジュツ</t>
    </rPh>
    <rPh sb="11" eb="13">
      <t>ブンヤ</t>
    </rPh>
    <rPh sb="14" eb="16">
      <t>ミライ</t>
    </rPh>
    <rPh sb="17" eb="18">
      <t>ツク</t>
    </rPh>
    <phoneticPr fontId="15"/>
  </si>
  <si>
    <t>2
東書</t>
    <rPh sb="2" eb="4">
      <t>トウショ</t>
    </rPh>
    <phoneticPr fontId="15"/>
  </si>
  <si>
    <t>新しい技術・家庭　家庭分野
自立と共生を目指して</t>
    <rPh sb="0" eb="1">
      <t>アタラ</t>
    </rPh>
    <rPh sb="3" eb="5">
      <t>ギジュツ</t>
    </rPh>
    <rPh sb="6" eb="8">
      <t>カテイ</t>
    </rPh>
    <rPh sb="9" eb="11">
      <t>カテイ</t>
    </rPh>
    <rPh sb="11" eb="13">
      <t>ブンヤ</t>
    </rPh>
    <rPh sb="14" eb="16">
      <t>ジリツ</t>
    </rPh>
    <rPh sb="17" eb="19">
      <t>キョウセイ</t>
    </rPh>
    <rPh sb="20" eb="22">
      <t>メザ</t>
    </rPh>
    <phoneticPr fontId="15"/>
  </si>
  <si>
    <t>1-13</t>
    <phoneticPr fontId="6"/>
  </si>
  <si>
    <t>１</t>
    <phoneticPr fontId="15"/>
  </si>
  <si>
    <t>1-10</t>
    <phoneticPr fontId="15"/>
  </si>
  <si>
    <t>g174</t>
    <phoneticPr fontId="15"/>
  </si>
  <si>
    <t>動物がページを変えるごとに増えていく構成になっていて、生徒の興味を引きやすく、楽しみながら学習できる。また１から１０までの数を親しみやすい動物の絵で数えるようになっていて数の概念が学習できると考える。よって本書は、本校中学部１～３年生の数学科教科用図書として適切であると考えられる。</t>
    <phoneticPr fontId="6"/>
  </si>
  <si>
    <t>体育編、保健編の内容がそれぞれ学年別にまとめられた学習内容になっており、明確で分かりやすい。体の発育・発達やケガの防止・病気の予防など、健康安全の大切さが理解できるように記載されており、生徒が興味関心を持ちやすい。また、写真やイラストも多く見やすい。本校中学部１～３年生の保健体育科教科用図書として適切であると考えられる。</t>
    <phoneticPr fontId="6"/>
  </si>
  <si>
    <t>日本や世界の音楽について様々な楽曲が取り上げられており、生徒の興味や音楽への関心を引き出せる内容である。写真や図版、イメージ画が添えられ、親しみが持ちやすく視覚支援にも有効である。本校中学部２～３年生に適した音楽科教科用図書であると考える。</t>
    <phoneticPr fontId="6"/>
  </si>
  <si>
    <t>R06b190</t>
    <phoneticPr fontId="15"/>
  </si>
  <si>
    <t>基本から応用、発展となる内容を学べる。手順なども写真と文章を使って詳しく説明されているので分かりやすい。ワーク形式で単元の終わりには学習の振り返りができるようになっている。本校中学部１～３年生の家庭科教科用図書として適切であると考えられる。</t>
    <phoneticPr fontId="6"/>
  </si>
  <si>
    <t>図画工作から美術へ移行するうえで、学ぶべき内容が分かりやすく掲載されている。図版が豊富なので、説明文が難しい生徒にも目を引き、使いやすい。技法の説明ページがわかりやすく、資料集として、３年間必要時に見返すことができる。本校中学部１年生の美術科教科用図書として適切であると考えられる。</t>
    <phoneticPr fontId="6"/>
  </si>
  <si>
    <t>５０音順で一文字ずつ大きく書かれているため、文字が見やすく使用しやすい。付属のシートを使用すると、絵からひらがなが浮かび上がるしかけがあるため、生徒の興味関心を引きやすい。本校中学部１～３年生の国語科教科用図書として適切であると考えられる。</t>
    <rPh sb="99" eb="100">
      <t>カ</t>
    </rPh>
    <phoneticPr fontId="6"/>
  </si>
  <si>
    <t>文部科学省から知的障害支援学校の学習指導要領に則って作成、改定した教科書であり、生徒の障がいや習熟度等に応じて使用できるように工夫されている。地域の暮らしや安全、世界の国と日本についてなど、内容も充実している。本校中学部１年生の社会科教科用図書として適切であると考えられる。</t>
    <rPh sb="40" eb="42">
      <t>セイト</t>
    </rPh>
    <rPh sb="117" eb="119">
      <t>キョウカ</t>
    </rPh>
    <phoneticPr fontId="6"/>
  </si>
  <si>
    <t>写真やイラストが多く使用されており、視覚支援に有効である。また教材の内容が豊富で、歌唱、リズム活動、鑑賞など充実している。全体として、生徒が学習や活動を楽しく取り組むことができる教材であり、本校中学部１年生に適した音楽科教科用図書だと考えられる。</t>
    <rPh sb="109" eb="110">
      <t>カ</t>
    </rPh>
    <phoneticPr fontId="6"/>
  </si>
  <si>
    <t>作業に必要な器具や道具、機械の図や写真で使い方をわかりやすく内容を学べる。作業工程や手順なども詳しく説明されているため分かりやすい。多くの例を挙げて単元の振り返りができるようになっている。本校中学部１～３年生の職業科教科用図書として適切であると考えられる。</t>
    <phoneticPr fontId="6"/>
  </si>
  <si>
    <t>日常生活に身近なアルファベットや単語に触れることができる。文字のフォントが大きく、イラストや色使いもシンプルで見やすい工夫がされている。本校中学部１～３年生の英語科教科用図書として適切であると考えられる。</t>
    <phoneticPr fontId="6"/>
  </si>
  <si>
    <t>カラーのイラストが随所に添えられており、興味関心を持ちながら身近な生活場面で使用される語句や表現を学習できる工夫がされている。また、教科書体に準じたアルファベット表記になっており、デジタルブックに対応しているため、英語の発音に多く触れることができる。本校中学部１～３年生の英語科教科用図書として適切であると考えられる。</t>
    <rPh sb="139" eb="142">
      <t>キョウカヨウ</t>
    </rPh>
    <rPh sb="142" eb="144">
      <t>トショ</t>
    </rPh>
    <phoneticPr fontId="6"/>
  </si>
  <si>
    <t>子どもが行いがちないたずらが、芸術的な絵で大きく描かれている。１場面完結で描かれて分かりやすく、最終的にいたずらを謝って母親から慰められ、安心して眠るというほっこりとした内容が、自己を見つめ、自己を向上させるという道徳的なねらいにあてはまるため、本校中学部１～３年生の特別の教科道徳教科用図書として適切であると考えられる。</t>
    <rPh sb="134" eb="136">
      <t>トクベツ</t>
    </rPh>
    <rPh sb="137" eb="139">
      <t>キョウカ</t>
    </rPh>
    <rPh sb="139" eb="141">
      <t>ドウトク</t>
    </rPh>
    <phoneticPr fontId="6"/>
  </si>
  <si>
    <t>授業中・休み時間等の学校生活のルールやマナーについて、わかりやすく取り上げている。各時間の過ごし方、交通ルールについて一日の流れで学習できるように工夫されており、主として集団や社会との関わりに関するねらいにあてはまるため、本校中学部１～３年生の特別の教科道徳教科用図書として適切であると考えられる。</t>
    <phoneticPr fontId="6"/>
  </si>
  <si>
    <t>子どもたちの普段の生活を振り返り、それぞれの場面ごとに身につけてほしいルールやマナー、より良い生活のためのヒントなどを楽しいイラストで学習できるように工夫されており、主として集団や社会との関わりに関するねらいにあてはまるため、本校中学部１～３年生の特別の教科道徳教科用図書として適切であると考えられる。</t>
    <phoneticPr fontId="6"/>
  </si>
  <si>
    <t>文部科学省から知的障害支援学校の学習指導要領に則って作成、改定した教科書であり、生徒の障がいや習熟度等に応じて使用できるように工夫されている。防災や産業、世界の人々の暮らしなど、内容も充実している。本校中学部２～３年生の社会科教科用図書として適切であると考えられる。</t>
    <rPh sb="40" eb="42">
      <t>セイト</t>
    </rPh>
    <rPh sb="115" eb="116">
      <t>ヨウ</t>
    </rPh>
    <rPh sb="116" eb="118">
      <t>トショ</t>
    </rPh>
    <phoneticPr fontId="6"/>
  </si>
  <si>
    <t>カラフルなイラストや自分でめくることで数の増減がわかるシートなど、視覚的にわかりやすい内容であり、生徒にとって興味を持ちやすくなっている。基本的な計算問題だけでなく、長さや図形、表とグラフの学習など総合的な観点から扱っている。よって本書は本校中学部２～３年生の数学科教科用図書として適切であると考えられる。</t>
    <rPh sb="128" eb="129">
      <t>セイ</t>
    </rPh>
    <phoneticPr fontId="6"/>
  </si>
  <si>
    <t>文部科学省から知的障害支援学校の学習指導要領に則って作成、改定した教科書であり、生徒の障がいや習熟度等に応じて使用できるように工夫されている。天体や動物についてなど、内容も充実している。本校中学部２～３年生の理科教科用図書として適切であると考えられる。</t>
    <rPh sb="40" eb="42">
      <t>セイト</t>
    </rPh>
    <rPh sb="108" eb="109">
      <t>ヨウ</t>
    </rPh>
    <rPh sb="109" eb="111">
      <t>トショ</t>
    </rPh>
    <phoneticPr fontId="6"/>
  </si>
  <si>
    <t>１年、２・３年の２冊で構成されており、それぞれの学年や生徒の実態に合わせて、表現活動や鑑賞時の参考資料として取り扱いやすい。表現すること、イメージすることが難しい生徒へも、表現領域のページが一番多い開隆堂の教科書なら、図版が豊富で見やすいため、制作活動のヒントを得やすいと考える。本校中学部２～３年生の美術科教科用図書として適切であると考えられる。</t>
    <rPh sb="148" eb="149">
      <t>ネン</t>
    </rPh>
    <rPh sb="149" eb="150">
      <t>セイ</t>
    </rPh>
    <rPh sb="156" eb="157">
      <t>ヨウ</t>
    </rPh>
    <phoneticPr fontId="6"/>
  </si>
  <si>
    <t>カラフルなイラストや自分でめくることでまとめて数えることがわかるシートなど、視覚的にわかりやすい内容であり、生徒にとって興味を持ちやすくなっている。基本的な計算問題だけでなく、長さ・広さ・図形の学習など総合的な観点から扱っている。よって本書は本校中学部１～３年生の数学科教科用図書として適切であると考えられる。</t>
    <rPh sb="130" eb="131">
      <t>セイ</t>
    </rPh>
    <phoneticPr fontId="6"/>
  </si>
  <si>
    <t>カラフルなイラストや自分でめくることで数の増減がわかるシートなど、視覚的にわかりやすい内容であり、生徒にとって興味を持ちやすくなっている。基本的な計算問題だけでなく、長さや図形、表とグラフの学習など総合的な観点から扱っている。よって本書は本校中学部１年生の数学科教科用図書として適切であると考えられる。</t>
    <rPh sb="126" eb="127">
      <t>セイ</t>
    </rPh>
    <phoneticPr fontId="6"/>
  </si>
  <si>
    <t>文部科学省が知的障害支援学校の学習指導要領に則って作成、改定した教科書であり、生徒の障がいや習熟度等に応じて使用できるように工夫されている。４技能のバランスが考慮されており、日常生活や文学等内容が充実している。本校中学部１～３年生の国語科教科用図書として適切であると考えられる。</t>
    <rPh sb="39" eb="41">
      <t>セイト</t>
    </rPh>
    <rPh sb="119" eb="122">
      <t>キョウカヨウ</t>
    </rPh>
    <rPh sb="122" eb="124">
      <t>トショ</t>
    </rPh>
    <phoneticPr fontId="6"/>
  </si>
  <si>
    <t>文部科学省から知的障害支援学校の学習指導要領に則って作成、改定した教科書であり、生徒の障がいや習熟度等に応じて使用できるように工夫されている。身近な自然や観察についてや、さまざまなエネルギーについてなど、内容も充実している。本校中学部１年生の理科教科用図書として適切であると考えられる。</t>
    <rPh sb="40" eb="42">
      <t>セイト</t>
    </rPh>
    <rPh sb="123" eb="125">
      <t>キョウカ</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</si>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</sst>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zoomScale="70" zoomScaleNormal="70" zoomScaleSheetLayoutView="51" workbookViewId="0">
      <selection activeCell="M8" sqref="M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7926</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7718</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7717</v>
      </c>
      <c r="U3" s="326"/>
      <c r="V3" s="337" t="s">
        <v>7888</v>
      </c>
      <c r="W3" s="332" t="s">
        <v>530</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7</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8</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7</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19" t="s">
        <v>535</v>
      </c>
      <c r="C15" s="234" t="s">
        <v>536</v>
      </c>
      <c r="D15" s="319" t="s">
        <v>7781</v>
      </c>
      <c r="E15" s="339" t="s">
        <v>537</v>
      </c>
      <c r="F15" s="323" t="s">
        <v>7680</v>
      </c>
      <c r="G15" s="323" t="s">
        <v>7690</v>
      </c>
      <c r="H15" s="323" t="s">
        <v>7691</v>
      </c>
      <c r="I15" s="233" t="s">
        <v>1947</v>
      </c>
      <c r="J15" s="347" t="s">
        <v>535</v>
      </c>
      <c r="K15" s="234" t="s">
        <v>536</v>
      </c>
      <c r="L15" s="319" t="s">
        <v>7781</v>
      </c>
      <c r="M15" s="339" t="s">
        <v>538</v>
      </c>
      <c r="N15" s="323" t="s">
        <v>7680</v>
      </c>
      <c r="O15" s="323" t="s">
        <v>7690</v>
      </c>
      <c r="P15" s="323" t="s">
        <v>7691</v>
      </c>
      <c r="Q15" s="345" t="s">
        <v>7693</v>
      </c>
      <c r="R15" s="233" t="s">
        <v>1947</v>
      </c>
      <c r="S15" s="317" t="s">
        <v>535</v>
      </c>
      <c r="T15" s="234" t="s">
        <v>536</v>
      </c>
      <c r="U15" s="319" t="s">
        <v>7781</v>
      </c>
      <c r="V15" s="341" t="s">
        <v>538</v>
      </c>
      <c r="W15" s="323" t="s">
        <v>7680</v>
      </c>
      <c r="X15" s="323" t="s">
        <v>7690</v>
      </c>
      <c r="Y15" s="323" t="s">
        <v>7691</v>
      </c>
      <c r="Z15" s="343" t="s">
        <v>7693</v>
      </c>
    </row>
    <row r="16" spans="1:26" s="235" customFormat="1" ht="18" customHeight="1" x14ac:dyDescent="0.45">
      <c r="A16" s="236" t="s">
        <v>7782</v>
      </c>
      <c r="B16" s="320"/>
      <c r="C16" s="293" t="s">
        <v>539</v>
      </c>
      <c r="D16" s="320"/>
      <c r="E16" s="340"/>
      <c r="F16" s="324"/>
      <c r="G16" s="324"/>
      <c r="H16" s="324"/>
      <c r="I16" s="237" t="s">
        <v>7782</v>
      </c>
      <c r="J16" s="348"/>
      <c r="K16" s="238" t="s">
        <v>539</v>
      </c>
      <c r="L16" s="320"/>
      <c r="M16" s="340"/>
      <c r="N16" s="324"/>
      <c r="O16" s="324"/>
      <c r="P16" s="324"/>
      <c r="Q16" s="346"/>
      <c r="R16" s="237" t="s">
        <v>7782</v>
      </c>
      <c r="S16" s="318"/>
      <c r="T16" s="238" t="s">
        <v>539</v>
      </c>
      <c r="U16" s="320"/>
      <c r="V16" s="342"/>
      <c r="W16" s="324"/>
      <c r="X16" s="324"/>
      <c r="Y16" s="324"/>
      <c r="Z16" s="344"/>
    </row>
    <row r="17" spans="1:26" s="187" customFormat="1" ht="21.6" customHeight="1" x14ac:dyDescent="0.45">
      <c r="A17" s="294" t="s">
        <v>2020</v>
      </c>
      <c r="B17" s="303" t="s">
        <v>7859</v>
      </c>
      <c r="C17" s="295" t="s">
        <v>7859</v>
      </c>
      <c r="D17" s="309" t="str">
        <f xml:space="preserve">
IF(C18="ア",VLOOKUP(A18,ア!$A:$C,2,FALSE),
IF(C18="イ",VLOOKUP(A18,イ!$A:$C,2,FALSE),
IF(C18="ウ",HLOOKUP(A18,ウ!$1:$6,4,FALSE),
IF(C18="エ",VLOOKUP(A18,エ!$A:$E,4,FALSE),""))))</f>
        <v>01-1 あかね書房</v>
      </c>
      <c r="E17" s="311" t="str">
        <f xml:space="preserve">
IF(C18="ア",VLOOKUP(A18,ア!$A:$C,3,FALSE),
IF(C18="イ",VLOOKUP(A18,イ!$A:$C,3,FALSE),
IF(C18="ウ",HLOOKUP(A18,ウ!$1:$6,5,FALSE)&amp;HLOOKUP(A18,ウ!$1:$6,6,FALSE),
IF(C18="エ",VLOOKUP(A18,エ!$A:$E,4,FALSE),""))))</f>
        <v>たのしくおぼえるあいうえおえほん</v>
      </c>
      <c r="F17" s="313" t="s">
        <v>7683</v>
      </c>
      <c r="G17" s="315" t="s">
        <v>7879</v>
      </c>
      <c r="H17" s="321" t="s">
        <v>7883</v>
      </c>
      <c r="I17" s="296" t="s">
        <v>2021</v>
      </c>
      <c r="J17" s="303" t="s">
        <v>7859</v>
      </c>
      <c r="K17" s="295" t="s">
        <v>7859</v>
      </c>
      <c r="L17" s="309" t="str">
        <f xml:space="preserve">
IF(K18="ア",VLOOKUP(I18,ア!$A:$C,2,FALSE),
IF(K18="イ",VLOOKUP(I18,イ!$A:$C,2,FALSE),
IF(K18="ウ",HLOOKUP(I18,ウ!$1:$6,4,FALSE),
IF(K18="エ",VLOOKUP(I18,エ!$A:$E,4,FALSE),""))))</f>
        <v>01-1 あかね書房</v>
      </c>
      <c r="M17" s="311" t="str">
        <f xml:space="preserve">
IF(K18="ア",VLOOKUP(I18,ア!$A:$C,3,FALSE),
IF(K18="イ",VLOOKUP(I18,イ!$A:$C,3,FALSE),
IF(K18="ウ",HLOOKUP(I18,ウ!$1:$6,5,FALSE)&amp;HLOOKUP(I18,ウ!$1:$6,6,FALSE),
IF(K18="エ",VLOOKUP(I18,エ!$A:$E,4,FALSE),""))))</f>
        <v>たのしくおぼえるあいうえおえほん</v>
      </c>
      <c r="N17" s="313" t="s">
        <v>7683</v>
      </c>
      <c r="O17" s="315" t="s">
        <v>7879</v>
      </c>
      <c r="P17" s="305" t="s">
        <v>7882</v>
      </c>
      <c r="Q17" s="307" t="s">
        <v>7874</v>
      </c>
      <c r="R17" s="296" t="s">
        <v>2022</v>
      </c>
      <c r="S17" s="303" t="s">
        <v>7859</v>
      </c>
      <c r="T17" s="295" t="s">
        <v>7859</v>
      </c>
      <c r="U17" s="309" t="str">
        <f xml:space="preserve">
IF(T18="ア",VLOOKUP(R18,ア!$A:$C,2,FALSE),
IF(T18="イ",VLOOKUP(R18,イ!$A:$C,2,FALSE),
IF(T18="ウ",HLOOKUP(R18,ウ!$1:$6,4,FALSE),
IF(T18="エ",VLOOKUP(R18,エ!$A:$E,4,FALSE),""))))</f>
        <v>01-1 あかね書房</v>
      </c>
      <c r="V17" s="311" t="str">
        <f xml:space="preserve">
IF(T18="ア",VLOOKUP(R18,ア!$A:$C,3,FALSE),
IF(T18="イ",VLOOKUP(R18,イ!$A:$C,3,FALSE),
IF(T18="ウ",HLOOKUP(R18,ウ!$1:$6,5,FALSE)&amp;HLOOKUP(R18,ウ!$1:$6,6,FALSE),
IF(T18="エ",VLOOKUP(R18,エ!$A:$E,4,FALSE),""))))</f>
        <v>たのしくおぼえるあいうえおえほん</v>
      </c>
      <c r="W17" s="313" t="s">
        <v>7683</v>
      </c>
      <c r="X17" s="315" t="s">
        <v>7879</v>
      </c>
      <c r="Y17" s="305" t="s">
        <v>7883</v>
      </c>
      <c r="Z17" s="349" t="s">
        <v>7874</v>
      </c>
    </row>
    <row r="18" spans="1:26" s="187" customFormat="1" ht="21.6" customHeight="1" x14ac:dyDescent="0.45">
      <c r="A18" s="225">
        <v>9784251098757</v>
      </c>
      <c r="B18" s="304"/>
      <c r="C18" s="297" t="s">
        <v>7723</v>
      </c>
      <c r="D18" s="310"/>
      <c r="E18" s="312"/>
      <c r="F18" s="314"/>
      <c r="G18" s="316"/>
      <c r="H18" s="322"/>
      <c r="I18" s="227">
        <v>9784251098757</v>
      </c>
      <c r="J18" s="304"/>
      <c r="K18" s="297" t="s">
        <v>7723</v>
      </c>
      <c r="L18" s="310"/>
      <c r="M18" s="312"/>
      <c r="N18" s="314"/>
      <c r="O18" s="316"/>
      <c r="P18" s="306"/>
      <c r="Q18" s="308"/>
      <c r="R18" s="225">
        <v>9784251098757</v>
      </c>
      <c r="S18" s="304"/>
      <c r="T18" s="297" t="s">
        <v>7723</v>
      </c>
      <c r="U18" s="310"/>
      <c r="V18" s="312"/>
      <c r="W18" s="314"/>
      <c r="X18" s="316"/>
      <c r="Y18" s="306"/>
      <c r="Z18" s="350"/>
    </row>
    <row r="19" spans="1:26" s="187" customFormat="1" ht="21.6" customHeight="1" x14ac:dyDescent="0.45">
      <c r="A19" s="294" t="s">
        <v>7783</v>
      </c>
      <c r="B19" s="303" t="s">
        <v>7859</v>
      </c>
      <c r="C19" s="295" t="s">
        <v>7859</v>
      </c>
      <c r="D19" s="309" t="str">
        <f xml:space="preserve">
IF(C20="ア",VLOOKUP(A20,ア!$A:$C,2,FALSE),
IF(C20="イ",VLOOKUP(A20,イ!$A:$C,2,FALSE),
IF(C20="ウ",HLOOKUP(A20,ウ!$1:$6,4,FALSE),
IF(C20="エ",VLOOKUP(A20,エ!$A:$E,4,FALSE),""))))</f>
        <v>東書</v>
      </c>
      <c r="E19" s="311" t="str">
        <f xml:space="preserve">
IF(C20="ア",VLOOKUP(A20,ア!$A:$C,3,FALSE),
IF(C20="イ",VLOOKUP(A20,イ!$A:$C,3,FALSE),
IF(C20="ウ",HLOOKUP(A20,ウ!$1:$6,5,FALSE)&amp;HLOOKUP(A20,ウ!$1:$6,6,FALSE),
IF(C20="エ",VLOOKUP(A20,エ!$A:$E,4,FALSE),""))))</f>
        <v>国語　☆☆☆☆</v>
      </c>
      <c r="F19" s="313" t="s">
        <v>7683</v>
      </c>
      <c r="G19" s="315" t="s">
        <v>7881</v>
      </c>
      <c r="H19" s="321" t="s">
        <v>7883</v>
      </c>
      <c r="I19" s="298" t="s">
        <v>7784</v>
      </c>
      <c r="J19" s="303" t="s">
        <v>7859</v>
      </c>
      <c r="K19" s="295" t="s">
        <v>7859</v>
      </c>
      <c r="L19" s="309" t="str">
        <f xml:space="preserve">
IF(K20="ア",VLOOKUP(I20,ア!$A:$C,2,FALSE),
IF(K20="イ",VLOOKUP(I20,イ!$A:$C,2,FALSE),
IF(K20="ウ",HLOOKUP(I20,ウ!$1:$6,4,FALSE),
IF(K20="エ",VLOOKUP(I20,エ!$A:$E,4,FALSE),""))))</f>
        <v>東書</v>
      </c>
      <c r="M19" s="311" t="str">
        <f xml:space="preserve">
IF(K20="ア",VLOOKUP(I20,ア!$A:$C,3,FALSE),
IF(K20="イ",VLOOKUP(I20,イ!$A:$C,3,FALSE),
IF(K20="ウ",HLOOKUP(I20,ウ!$1:$6,5,FALSE)&amp;HLOOKUP(I20,ウ!$1:$6,6,FALSE),
IF(K20="エ",VLOOKUP(I20,エ!$A:$E,4,FALSE),""))))</f>
        <v>国語　☆☆☆☆</v>
      </c>
      <c r="N19" s="313" t="s">
        <v>7683</v>
      </c>
      <c r="O19" s="315" t="s">
        <v>7880</v>
      </c>
      <c r="P19" s="321" t="s">
        <v>7882</v>
      </c>
      <c r="Q19" s="307" t="s">
        <v>7874</v>
      </c>
      <c r="R19" s="294" t="s">
        <v>7785</v>
      </c>
      <c r="S19" s="303" t="s">
        <v>7859</v>
      </c>
      <c r="T19" s="295" t="s">
        <v>7859</v>
      </c>
      <c r="U19" s="309" t="str">
        <f xml:space="preserve">
IF(T20="ア",VLOOKUP(R20,ア!$A:$C,2,FALSE),
IF(T20="イ",VLOOKUP(R20,イ!$A:$C,2,FALSE),
IF(T20="ウ",HLOOKUP(R20,ウ!$1:$6,4,FALSE),
IF(T20="エ",VLOOKUP(R20,エ!$A:$E,4,FALSE),""))))</f>
        <v>東書</v>
      </c>
      <c r="V19" s="311" t="str">
        <f xml:space="preserve">
IF(T20="ア",VLOOKUP(R20,ア!$A:$C,3,FALSE),
IF(T20="イ",VLOOKUP(R20,イ!$A:$C,3,FALSE),
IF(T20="ウ",HLOOKUP(R20,ウ!$1:$6,5,FALSE)&amp;HLOOKUP(R20,ウ!$1:$6,6,FALSE),
IF(T20="エ",VLOOKUP(R20,エ!$A:$E,4,FALSE),""))))</f>
        <v>国語　☆☆☆☆</v>
      </c>
      <c r="W19" s="313" t="s">
        <v>7683</v>
      </c>
      <c r="X19" s="315" t="s">
        <v>7881</v>
      </c>
      <c r="Y19" s="305" t="s">
        <v>7883</v>
      </c>
      <c r="Z19" s="349" t="s">
        <v>7874</v>
      </c>
    </row>
    <row r="20" spans="1:26" s="187" customFormat="1" ht="21.6" customHeight="1" x14ac:dyDescent="0.45">
      <c r="A20" s="225" t="s">
        <v>7872</v>
      </c>
      <c r="B20" s="304"/>
      <c r="C20" s="297" t="s">
        <v>7722</v>
      </c>
      <c r="D20" s="310"/>
      <c r="E20" s="312"/>
      <c r="F20" s="314"/>
      <c r="G20" s="316"/>
      <c r="H20" s="322"/>
      <c r="I20" s="227" t="s">
        <v>7872</v>
      </c>
      <c r="J20" s="304"/>
      <c r="K20" s="297" t="s">
        <v>7722</v>
      </c>
      <c r="L20" s="310"/>
      <c r="M20" s="312"/>
      <c r="N20" s="314"/>
      <c r="O20" s="316"/>
      <c r="P20" s="322"/>
      <c r="Q20" s="308"/>
      <c r="R20" s="225" t="s">
        <v>7872</v>
      </c>
      <c r="S20" s="304"/>
      <c r="T20" s="297" t="s">
        <v>7722</v>
      </c>
      <c r="U20" s="310"/>
      <c r="V20" s="312"/>
      <c r="W20" s="314"/>
      <c r="X20" s="316"/>
      <c r="Y20" s="306"/>
      <c r="Z20" s="350"/>
    </row>
    <row r="21" spans="1:26" s="187" customFormat="1" ht="21.6" customHeight="1" x14ac:dyDescent="0.45">
      <c r="A21" s="294" t="s">
        <v>7786</v>
      </c>
      <c r="B21" s="303" t="s">
        <v>7860</v>
      </c>
      <c r="C21" s="295" t="s">
        <v>7860</v>
      </c>
      <c r="D21" s="309" t="str">
        <f xml:space="preserve">
IF(C22="ア",VLOOKUP(A22,ア!$A:$C,2,FALSE),
IF(C22="イ",VLOOKUP(A22,イ!$A:$C,2,FALSE),
IF(C22="ウ",HLOOKUP(A22,ウ!$1:$6,4,FALSE),
IF(C22="エ",VLOOKUP(A22,エ!$A:$E,4,FALSE),""))))</f>
        <v>東書</v>
      </c>
      <c r="E21" s="311" t="str">
        <f xml:space="preserve">
IF(C22="ア",VLOOKUP(A22,ア!$A:$C,3,FALSE),
IF(C22="イ",VLOOKUP(A22,イ!$A:$C,3,FALSE),
IF(C22="ウ",HLOOKUP(A22,ウ!$1:$6,5,FALSE)&amp;HLOOKUP(A22,ウ!$1:$6,6,FALSE),
IF(C22="エ",VLOOKUP(A22,エ!$A:$E,4,FALSE),""))))</f>
        <v>社会　☆☆☆☆</v>
      </c>
      <c r="F21" s="313" t="s">
        <v>7683</v>
      </c>
      <c r="G21" s="315" t="s">
        <v>7884</v>
      </c>
      <c r="H21" s="321" t="s">
        <v>7892</v>
      </c>
      <c r="I21" s="298" t="s">
        <v>7787</v>
      </c>
      <c r="J21" s="303" t="s">
        <v>7860</v>
      </c>
      <c r="K21" s="295" t="s">
        <v>7860</v>
      </c>
      <c r="L21" s="309" t="str">
        <f xml:space="preserve">
IF(K22="ア",VLOOKUP(I22,ア!$A:$C,2,FALSE),
IF(K22="イ",VLOOKUP(I22,イ!$A:$C,2,FALSE),
IF(K22="ウ",HLOOKUP(I22,ウ!$1:$6,4,FALSE),
IF(K22="エ",VLOOKUP(I22,エ!$A:$E,4,FALSE),""))))</f>
        <v>東書</v>
      </c>
      <c r="M21" s="311" t="str">
        <f xml:space="preserve">
IF(K22="ア",VLOOKUP(I22,ア!$A:$C,3,FALSE),
IF(K22="イ",VLOOKUP(I22,イ!$A:$C,3,FALSE),
IF(K22="ウ",HLOOKUP(I22,ウ!$1:$6,5,FALSE)&amp;HLOOKUP(I22,ウ!$1:$6,6,FALSE),
IF(K22="エ",VLOOKUP(I22,エ!$A:$E,4,FALSE),""))))</f>
        <v>社会　☆☆☆☆☆</v>
      </c>
      <c r="N21" s="313" t="s">
        <v>7683</v>
      </c>
      <c r="O21" s="315" t="s">
        <v>7884</v>
      </c>
      <c r="P21" s="321" t="s">
        <v>7887</v>
      </c>
      <c r="Q21" s="307"/>
      <c r="R21" s="294" t="s">
        <v>7788</v>
      </c>
      <c r="S21" s="303" t="s">
        <v>7860</v>
      </c>
      <c r="T21" s="295" t="s">
        <v>7860</v>
      </c>
      <c r="U21" s="309" t="str">
        <f xml:space="preserve">
IF(T22="ア",VLOOKUP(R22,ア!$A:$C,2,FALSE),
IF(T22="イ",VLOOKUP(R22,イ!$A:$C,2,FALSE),
IF(T22="ウ",HLOOKUP(R22,ウ!$1:$6,4,FALSE),
IF(T22="エ",VLOOKUP(R22,エ!$A:$E,4,FALSE),""))))</f>
        <v>20-4　戸田デザイン</v>
      </c>
      <c r="V21" s="311" t="str">
        <f xml:space="preserve">
IF(T22="ア",VLOOKUP(R22,ア!$A:$C,3,FALSE),
IF(T22="イ",VLOOKUP(R22,イ!$A:$C,3,FALSE),
IF(T22="ウ",HLOOKUP(R22,ウ!$1:$6,5,FALSE)&amp;HLOOKUP(R22,ウ!$1:$6,6,FALSE),
IF(T22="エ",VLOOKUP(R22,エ!$A:$E,4,FALSE),""))))</f>
        <v>にっぽんちず絵本</v>
      </c>
      <c r="W21" s="313" t="s">
        <v>7683</v>
      </c>
      <c r="X21" s="315" t="s">
        <v>7884</v>
      </c>
      <c r="Y21" s="305" t="s">
        <v>7883</v>
      </c>
      <c r="Z21" s="349" t="s">
        <v>7874</v>
      </c>
    </row>
    <row r="22" spans="1:26" s="187" customFormat="1" ht="21.6" customHeight="1" x14ac:dyDescent="0.45">
      <c r="A22" s="225" t="s">
        <v>7891</v>
      </c>
      <c r="B22" s="304"/>
      <c r="C22" s="297" t="s">
        <v>7722</v>
      </c>
      <c r="D22" s="310"/>
      <c r="E22" s="312"/>
      <c r="F22" s="314"/>
      <c r="G22" s="316"/>
      <c r="H22" s="322"/>
      <c r="I22" s="227" t="s">
        <v>7889</v>
      </c>
      <c r="J22" s="304"/>
      <c r="K22" s="297" t="s">
        <v>7722</v>
      </c>
      <c r="L22" s="310"/>
      <c r="M22" s="312"/>
      <c r="N22" s="314"/>
      <c r="O22" s="316"/>
      <c r="P22" s="322"/>
      <c r="Q22" s="308"/>
      <c r="R22" s="225">
        <v>9784924710344</v>
      </c>
      <c r="S22" s="304"/>
      <c r="T22" s="297" t="s">
        <v>7723</v>
      </c>
      <c r="U22" s="310"/>
      <c r="V22" s="312"/>
      <c r="W22" s="314"/>
      <c r="X22" s="316"/>
      <c r="Y22" s="306"/>
      <c r="Z22" s="350"/>
    </row>
    <row r="23" spans="1:26" s="187" customFormat="1" ht="21.6" customHeight="1" x14ac:dyDescent="0.45">
      <c r="A23" s="294" t="s">
        <v>1943</v>
      </c>
      <c r="B23" s="303" t="s">
        <v>7861</v>
      </c>
      <c r="C23" s="295" t="s">
        <v>7861</v>
      </c>
      <c r="D23" s="309" t="str">
        <f xml:space="preserve">
IF(C24="ア",VLOOKUP(A24,ア!$A:$C,2,FALSE),
IF(C24="イ",VLOOKUP(A24,イ!$A:$C,2,FALSE),
IF(C24="ウ",HLOOKUP(A24,ウ!$1:$6,4,FALSE),
IF(C24="エ",VLOOKUP(A24,エ!$A:$E,4,FALSE),""))))</f>
        <v>27-3　ひ　さ　か　た</v>
      </c>
      <c r="E23" s="311" t="str">
        <f xml:space="preserve">
IF(C24="ア",VLOOKUP(A24,ア!$A:$C,3,FALSE),
IF(C24="イ",VLOOKUP(A24,イ!$A:$C,3,FALSE),
IF(C24="ウ",HLOOKUP(A24,ウ!$1:$6,5,FALSE)&amp;HLOOKUP(A24,ウ!$1:$6,6,FALSE),
IF(C24="エ",VLOOKUP(A24,エ!$A:$E,4,FALSE),""))))</f>
        <v>ミーミとクークのえほんミーミとクークの
１・２・３</v>
      </c>
      <c r="F23" s="313" t="s">
        <v>7683</v>
      </c>
      <c r="G23" s="315" t="s">
        <v>7879</v>
      </c>
      <c r="H23" s="321" t="s">
        <v>7883</v>
      </c>
      <c r="I23" s="298" t="s">
        <v>1945</v>
      </c>
      <c r="J23" s="303" t="s">
        <v>7861</v>
      </c>
      <c r="K23" s="295" t="s">
        <v>7861</v>
      </c>
      <c r="L23" s="309" t="str">
        <f xml:space="preserve">
IF(K24="ア",VLOOKUP(I24,ア!$A:$C,2,FALSE),
IF(K24="イ",VLOOKUP(I24,イ!$A:$C,2,FALSE),
IF(K24="ウ",HLOOKUP(I24,ウ!$1:$6,4,FALSE),
IF(K24="エ",VLOOKUP(I24,エ!$A:$E,4,FALSE),""))))</f>
        <v>27-3　ひ　さ　か　た</v>
      </c>
      <c r="M23" s="311" t="str">
        <f xml:space="preserve">
IF(K24="ア",VLOOKUP(I24,ア!$A:$C,3,FALSE),
IF(K24="イ",VLOOKUP(I24,イ!$A:$C,3,FALSE),
IF(K24="ウ",HLOOKUP(I24,ウ!$1:$6,5,FALSE)&amp;HLOOKUP(I24,ウ!$1:$6,6,FALSE),
IF(K24="エ",VLOOKUP(I24,エ!$A:$E,4,FALSE),""))))</f>
        <v>ミーミとクークのえほんミーミとクークの
１・２・３</v>
      </c>
      <c r="N23" s="313" t="s">
        <v>7683</v>
      </c>
      <c r="O23" s="315" t="s">
        <v>7879</v>
      </c>
      <c r="P23" s="321" t="s">
        <v>7882</v>
      </c>
      <c r="Q23" s="307" t="s">
        <v>7874</v>
      </c>
      <c r="R23" s="294" t="s">
        <v>1948</v>
      </c>
      <c r="S23" s="303" t="s">
        <v>7861</v>
      </c>
      <c r="T23" s="295" t="s">
        <v>7861</v>
      </c>
      <c r="U23" s="309" t="str">
        <f xml:space="preserve">
IF(T24="ア",VLOOKUP(R24,ア!$A:$C,2,FALSE),
IF(T24="イ",VLOOKUP(R24,イ!$A:$C,2,FALSE),
IF(T24="ウ",HLOOKUP(R24,ウ!$1:$6,4,FALSE),
IF(T24="エ",VLOOKUP(R24,エ!$A:$E,4,FALSE),""))))</f>
        <v>27-3　ひ　さ　か　た</v>
      </c>
      <c r="V23" s="311" t="str">
        <f xml:space="preserve">
IF(T24="ア",VLOOKUP(R24,ア!$A:$C,3,FALSE),
IF(T24="イ",VLOOKUP(R24,イ!$A:$C,3,FALSE),
IF(T24="ウ",HLOOKUP(R24,ウ!$1:$6,5,FALSE)&amp;HLOOKUP(R24,ウ!$1:$6,6,FALSE),
IF(T24="エ",VLOOKUP(R24,エ!$A:$E,4,FALSE),""))))</f>
        <v>ミーミとクークのえほんミーミとクークの
１・２・３</v>
      </c>
      <c r="W23" s="313" t="s">
        <v>7683</v>
      </c>
      <c r="X23" s="315" t="s">
        <v>7879</v>
      </c>
      <c r="Y23" s="305" t="s">
        <v>7883</v>
      </c>
      <c r="Z23" s="349" t="s">
        <v>7874</v>
      </c>
    </row>
    <row r="24" spans="1:26" s="187" customFormat="1" ht="21.6" customHeight="1" x14ac:dyDescent="0.45">
      <c r="A24" s="225">
        <v>9784893251206</v>
      </c>
      <c r="B24" s="304"/>
      <c r="C24" s="297" t="s">
        <v>7723</v>
      </c>
      <c r="D24" s="310"/>
      <c r="E24" s="312"/>
      <c r="F24" s="314"/>
      <c r="G24" s="316"/>
      <c r="H24" s="322"/>
      <c r="I24" s="227">
        <v>9784893251206</v>
      </c>
      <c r="J24" s="304"/>
      <c r="K24" s="297" t="s">
        <v>7723</v>
      </c>
      <c r="L24" s="310"/>
      <c r="M24" s="312"/>
      <c r="N24" s="314"/>
      <c r="O24" s="316"/>
      <c r="P24" s="322"/>
      <c r="Q24" s="308"/>
      <c r="R24" s="225">
        <v>9784893251206</v>
      </c>
      <c r="S24" s="304"/>
      <c r="T24" s="297" t="s">
        <v>7723</v>
      </c>
      <c r="U24" s="310"/>
      <c r="V24" s="312"/>
      <c r="W24" s="314"/>
      <c r="X24" s="316"/>
      <c r="Y24" s="306"/>
      <c r="Z24" s="350"/>
    </row>
    <row r="25" spans="1:26" s="187" customFormat="1" ht="21.6" customHeight="1" x14ac:dyDescent="0.45">
      <c r="A25" s="294" t="s">
        <v>1944</v>
      </c>
      <c r="B25" s="303" t="s">
        <v>7861</v>
      </c>
      <c r="C25" s="295" t="s">
        <v>7861</v>
      </c>
      <c r="D25" s="309" t="str">
        <f xml:space="preserve">
IF(C26="ア",VLOOKUP(A26,ア!$A:$C,2,FALSE),
IF(C26="イ",VLOOKUP(A26,イ!$A:$C,2,FALSE),
IF(C26="ウ",HLOOKUP(A26,ウ!$1:$6,4,FALSE),
IF(C26="エ",VLOOKUP(A26,エ!$A:$E,4,FALSE),""))))</f>
        <v>教出</v>
      </c>
      <c r="E25" s="311" t="str">
        <f xml:space="preserve">
IF(C26="ア",VLOOKUP(A26,ア!$A:$C,3,FALSE),
IF(C26="イ",VLOOKUP(A26,イ!$A:$C,3,FALSE),
IF(C26="ウ",HLOOKUP(A26,ウ!$1:$6,5,FALSE)&amp;HLOOKUP(A26,ウ!$1:$6,6,FALSE),
IF(C26="エ",VLOOKUP(A26,エ!$A:$E,4,FALSE),""))))</f>
        <v>さんすう　☆☆☆</v>
      </c>
      <c r="F25" s="313" t="s">
        <v>7683</v>
      </c>
      <c r="G25" s="315" t="s">
        <v>7885</v>
      </c>
      <c r="H25" s="321" t="s">
        <v>7883</v>
      </c>
      <c r="I25" s="298" t="s">
        <v>1946</v>
      </c>
      <c r="J25" s="303" t="s">
        <v>7861</v>
      </c>
      <c r="K25" s="295" t="s">
        <v>7861</v>
      </c>
      <c r="L25" s="309" t="str">
        <f xml:space="preserve">
IF(K26="ア",VLOOKUP(I26,ア!$A:$C,2,FALSE),
IF(K26="イ",VLOOKUP(I26,イ!$A:$C,2,FALSE),
IF(K26="ウ",HLOOKUP(I26,ウ!$1:$6,4,FALSE),
IF(K26="エ",VLOOKUP(I26,エ!$A:$E,4,FALSE),""))))</f>
        <v>教出</v>
      </c>
      <c r="M25" s="311" t="str">
        <f xml:space="preserve">
IF(K26="ア",VLOOKUP(I26,ア!$A:$C,3,FALSE),
IF(K26="イ",VLOOKUP(I26,イ!$A:$C,3,FALSE),
IF(K26="ウ",HLOOKUP(I26,ウ!$1:$6,5,FALSE)&amp;HLOOKUP(I26,ウ!$1:$6,6,FALSE),
IF(K26="エ",VLOOKUP(I26,エ!$A:$E,4,FALSE),""))))</f>
        <v>さんすう　☆☆☆</v>
      </c>
      <c r="N25" s="313" t="s">
        <v>7683</v>
      </c>
      <c r="O25" s="315" t="s">
        <v>7885</v>
      </c>
      <c r="P25" s="321" t="s">
        <v>7882</v>
      </c>
      <c r="Q25" s="307" t="s">
        <v>7874</v>
      </c>
      <c r="R25" s="294" t="s">
        <v>1949</v>
      </c>
      <c r="S25" s="303" t="s">
        <v>7861</v>
      </c>
      <c r="T25" s="295" t="s">
        <v>7861</v>
      </c>
      <c r="U25" s="309" t="str">
        <f xml:space="preserve">
IF(T26="ア",VLOOKUP(R26,ア!$A:$C,2,FALSE),
IF(T26="イ",VLOOKUP(R26,イ!$A:$C,2,FALSE),
IF(T26="ウ",HLOOKUP(R26,ウ!$1:$6,4,FALSE),
IF(T26="エ",VLOOKUP(R26,エ!$A:$E,4,FALSE),""))))</f>
        <v>教出</v>
      </c>
      <c r="V25" s="311" t="str">
        <f xml:space="preserve">
IF(T26="ア",VLOOKUP(R26,ア!$A:$C,3,FALSE),
IF(T26="イ",VLOOKUP(R26,イ!$A:$C,3,FALSE),
IF(T26="ウ",HLOOKUP(R26,ウ!$1:$6,5,FALSE)&amp;HLOOKUP(R26,ウ!$1:$6,6,FALSE),
IF(T26="エ",VLOOKUP(R26,エ!$A:$E,4,FALSE),""))))</f>
        <v>さんすう　☆☆☆</v>
      </c>
      <c r="W25" s="313" t="s">
        <v>7683</v>
      </c>
      <c r="X25" s="315" t="s">
        <v>7885</v>
      </c>
      <c r="Y25" s="305" t="s">
        <v>7883</v>
      </c>
      <c r="Z25" s="349" t="s">
        <v>7874</v>
      </c>
    </row>
    <row r="26" spans="1:26" s="187" customFormat="1" ht="21.6" customHeight="1" x14ac:dyDescent="0.45">
      <c r="A26" s="225" t="s">
        <v>7873</v>
      </c>
      <c r="B26" s="304"/>
      <c r="C26" s="297" t="s">
        <v>7722</v>
      </c>
      <c r="D26" s="310"/>
      <c r="E26" s="312"/>
      <c r="F26" s="314"/>
      <c r="G26" s="316"/>
      <c r="H26" s="322"/>
      <c r="I26" s="227" t="s">
        <v>7873</v>
      </c>
      <c r="J26" s="304"/>
      <c r="K26" s="297" t="s">
        <v>7722</v>
      </c>
      <c r="L26" s="310"/>
      <c r="M26" s="312"/>
      <c r="N26" s="314"/>
      <c r="O26" s="316"/>
      <c r="P26" s="322"/>
      <c r="Q26" s="308"/>
      <c r="R26" s="225" t="s">
        <v>7873</v>
      </c>
      <c r="S26" s="304"/>
      <c r="T26" s="297" t="s">
        <v>7722</v>
      </c>
      <c r="U26" s="310"/>
      <c r="V26" s="312"/>
      <c r="W26" s="314"/>
      <c r="X26" s="316"/>
      <c r="Y26" s="306"/>
      <c r="Z26" s="350"/>
    </row>
    <row r="27" spans="1:26" s="187" customFormat="1" ht="21.6" customHeight="1" x14ac:dyDescent="0.45">
      <c r="A27" s="294" t="s">
        <v>7789</v>
      </c>
      <c r="B27" s="303" t="s">
        <v>7861</v>
      </c>
      <c r="C27" s="295" t="s">
        <v>7861</v>
      </c>
      <c r="D27" s="309" t="str">
        <f xml:space="preserve">
IF(C28="ア",VLOOKUP(A28,ア!$A:$C,2,FALSE),
IF(C28="イ",VLOOKUP(A28,イ!$A:$C,2,FALSE),
IF(C28="ウ",HLOOKUP(A28,ウ!$1:$6,4,FALSE),
IF(C28="エ",VLOOKUP(A28,エ!$A:$E,4,FALSE),""))))</f>
        <v>教出</v>
      </c>
      <c r="E27" s="311" t="str">
        <f xml:space="preserve">
IF(C28="ア",VLOOKUP(A28,ア!$A:$C,3,FALSE),
IF(C28="イ",VLOOKUP(A28,イ!$A:$C,3,FALSE),
IF(C28="ウ",HLOOKUP(A28,ウ!$1:$6,5,FALSE)&amp;HLOOKUP(A28,ウ!$1:$6,6,FALSE),
IF(C28="エ",VLOOKUP(A28,エ!$A:$E,4,FALSE),""))))</f>
        <v>数学　☆☆☆☆</v>
      </c>
      <c r="F27" s="313" t="s">
        <v>7683</v>
      </c>
      <c r="G27" s="315" t="s">
        <v>7886</v>
      </c>
      <c r="H27" s="321" t="s">
        <v>7892</v>
      </c>
      <c r="I27" s="298" t="s">
        <v>7790</v>
      </c>
      <c r="J27" s="303" t="s">
        <v>7861</v>
      </c>
      <c r="K27" s="295" t="s">
        <v>7861</v>
      </c>
      <c r="L27" s="309" t="str">
        <f xml:space="preserve">
IF(K28="ア",VLOOKUP(I28,ア!$A:$C,2,FALSE),
IF(K28="イ",VLOOKUP(I28,イ!$A:$C,2,FALSE),
IF(K28="ウ",HLOOKUP(I28,ウ!$1:$6,4,FALSE),
IF(K28="エ",VLOOKUP(I28,エ!$A:$E,4,FALSE),""))))</f>
        <v>教出</v>
      </c>
      <c r="M27" s="311" t="str">
        <f xml:space="preserve">
IF(K28="ア",VLOOKUP(I28,ア!$A:$C,3,FALSE),
IF(K28="イ",VLOOKUP(I28,イ!$A:$C,3,FALSE),
IF(K28="ウ",HLOOKUP(I28,ウ!$1:$6,5,FALSE)&amp;HLOOKUP(I28,ウ!$1:$6,6,FALSE),
IF(K28="エ",VLOOKUP(I28,エ!$A:$E,4,FALSE),""))))</f>
        <v>数学　☆☆☆☆☆</v>
      </c>
      <c r="N27" s="313" t="s">
        <v>7683</v>
      </c>
      <c r="O27" s="315" t="s">
        <v>7886</v>
      </c>
      <c r="P27" s="321" t="s">
        <v>7887</v>
      </c>
      <c r="Q27" s="307"/>
      <c r="R27" s="294" t="s">
        <v>7791</v>
      </c>
      <c r="S27" s="303" t="s">
        <v>7861</v>
      </c>
      <c r="T27" s="295" t="s">
        <v>7861</v>
      </c>
      <c r="U27" s="309" t="str">
        <f xml:space="preserve">
IF(T28="ア",VLOOKUP(R28,ア!$A:$C,2,FALSE),
IF(T28="イ",VLOOKUP(R28,イ!$A:$C,2,FALSE),
IF(T28="ウ",HLOOKUP(R28,ウ!$1:$6,4,FALSE),
IF(T28="エ",VLOOKUP(R28,エ!$A:$E,4,FALSE),""))))</f>
        <v>教出</v>
      </c>
      <c r="V27" s="311" t="str">
        <f xml:space="preserve">
IF(T28="ア",VLOOKUP(R28,ア!$A:$C,3,FALSE),
IF(T28="イ",VLOOKUP(R28,イ!$A:$C,3,FALSE),
IF(T28="ウ",HLOOKUP(R28,ウ!$1:$6,5,FALSE)&amp;HLOOKUP(R28,ウ!$1:$6,6,FALSE),
IF(T28="エ",VLOOKUP(R28,エ!$A:$E,4,FALSE),""))))</f>
        <v>数学　☆☆☆☆</v>
      </c>
      <c r="W27" s="313" t="s">
        <v>7683</v>
      </c>
      <c r="X27" s="315" t="s">
        <v>7886</v>
      </c>
      <c r="Y27" s="305" t="s">
        <v>7883</v>
      </c>
      <c r="Z27" s="349" t="s">
        <v>7874</v>
      </c>
    </row>
    <row r="28" spans="1:26" s="187" customFormat="1" ht="21.6" customHeight="1" x14ac:dyDescent="0.45">
      <c r="A28" s="225" t="s">
        <v>7875</v>
      </c>
      <c r="B28" s="304"/>
      <c r="C28" s="297" t="s">
        <v>7722</v>
      </c>
      <c r="D28" s="310"/>
      <c r="E28" s="312"/>
      <c r="F28" s="314"/>
      <c r="G28" s="316"/>
      <c r="H28" s="322"/>
      <c r="I28" s="227" t="s">
        <v>7902</v>
      </c>
      <c r="J28" s="304"/>
      <c r="K28" s="297" t="s">
        <v>7722</v>
      </c>
      <c r="L28" s="310"/>
      <c r="M28" s="312"/>
      <c r="N28" s="314"/>
      <c r="O28" s="316"/>
      <c r="P28" s="322"/>
      <c r="Q28" s="308"/>
      <c r="R28" s="225" t="s">
        <v>7875</v>
      </c>
      <c r="S28" s="304"/>
      <c r="T28" s="297" t="s">
        <v>7722</v>
      </c>
      <c r="U28" s="310"/>
      <c r="V28" s="312"/>
      <c r="W28" s="314"/>
      <c r="X28" s="316"/>
      <c r="Y28" s="306"/>
      <c r="Z28" s="350"/>
    </row>
    <row r="29" spans="1:26" s="187" customFormat="1" ht="21.6" customHeight="1" x14ac:dyDescent="0.45">
      <c r="A29" s="294" t="s">
        <v>7792</v>
      </c>
      <c r="B29" s="303" t="s">
        <v>7862</v>
      </c>
      <c r="C29" s="295" t="s">
        <v>7862</v>
      </c>
      <c r="D29" s="309" t="str">
        <f xml:space="preserve">
IF(C30="ア",VLOOKUP(A30,ア!$A:$C,2,FALSE),
IF(C30="イ",VLOOKUP(A30,イ!$A:$C,2,FALSE),
IF(C30="ウ",HLOOKUP(A30,ウ!$1:$6,4,FALSE),
IF(C30="エ",VLOOKUP(A30,エ!$A:$E,4,FALSE),""))))</f>
        <v>東書</v>
      </c>
      <c r="E29" s="311" t="str">
        <f xml:space="preserve">
IF(C30="ア",VLOOKUP(A30,ア!$A:$C,3,FALSE),
IF(C30="イ",VLOOKUP(A30,イ!$A:$C,3,FALSE),
IF(C30="ウ",HLOOKUP(A30,ウ!$1:$6,5,FALSE)&amp;HLOOKUP(A30,ウ!$1:$6,6,FALSE),
IF(C30="エ",VLOOKUP(A30,エ!$A:$E,4,FALSE),""))))</f>
        <v>理科　☆☆☆☆</v>
      </c>
      <c r="F29" s="313" t="s">
        <v>7683</v>
      </c>
      <c r="G29" s="315" t="s">
        <v>7884</v>
      </c>
      <c r="H29" s="321" t="s">
        <v>7892</v>
      </c>
      <c r="I29" s="298" t="s">
        <v>7793</v>
      </c>
      <c r="J29" s="303" t="s">
        <v>7862</v>
      </c>
      <c r="K29" s="295" t="s">
        <v>7862</v>
      </c>
      <c r="L29" s="309" t="str">
        <f xml:space="preserve">
IF(K30="ア",VLOOKUP(I30,ア!$A:$C,2,FALSE),
IF(K30="イ",VLOOKUP(I30,イ!$A:$C,2,FALSE),
IF(K30="ウ",HLOOKUP(I30,ウ!$1:$6,4,FALSE),
IF(K30="エ",VLOOKUP(I30,エ!$A:$E,4,FALSE),""))))</f>
        <v>東書</v>
      </c>
      <c r="M29" s="311" t="str">
        <f xml:space="preserve">
IF(K30="ア",VLOOKUP(I30,ア!$A:$C,3,FALSE),
IF(K30="イ",VLOOKUP(I30,イ!$A:$C,3,FALSE),
IF(K30="ウ",HLOOKUP(I30,ウ!$1:$6,5,FALSE)&amp;HLOOKUP(I30,ウ!$1:$6,6,FALSE),
IF(K30="エ",VLOOKUP(I30,エ!$A:$E,4,FALSE),""))))</f>
        <v>理科　☆☆☆☆☆</v>
      </c>
      <c r="N29" s="313" t="s">
        <v>7683</v>
      </c>
      <c r="O29" s="315" t="s">
        <v>7884</v>
      </c>
      <c r="P29" s="321" t="s">
        <v>7887</v>
      </c>
      <c r="Q29" s="307"/>
      <c r="R29" s="294" t="s">
        <v>7794</v>
      </c>
      <c r="S29" s="303" t="s">
        <v>7862</v>
      </c>
      <c r="T29" s="295" t="s">
        <v>7862</v>
      </c>
      <c r="U29" s="309" t="str">
        <f xml:space="preserve">
IF(T30="ア",VLOOKUP(R30,ア!$A:$C,2,FALSE),
IF(T30="イ",VLOOKUP(R30,イ!$A:$C,2,FALSE),
IF(T30="ウ",HLOOKUP(R30,ウ!$1:$6,4,FALSE),
IF(T30="エ",VLOOKUP(R30,エ!$A:$E,4,FALSE),""))))</f>
        <v>52-7　い　か　だ　社</v>
      </c>
      <c r="V29" s="311" t="str">
        <f xml:space="preserve">
IF(T30="ア",VLOOKUP(R30,ア!$A:$C,3,FALSE),
IF(T30="イ",VLOOKUP(R30,イ!$A:$C,3,FALSE),
IF(T30="ウ",HLOOKUP(R30,ウ!$1:$6,5,FALSE)&amp;HLOOKUP(R30,ウ!$1:$6,6,FALSE),
IF(T30="エ",VLOOKUP(R30,エ!$A:$E,4,FALSE),""))))</f>
        <v>100円ショップでわくわく科学実験</v>
      </c>
      <c r="W29" s="313" t="s">
        <v>7683</v>
      </c>
      <c r="X29" s="315" t="s">
        <v>7884</v>
      </c>
      <c r="Y29" s="305" t="s">
        <v>7883</v>
      </c>
      <c r="Z29" s="349" t="s">
        <v>7874</v>
      </c>
    </row>
    <row r="30" spans="1:26" s="187" customFormat="1" ht="21.6" customHeight="1" x14ac:dyDescent="0.45">
      <c r="A30" s="225" t="s">
        <v>7893</v>
      </c>
      <c r="B30" s="304"/>
      <c r="C30" s="297" t="s">
        <v>7722</v>
      </c>
      <c r="D30" s="310"/>
      <c r="E30" s="312"/>
      <c r="F30" s="314"/>
      <c r="G30" s="316"/>
      <c r="H30" s="322"/>
      <c r="I30" s="227" t="s">
        <v>7890</v>
      </c>
      <c r="J30" s="304"/>
      <c r="K30" s="297" t="s">
        <v>7722</v>
      </c>
      <c r="L30" s="310"/>
      <c r="M30" s="312"/>
      <c r="N30" s="314"/>
      <c r="O30" s="316"/>
      <c r="P30" s="322"/>
      <c r="Q30" s="308"/>
      <c r="R30" s="225">
        <v>9784870514546</v>
      </c>
      <c r="S30" s="304"/>
      <c r="T30" s="297" t="s">
        <v>7723</v>
      </c>
      <c r="U30" s="310"/>
      <c r="V30" s="312"/>
      <c r="W30" s="314"/>
      <c r="X30" s="316"/>
      <c r="Y30" s="306"/>
      <c r="Z30" s="350"/>
    </row>
    <row r="31" spans="1:26" s="187" customFormat="1" ht="21.6" customHeight="1" x14ac:dyDescent="0.45">
      <c r="A31" s="294" t="s">
        <v>7795</v>
      </c>
      <c r="B31" s="303" t="s">
        <v>7863</v>
      </c>
      <c r="C31" s="295" t="s">
        <v>7863</v>
      </c>
      <c r="D31" s="309" t="str">
        <f xml:space="preserve">
IF(C32="ア",VLOOKUP(A32,ア!$A:$C,2,FALSE),
IF(C32="イ",VLOOKUP(A32,イ!$A:$C,2,FALSE),
IF(C32="ウ",HLOOKUP(A32,ウ!$1:$6,4,FALSE),
IF(C32="エ",VLOOKUP(A32,エ!$A:$E,4,FALSE),""))))</f>
        <v>教出</v>
      </c>
      <c r="E31" s="311" t="str">
        <f xml:space="preserve">
IF(C32="ア",VLOOKUP(A32,ア!$A:$C,3,FALSE),
IF(C32="イ",VLOOKUP(A32,イ!$A:$C,3,FALSE),
IF(C32="ウ",HLOOKUP(A32,ウ!$1:$6,5,FALSE)&amp;HLOOKUP(A32,ウ!$1:$6,6,FALSE),
IF(C32="エ",VLOOKUP(A32,エ!$A:$E,4,FALSE),""))))</f>
        <v>中学音楽 １　音楽のおくりもの</v>
      </c>
      <c r="F31" s="313" t="s">
        <v>7683</v>
      </c>
      <c r="G31" s="315" t="s">
        <v>7884</v>
      </c>
      <c r="H31" s="321" t="s">
        <v>7900</v>
      </c>
      <c r="I31" s="298" t="s">
        <v>7796</v>
      </c>
      <c r="J31" s="303" t="s">
        <v>7863</v>
      </c>
      <c r="K31" s="295" t="s">
        <v>7863</v>
      </c>
      <c r="L31" s="309" t="str">
        <f xml:space="preserve">
IF(K32="ア",VLOOKUP(I32,ア!$A:$C,2,FALSE),
IF(K32="イ",VLOOKUP(I32,イ!$A:$C,2,FALSE),
IF(K32="ウ",HLOOKUP(I32,ウ!$1:$6,4,FALSE),
IF(K32="エ",VLOOKUP(I32,エ!$A:$E,4,FALSE),""))))</f>
        <v>教出</v>
      </c>
      <c r="M31" s="311" t="str">
        <f xml:space="preserve">
IF(K32="ア",VLOOKUP(I32,ア!$A:$C,3,FALSE),
IF(K32="イ",VLOOKUP(I32,イ!$A:$C,3,FALSE),
IF(K32="ウ",HLOOKUP(I32,ウ!$1:$6,5,FALSE)&amp;HLOOKUP(I32,ウ!$1:$6,6,FALSE),
IF(K32="エ",VLOOKUP(I32,エ!$A:$E,4,FALSE),""))))</f>
        <v>中学音楽 ２・３上　音楽のおくりもの
中学音楽 ２・３下　音楽のおくりもの</v>
      </c>
      <c r="N31" s="313" t="s">
        <v>7683</v>
      </c>
      <c r="O31" s="315" t="s">
        <v>7884</v>
      </c>
      <c r="P31" s="321" t="s">
        <v>7887</v>
      </c>
      <c r="Q31" s="307"/>
      <c r="R31" s="294" t="s">
        <v>7797</v>
      </c>
      <c r="S31" s="303" t="s">
        <v>7863</v>
      </c>
      <c r="T31" s="295" t="s">
        <v>7863</v>
      </c>
      <c r="U31" s="309" t="str">
        <f xml:space="preserve">
IF(T32="ア",VLOOKUP(R32,ア!$A:$C,2,FALSE),
IF(T32="イ",VLOOKUP(R32,イ!$A:$C,2,FALSE),
IF(T32="ウ",HLOOKUP(R32,ウ!$1:$6,4,FALSE),
IF(T32="エ",VLOOKUP(R32,エ!$A:$E,4,FALSE),""))))</f>
        <v>教出</v>
      </c>
      <c r="V31" s="311" t="str">
        <f xml:space="preserve">
IF(T32="ア",VLOOKUP(R32,ア!$A:$C,3,FALSE),
IF(T32="イ",VLOOKUP(R32,イ!$A:$C,3,FALSE),
IF(T32="ウ",HLOOKUP(R32,ウ!$1:$6,5,FALSE)&amp;HLOOKUP(R32,ウ!$1:$6,6,FALSE),
IF(T32="エ",VLOOKUP(R32,エ!$A:$E,4,FALSE),""))))</f>
        <v>中学音楽 ２・３上　音楽のおくりもの
中学音楽 ２・３下　音楽のおくりもの</v>
      </c>
      <c r="W31" s="313" t="s">
        <v>7683</v>
      </c>
      <c r="X31" s="315" t="s">
        <v>7884</v>
      </c>
      <c r="Y31" s="305" t="s">
        <v>7887</v>
      </c>
      <c r="Z31" s="349" t="s">
        <v>7874</v>
      </c>
    </row>
    <row r="32" spans="1:26" s="187" customFormat="1" ht="21.6" customHeight="1" x14ac:dyDescent="0.45">
      <c r="A32" s="225" t="s">
        <v>6024</v>
      </c>
      <c r="B32" s="304"/>
      <c r="C32" s="297" t="s">
        <v>7871</v>
      </c>
      <c r="D32" s="310"/>
      <c r="E32" s="312"/>
      <c r="F32" s="314"/>
      <c r="G32" s="316"/>
      <c r="H32" s="322"/>
      <c r="I32" s="227" t="s">
        <v>7876</v>
      </c>
      <c r="J32" s="304"/>
      <c r="K32" s="297" t="s">
        <v>7871</v>
      </c>
      <c r="L32" s="310"/>
      <c r="M32" s="312"/>
      <c r="N32" s="314"/>
      <c r="O32" s="316"/>
      <c r="P32" s="322"/>
      <c r="Q32" s="308"/>
      <c r="R32" s="225" t="s">
        <v>7876</v>
      </c>
      <c r="S32" s="304"/>
      <c r="T32" s="297" t="s">
        <v>7871</v>
      </c>
      <c r="U32" s="310"/>
      <c r="V32" s="312"/>
      <c r="W32" s="314"/>
      <c r="X32" s="316"/>
      <c r="Y32" s="306"/>
      <c r="Z32" s="350"/>
    </row>
    <row r="33" spans="1:26" s="187" customFormat="1" ht="21.6" customHeight="1" x14ac:dyDescent="0.45">
      <c r="A33" s="294" t="s">
        <v>7798</v>
      </c>
      <c r="B33" s="303" t="s">
        <v>7864</v>
      </c>
      <c r="C33" s="295" t="s">
        <v>7864</v>
      </c>
      <c r="D33" s="309" t="str">
        <f xml:space="preserve">
IF(C34="ア",VLOOKUP(A34,ア!$A:$C,2,FALSE),
IF(C34="イ",VLOOKUP(A34,イ!$A:$C,2,FALSE),
IF(C34="ウ",HLOOKUP(A34,ウ!$1:$6,4,FALSE),
IF(C34="エ",VLOOKUP(A34,エ!$A:$E,4,FALSE),""))))</f>
        <v>開隆堂</v>
      </c>
      <c r="E33" s="311" t="str">
        <f xml:space="preserve">
IF(C34="ア",VLOOKUP(A34,ア!$A:$C,3,FALSE),
IF(C34="イ",VLOOKUP(A34,イ!$A:$C,3,FALSE),
IF(C34="ウ",HLOOKUP(A34,ウ!$1:$6,5,FALSE)&amp;HLOOKUP(A34,ウ!$1:$6,6,FALSE),
IF(C34="エ",VLOOKUP(A34,エ!$A:$E,4,FALSE),""))))</f>
        <v>美術 1</v>
      </c>
      <c r="F33" s="313" t="s">
        <v>7683</v>
      </c>
      <c r="G33" s="315" t="s">
        <v>7884</v>
      </c>
      <c r="H33" s="321" t="s">
        <v>7892</v>
      </c>
      <c r="I33" s="298" t="s">
        <v>7799</v>
      </c>
      <c r="J33" s="303" t="s">
        <v>7864</v>
      </c>
      <c r="K33" s="295" t="s">
        <v>7864</v>
      </c>
      <c r="L33" s="309" t="str">
        <f xml:space="preserve">
IF(K34="ア",VLOOKUP(I34,ア!$A:$C,2,FALSE),
IF(K34="イ",VLOOKUP(I34,イ!$A:$C,2,FALSE),
IF(K34="ウ",HLOOKUP(I34,ウ!$1:$6,4,FALSE),
IF(K34="エ",VLOOKUP(I34,エ!$A:$E,4,FALSE),""))))</f>
        <v>開隆堂</v>
      </c>
      <c r="M33" s="311" t="str">
        <f xml:space="preserve">
IF(K34="ア",VLOOKUP(I34,ア!$A:$C,3,FALSE),
IF(K34="イ",VLOOKUP(I34,イ!$A:$C,3,FALSE),
IF(K34="ウ",HLOOKUP(I34,ウ!$1:$6,5,FALSE)&amp;HLOOKUP(I34,ウ!$1:$6,6,FALSE),
IF(K34="エ",VLOOKUP(I34,エ!$A:$E,4,FALSE),""))))</f>
        <v>美術 2・3</v>
      </c>
      <c r="N33" s="313" t="s">
        <v>7683</v>
      </c>
      <c r="O33" s="315" t="s">
        <v>7884</v>
      </c>
      <c r="P33" s="321" t="s">
        <v>7887</v>
      </c>
      <c r="Q33" s="307"/>
      <c r="R33" s="294" t="s">
        <v>7800</v>
      </c>
      <c r="S33" s="303" t="s">
        <v>7864</v>
      </c>
      <c r="T33" s="295" t="s">
        <v>7864</v>
      </c>
      <c r="U33" s="309" t="str">
        <f xml:space="preserve">
IF(T34="ア",VLOOKUP(R34,ア!$A:$C,2,FALSE),
IF(T34="イ",VLOOKUP(R34,イ!$A:$C,2,FALSE),
IF(T34="ウ",HLOOKUP(R34,ウ!$1:$6,4,FALSE),
IF(T34="エ",VLOOKUP(R34,エ!$A:$E,4,FALSE),""))))</f>
        <v>開隆堂</v>
      </c>
      <c r="V33" s="311" t="str">
        <f xml:space="preserve">
IF(T34="ア",VLOOKUP(R34,ア!$A:$C,3,FALSE),
IF(T34="イ",VLOOKUP(R34,イ!$A:$C,3,FALSE),
IF(T34="ウ",HLOOKUP(R34,ウ!$1:$6,5,FALSE)&amp;HLOOKUP(R34,ウ!$1:$6,6,FALSE),
IF(T34="エ",VLOOKUP(R34,エ!$A:$E,4,FALSE),""))))</f>
        <v>美術 2・3</v>
      </c>
      <c r="W33" s="313" t="s">
        <v>7683</v>
      </c>
      <c r="X33" s="315" t="s">
        <v>7884</v>
      </c>
      <c r="Y33" s="305" t="s">
        <v>7887</v>
      </c>
      <c r="Z33" s="349" t="s">
        <v>7874</v>
      </c>
    </row>
    <row r="34" spans="1:26" s="187" customFormat="1" ht="21.6" customHeight="1" x14ac:dyDescent="0.45">
      <c r="A34" s="225" t="s">
        <v>6034</v>
      </c>
      <c r="B34" s="304"/>
      <c r="C34" s="297" t="s">
        <v>7871</v>
      </c>
      <c r="D34" s="310"/>
      <c r="E34" s="312"/>
      <c r="F34" s="314"/>
      <c r="G34" s="316"/>
      <c r="H34" s="322"/>
      <c r="I34" s="227" t="s">
        <v>7877</v>
      </c>
      <c r="J34" s="304"/>
      <c r="K34" s="297" t="s">
        <v>7871</v>
      </c>
      <c r="L34" s="310"/>
      <c r="M34" s="312"/>
      <c r="N34" s="314"/>
      <c r="O34" s="316"/>
      <c r="P34" s="322"/>
      <c r="Q34" s="308"/>
      <c r="R34" s="225" t="s">
        <v>7877</v>
      </c>
      <c r="S34" s="304"/>
      <c r="T34" s="297" t="s">
        <v>7871</v>
      </c>
      <c r="U34" s="310"/>
      <c r="V34" s="312"/>
      <c r="W34" s="314"/>
      <c r="X34" s="316"/>
      <c r="Y34" s="306"/>
      <c r="Z34" s="350"/>
    </row>
    <row r="35" spans="1:26" s="187" customFormat="1" ht="21.6" customHeight="1" x14ac:dyDescent="0.45">
      <c r="A35" s="294" t="s">
        <v>7901</v>
      </c>
      <c r="B35" s="303" t="s">
        <v>7865</v>
      </c>
      <c r="C35" s="295" t="s">
        <v>7865</v>
      </c>
      <c r="D35" s="309" t="str">
        <f xml:space="preserve">
IF(C36="ア",VLOOKUP(A36,ア!$A:$C,2,FALSE),
IF(C36="イ",VLOOKUP(A36,イ!$A:$C,2,FALSE),
IF(C36="ウ",HLOOKUP(A36,ウ!$1:$6,4,FALSE),
IF(C36="エ",VLOOKUP(A36,エ!$A:$E,4,FALSE),""))))</f>
        <v>学研</v>
      </c>
      <c r="E35" s="311" t="str">
        <f xml:space="preserve">
IF(C36="ア",VLOOKUP(A36,ア!$A:$C,3,FALSE),
IF(C36="イ",VLOOKUP(A36,イ!$A:$C,3,FALSE),
IF(C36="ウ",HLOOKUP(A36,ウ!$1:$6,5,FALSE)&amp;HLOOKUP(A36,ウ!$1:$6,6,FALSE),
IF(C36="エ",VLOOKUP(A36,エ!$A:$E,4,FALSE),""))))</f>
        <v xml:space="preserve">新・中学保健体育
</v>
      </c>
      <c r="F35" s="313" t="s">
        <v>7683</v>
      </c>
      <c r="G35" s="315" t="s">
        <v>7884</v>
      </c>
      <c r="H35" s="321" t="s">
        <v>7883</v>
      </c>
      <c r="I35" s="298" t="s">
        <v>7801</v>
      </c>
      <c r="J35" s="303" t="s">
        <v>7865</v>
      </c>
      <c r="K35" s="295" t="s">
        <v>7865</v>
      </c>
      <c r="L35" s="309" t="str">
        <f xml:space="preserve">
IF(K36="ア",VLOOKUP(I36,ア!$A:$C,2,FALSE),
IF(K36="イ",VLOOKUP(I36,イ!$A:$C,2,FALSE),
IF(K36="ウ",HLOOKUP(I36,ウ!$1:$6,4,FALSE),
IF(K36="エ",VLOOKUP(I36,エ!$A:$E,4,FALSE),""))))</f>
        <v>学研</v>
      </c>
      <c r="M35" s="311" t="str">
        <f xml:space="preserve">
IF(K36="ア",VLOOKUP(I36,ア!$A:$C,3,FALSE),
IF(K36="イ",VLOOKUP(I36,イ!$A:$C,3,FALSE),
IF(K36="ウ",HLOOKUP(I36,ウ!$1:$6,5,FALSE)&amp;HLOOKUP(I36,ウ!$1:$6,6,FALSE),
IF(K36="エ",VLOOKUP(I36,エ!$A:$E,4,FALSE),""))))</f>
        <v xml:space="preserve">新・中学保健体育
</v>
      </c>
      <c r="N35" s="313" t="s">
        <v>7683</v>
      </c>
      <c r="O35" s="315" t="s">
        <v>7884</v>
      </c>
      <c r="P35" s="321" t="s">
        <v>7882</v>
      </c>
      <c r="Q35" s="307" t="s">
        <v>7874</v>
      </c>
      <c r="R35" s="294" t="s">
        <v>7802</v>
      </c>
      <c r="S35" s="303" t="s">
        <v>7865</v>
      </c>
      <c r="T35" s="295" t="s">
        <v>7865</v>
      </c>
      <c r="U35" s="309" t="s">
        <v>7894</v>
      </c>
      <c r="V35" s="311" t="s">
        <v>7895</v>
      </c>
      <c r="W35" s="313" t="s">
        <v>7683</v>
      </c>
      <c r="X35" s="315" t="s">
        <v>7884</v>
      </c>
      <c r="Y35" s="305" t="s">
        <v>7883</v>
      </c>
      <c r="Z35" s="349" t="s">
        <v>7874</v>
      </c>
    </row>
    <row r="36" spans="1:26" s="187" customFormat="1" ht="21.6" customHeight="1" x14ac:dyDescent="0.45">
      <c r="A36" s="225" t="s">
        <v>7878</v>
      </c>
      <c r="B36" s="304"/>
      <c r="C36" s="297" t="s">
        <v>7871</v>
      </c>
      <c r="D36" s="310"/>
      <c r="E36" s="312"/>
      <c r="F36" s="314"/>
      <c r="G36" s="316"/>
      <c r="H36" s="322"/>
      <c r="I36" s="227" t="s">
        <v>7878</v>
      </c>
      <c r="J36" s="304"/>
      <c r="K36" s="297" t="s">
        <v>7871</v>
      </c>
      <c r="L36" s="310"/>
      <c r="M36" s="312"/>
      <c r="N36" s="314"/>
      <c r="O36" s="316"/>
      <c r="P36" s="322"/>
      <c r="Q36" s="308"/>
      <c r="R36" s="225"/>
      <c r="S36" s="304"/>
      <c r="T36" s="297" t="s">
        <v>7871</v>
      </c>
      <c r="U36" s="310"/>
      <c r="V36" s="312"/>
      <c r="W36" s="314"/>
      <c r="X36" s="316"/>
      <c r="Y36" s="306"/>
      <c r="Z36" s="350"/>
    </row>
    <row r="37" spans="1:26" s="187" customFormat="1" ht="21.6" customHeight="1" x14ac:dyDescent="0.45">
      <c r="A37" s="294" t="s">
        <v>7803</v>
      </c>
      <c r="B37" s="303" t="s">
        <v>7866</v>
      </c>
      <c r="C37" s="295" t="s">
        <v>7869</v>
      </c>
      <c r="D37" s="309" t="str">
        <f xml:space="preserve">
IF(C38="ア",VLOOKUP(A38,ア!$A:$C,2,FALSE),
IF(C38="イ",VLOOKUP(A38,イ!$A:$C,2,FALSE),
IF(C38="ウ",HLOOKUP(A38,ウ!$1:$6,4,FALSE),
IF(C38="エ",VLOOKUP(A38,エ!$A:$E,4,FALSE),""))))</f>
        <v>東書</v>
      </c>
      <c r="E37" s="311" t="str">
        <f xml:space="preserve">
IF(C38="ア",VLOOKUP(A38,ア!$A:$C,3,FALSE),
IF(C38="イ",VLOOKUP(A38,イ!$A:$C,3,FALSE),
IF(C38="ウ",HLOOKUP(A38,ウ!$1:$6,5,FALSE)&amp;HLOOKUP(A38,ウ!$1:$6,6,FALSE),
IF(C38="エ",VLOOKUP(A38,エ!$A:$E,4,FALSE),""))))</f>
        <v>新編　新しい技術・家庭　技術分野　未来を創るTechnology</v>
      </c>
      <c r="F37" s="313" t="s">
        <v>7683</v>
      </c>
      <c r="G37" s="315" t="s">
        <v>7884</v>
      </c>
      <c r="H37" s="321" t="s">
        <v>7883</v>
      </c>
      <c r="I37" s="298" t="s">
        <v>7804</v>
      </c>
      <c r="J37" s="303" t="s">
        <v>7866</v>
      </c>
      <c r="K37" s="295" t="s">
        <v>7869</v>
      </c>
      <c r="L37" s="309" t="str">
        <f xml:space="preserve">
IF(K38="ア",VLOOKUP(I38,ア!$A:$C,2,FALSE),
IF(K38="イ",VLOOKUP(I38,イ!$A:$C,2,FALSE),
IF(K38="ウ",HLOOKUP(I38,ウ!$1:$6,4,FALSE),
IF(K38="エ",VLOOKUP(I38,エ!$A:$E,4,FALSE),""))))</f>
        <v>東書</v>
      </c>
      <c r="M37" s="311" t="str">
        <f xml:space="preserve">
IF(K38="ア",VLOOKUP(I38,ア!$A:$C,3,FALSE),
IF(K38="イ",VLOOKUP(I38,イ!$A:$C,3,FALSE),
IF(K38="ウ",HLOOKUP(I38,ウ!$1:$6,5,FALSE)&amp;HLOOKUP(I38,ウ!$1:$6,6,FALSE),
IF(K38="エ",VLOOKUP(I38,エ!$A:$E,4,FALSE),""))))</f>
        <v>新編　新しい技術・家庭　技術分野　未来を創るTechnology</v>
      </c>
      <c r="N37" s="313" t="s">
        <v>7683</v>
      </c>
      <c r="O37" s="315" t="s">
        <v>7884</v>
      </c>
      <c r="P37" s="321" t="s">
        <v>7882</v>
      </c>
      <c r="Q37" s="307" t="s">
        <v>7874</v>
      </c>
      <c r="R37" s="294" t="s">
        <v>7805</v>
      </c>
      <c r="S37" s="303" t="s">
        <v>7866</v>
      </c>
      <c r="T37" s="295" t="s">
        <v>7869</v>
      </c>
      <c r="U37" s="309" t="s">
        <v>7897</v>
      </c>
      <c r="V37" s="311" t="s">
        <v>7896</v>
      </c>
      <c r="W37" s="313" t="s">
        <v>7683</v>
      </c>
      <c r="X37" s="315" t="s">
        <v>7884</v>
      </c>
      <c r="Y37" s="305" t="s">
        <v>7883</v>
      </c>
      <c r="Z37" s="349" t="s">
        <v>7874</v>
      </c>
    </row>
    <row r="38" spans="1:26" s="187" customFormat="1" ht="21.6" customHeight="1" x14ac:dyDescent="0.45">
      <c r="A38" s="225" t="s">
        <v>7906</v>
      </c>
      <c r="B38" s="304"/>
      <c r="C38" s="297" t="s">
        <v>7871</v>
      </c>
      <c r="D38" s="310"/>
      <c r="E38" s="312"/>
      <c r="F38" s="314"/>
      <c r="G38" s="316"/>
      <c r="H38" s="322"/>
      <c r="I38" s="227" t="s">
        <v>6051</v>
      </c>
      <c r="J38" s="304"/>
      <c r="K38" s="297" t="s">
        <v>7871</v>
      </c>
      <c r="L38" s="310"/>
      <c r="M38" s="312"/>
      <c r="N38" s="314"/>
      <c r="O38" s="316"/>
      <c r="P38" s="322"/>
      <c r="Q38" s="308"/>
      <c r="R38" s="225"/>
      <c r="S38" s="304"/>
      <c r="T38" s="297" t="s">
        <v>7871</v>
      </c>
      <c r="U38" s="310"/>
      <c r="V38" s="312"/>
      <c r="W38" s="314"/>
      <c r="X38" s="316"/>
      <c r="Y38" s="306"/>
      <c r="Z38" s="350"/>
    </row>
    <row r="39" spans="1:26" s="187" customFormat="1" ht="21.6" customHeight="1" x14ac:dyDescent="0.45">
      <c r="A39" s="294" t="s">
        <v>7806</v>
      </c>
      <c r="B39" s="303" t="s">
        <v>7866</v>
      </c>
      <c r="C39" s="295" t="s">
        <v>7870</v>
      </c>
      <c r="D39" s="309" t="str">
        <f xml:space="preserve">
IF(C40="ア",VLOOKUP(A40,ア!$A:$C,2,FALSE),
IF(C40="イ",VLOOKUP(A40,イ!$A:$C,2,FALSE),
IF(C40="ウ",HLOOKUP(A40,ウ!$1:$6,4,FALSE),
IF(C40="エ",VLOOKUP(A40,エ!$A:$E,4,FALSE),""))))</f>
        <v>東書</v>
      </c>
      <c r="E39" s="311" t="str">
        <f xml:space="preserve">
IF(C40="ア",VLOOKUP(A40,ア!$A:$C,3,FALSE),
IF(C40="イ",VLOOKUP(A40,イ!$A:$C,3,FALSE),
IF(C40="ウ",HLOOKUP(A40,ウ!$1:$6,5,FALSE)&amp;HLOOKUP(A40,ウ!$1:$6,6,FALSE),
IF(C40="エ",VLOOKUP(A40,エ!$A:$E,4,FALSE),""))))</f>
        <v>新編　新しい技術・家庭　家庭分野　自立と共生を目指して</v>
      </c>
      <c r="F39" s="313" t="s">
        <v>7683</v>
      </c>
      <c r="G39" s="315" t="s">
        <v>7884</v>
      </c>
      <c r="H39" s="321" t="s">
        <v>7883</v>
      </c>
      <c r="I39" s="298" t="s">
        <v>7807</v>
      </c>
      <c r="J39" s="303" t="s">
        <v>7866</v>
      </c>
      <c r="K39" s="295" t="s">
        <v>7870</v>
      </c>
      <c r="L39" s="309" t="str">
        <f xml:space="preserve">
IF(K40="ア",VLOOKUP(I40,ア!$A:$C,2,FALSE),
IF(K40="イ",VLOOKUP(I40,イ!$A:$C,2,FALSE),
IF(K40="ウ",HLOOKUP(I40,ウ!$1:$6,4,FALSE),
IF(K40="エ",VLOOKUP(I40,エ!$A:$E,4,FALSE),""))))</f>
        <v>東書</v>
      </c>
      <c r="M39" s="311" t="str">
        <f xml:space="preserve">
IF(K40="ア",VLOOKUP(I40,ア!$A:$C,3,FALSE),
IF(K40="イ",VLOOKUP(I40,イ!$A:$C,3,FALSE),
IF(K40="ウ",HLOOKUP(I40,ウ!$1:$6,5,FALSE)&amp;HLOOKUP(I40,ウ!$1:$6,6,FALSE),
IF(K40="エ",VLOOKUP(I40,エ!$A:$E,4,FALSE),""))))</f>
        <v>新編　新しい技術・家庭　家庭分野　自立と共生を目指して</v>
      </c>
      <c r="N39" s="313" t="s">
        <v>7683</v>
      </c>
      <c r="O39" s="315" t="s">
        <v>7884</v>
      </c>
      <c r="P39" s="305" t="s">
        <v>7882</v>
      </c>
      <c r="Q39" s="307" t="s">
        <v>7874</v>
      </c>
      <c r="R39" s="294" t="s">
        <v>7808</v>
      </c>
      <c r="S39" s="303" t="s">
        <v>7866</v>
      </c>
      <c r="T39" s="295" t="s">
        <v>7870</v>
      </c>
      <c r="U39" s="309" t="str">
        <f xml:space="preserve">
IF(T40="ア",VLOOKUP(R40,ア!$A:$C,2,FALSE),
IF(T40="イ",VLOOKUP(R40,イ!$A:$C,2,FALSE),
IF(T40="ウ",HLOOKUP(R40,ウ!$1:$6,4,FALSE),
IF(T40="エ",VLOOKUP(R40,エ!$A:$E,4,FALSE),""))))</f>
        <v>06-4　開隆堂出版</v>
      </c>
      <c r="V39" s="311" t="str">
        <f xml:space="preserve">
IF(T40="ア",VLOOKUP(R40,ア!$A:$C,3,FALSE),
IF(T40="イ",VLOOKUP(R40,イ!$A:$C,3,FALSE),
IF(T40="ウ",HLOOKUP(R40,ウ!$1:$6,5,FALSE)&amp;HLOOKUP(R40,ウ!$1:$6,6,FALSE),
IF(T40="エ",VLOOKUP(R40,エ!$A:$E,4,FALSE),""))))</f>
        <v>職業・家庭　
たのしい家庭科わたしのくらしに生かす</v>
      </c>
      <c r="W39" s="313" t="s">
        <v>7683</v>
      </c>
      <c r="X39" s="315" t="s">
        <v>7879</v>
      </c>
      <c r="Y39" s="305" t="s">
        <v>7883</v>
      </c>
      <c r="Z39" s="349" t="s">
        <v>7874</v>
      </c>
    </row>
    <row r="40" spans="1:26" s="187" customFormat="1" ht="21.6" customHeight="1" x14ac:dyDescent="0.45">
      <c r="A40" s="225" t="s">
        <v>6056</v>
      </c>
      <c r="B40" s="304"/>
      <c r="C40" s="297" t="s">
        <v>7871</v>
      </c>
      <c r="D40" s="310"/>
      <c r="E40" s="312"/>
      <c r="F40" s="314"/>
      <c r="G40" s="316"/>
      <c r="H40" s="322"/>
      <c r="I40" s="227" t="s">
        <v>6056</v>
      </c>
      <c r="J40" s="304"/>
      <c r="K40" s="297" t="s">
        <v>7871</v>
      </c>
      <c r="L40" s="310"/>
      <c r="M40" s="312"/>
      <c r="N40" s="314"/>
      <c r="O40" s="316"/>
      <c r="P40" s="306"/>
      <c r="Q40" s="308"/>
      <c r="R40" s="225">
        <v>9784304042133</v>
      </c>
      <c r="S40" s="304"/>
      <c r="T40" s="297" t="s">
        <v>7723</v>
      </c>
      <c r="U40" s="310"/>
      <c r="V40" s="312"/>
      <c r="W40" s="314"/>
      <c r="X40" s="316"/>
      <c r="Y40" s="306"/>
      <c r="Z40" s="350"/>
    </row>
    <row r="41" spans="1:26" s="187" customFormat="1" ht="21.6" customHeight="1" x14ac:dyDescent="0.45">
      <c r="A41" s="294" t="s">
        <v>7899</v>
      </c>
      <c r="B41" s="303" t="s">
        <v>7867</v>
      </c>
      <c r="C41" s="295" t="s">
        <v>7867</v>
      </c>
      <c r="D41" s="309" t="str">
        <f xml:space="preserve">
IF(C42="ア",VLOOKUP(A42,ア!$A:$C,2,FALSE),
IF(C42="イ",VLOOKUP(A42,イ!$A:$C,2,FALSE),
IF(C42="ウ",HLOOKUP(A42,ウ!$1:$6,4,FALSE),
IF(C42="エ",VLOOKUP(A42,エ!$A:$E,4,FALSE),""))))</f>
        <v>02-1　岩  崎  書  店</v>
      </c>
      <c r="E41" s="311" t="str">
        <f xml:space="preserve">
IF(C42="ア",VLOOKUP(A42,ア!$A:$C,3,FALSE),
IF(C42="イ",VLOOKUP(A42,イ!$A:$C,3,FALSE),
IF(C42="ウ",HLOOKUP(A42,ウ!$1:$6,5,FALSE)&amp;HLOOKUP(A42,ウ!$1:$6,6,FALSE),
IF(C42="エ",VLOOKUP(A42,エ!$A:$E,4,FALSE),""))))</f>
        <v>五味太郎の
ことばとかずの絵本絵本ＡＢＣ</v>
      </c>
      <c r="F41" s="313" t="s">
        <v>7683</v>
      </c>
      <c r="G41" s="315" t="s">
        <v>7879</v>
      </c>
      <c r="H41" s="321" t="s">
        <v>7883</v>
      </c>
      <c r="I41" s="298" t="s">
        <v>7809</v>
      </c>
      <c r="J41" s="303" t="s">
        <v>7867</v>
      </c>
      <c r="K41" s="295" t="s">
        <v>7867</v>
      </c>
      <c r="L41" s="309" t="str">
        <f xml:space="preserve">
IF(K42="ア",VLOOKUP(I42,ア!$A:$C,2,FALSE),
IF(K42="イ",VLOOKUP(I42,イ!$A:$C,2,FALSE),
IF(K42="ウ",HLOOKUP(I42,ウ!$1:$6,4,FALSE),
IF(K42="エ",VLOOKUP(I42,エ!$A:$E,4,FALSE),""))))</f>
        <v>02-1　岩  崎  書  店</v>
      </c>
      <c r="M41" s="311" t="str">
        <f xml:space="preserve">
IF(K42="ア",VLOOKUP(I42,ア!$A:$C,3,FALSE),
IF(K42="イ",VLOOKUP(I42,イ!$A:$C,3,FALSE),
IF(K42="ウ",HLOOKUP(I42,ウ!$1:$6,5,FALSE)&amp;HLOOKUP(I42,ウ!$1:$6,6,FALSE),
IF(K42="エ",VLOOKUP(I42,エ!$A:$E,4,FALSE),""))))</f>
        <v>五味太郎の
ことばとかずの絵本絵本ＡＢＣ</v>
      </c>
      <c r="N41" s="313" t="s">
        <v>7683</v>
      </c>
      <c r="O41" s="315" t="s">
        <v>7879</v>
      </c>
      <c r="P41" s="321" t="s">
        <v>7883</v>
      </c>
      <c r="Q41" s="307" t="s">
        <v>7874</v>
      </c>
      <c r="R41" s="294" t="s">
        <v>7810</v>
      </c>
      <c r="S41" s="303" t="s">
        <v>7866</v>
      </c>
      <c r="T41" s="295" t="s">
        <v>7870</v>
      </c>
      <c r="U41" s="309" t="s">
        <v>7897</v>
      </c>
      <c r="V41" s="311" t="s">
        <v>7898</v>
      </c>
      <c r="W41" s="313" t="s">
        <v>7683</v>
      </c>
      <c r="X41" s="315" t="s">
        <v>7881</v>
      </c>
      <c r="Y41" s="305" t="s">
        <v>7883</v>
      </c>
      <c r="Z41" s="349" t="s">
        <v>7874</v>
      </c>
    </row>
    <row r="42" spans="1:26" s="187" customFormat="1" ht="21.6" customHeight="1" x14ac:dyDescent="0.45">
      <c r="A42" s="225">
        <v>9784265903054</v>
      </c>
      <c r="B42" s="304"/>
      <c r="C42" s="297" t="s">
        <v>7723</v>
      </c>
      <c r="D42" s="310"/>
      <c r="E42" s="312"/>
      <c r="F42" s="314"/>
      <c r="G42" s="316"/>
      <c r="H42" s="322"/>
      <c r="I42" s="227">
        <v>9784265903054</v>
      </c>
      <c r="J42" s="304"/>
      <c r="K42" s="297" t="s">
        <v>7723</v>
      </c>
      <c r="L42" s="310"/>
      <c r="M42" s="312"/>
      <c r="N42" s="314"/>
      <c r="O42" s="316"/>
      <c r="P42" s="322"/>
      <c r="Q42" s="308"/>
      <c r="R42" s="225"/>
      <c r="S42" s="304"/>
      <c r="T42" s="297" t="s">
        <v>7871</v>
      </c>
      <c r="U42" s="310"/>
      <c r="V42" s="312"/>
      <c r="W42" s="314"/>
      <c r="X42" s="316"/>
      <c r="Y42" s="306"/>
      <c r="Z42" s="350"/>
    </row>
    <row r="43" spans="1:26" s="187" customFormat="1" ht="21.6" customHeight="1" x14ac:dyDescent="0.45">
      <c r="A43" s="294" t="s">
        <v>7811</v>
      </c>
      <c r="B43" s="303" t="s">
        <v>7867</v>
      </c>
      <c r="C43" s="295" t="s">
        <v>7867</v>
      </c>
      <c r="D43" s="309" t="str">
        <f xml:space="preserve">
IF(C44="ア",VLOOKUP(A44,ア!$A:$C,2,FALSE),
IF(C44="イ",VLOOKUP(A44,イ!$A:$C,2,FALSE),
IF(C44="ウ",HLOOKUP(A44,ウ!$1:$6,4,FALSE),
IF(C44="エ",VLOOKUP(A44,エ!$A:$E,4,FALSE),""))))</f>
        <v>05-3 旺文社</v>
      </c>
      <c r="E43" s="311" t="str">
        <f xml:space="preserve">
IF(C44="ア",VLOOKUP(A44,ア!$A:$C,3,FALSE),
IF(C44="イ",VLOOKUP(A44,イ!$A:$C,3,FALSE),
IF(C44="ウ",HLOOKUP(A44,ウ!$1:$6,5,FALSE)&amp;HLOOKUP(A44,ウ!$1:$6,6,FALSE),
IF(C44="エ",VLOOKUP(A44,エ!$A:$E,4,FALSE),""))))</f>
        <v>小学生のための聞ける！話せる！
英語辞典</v>
      </c>
      <c r="F43" s="313" t="s">
        <v>7683</v>
      </c>
      <c r="G43" s="315" t="s">
        <v>7881</v>
      </c>
      <c r="H43" s="321" t="s">
        <v>7883</v>
      </c>
      <c r="I43" s="298" t="s">
        <v>7812</v>
      </c>
      <c r="J43" s="303" t="s">
        <v>7867</v>
      </c>
      <c r="K43" s="295" t="s">
        <v>7867</v>
      </c>
      <c r="L43" s="309" t="str">
        <f xml:space="preserve">
IF(K44="ア",VLOOKUP(I44,ア!$A:$C,2,FALSE),
IF(K44="イ",VLOOKUP(I44,イ!$A:$C,2,FALSE),
IF(K44="ウ",HLOOKUP(I44,ウ!$1:$6,4,FALSE),
IF(K44="エ",VLOOKUP(I44,エ!$A:$E,4,FALSE),""))))</f>
        <v>05-3 旺文社</v>
      </c>
      <c r="M43" s="311" t="str">
        <f xml:space="preserve">
IF(K44="ア",VLOOKUP(I44,ア!$A:$C,3,FALSE),
IF(K44="イ",VLOOKUP(I44,イ!$A:$C,3,FALSE),
IF(K44="ウ",HLOOKUP(I44,ウ!$1:$6,5,FALSE)&amp;HLOOKUP(I44,ウ!$1:$6,6,FALSE),
IF(K44="エ",VLOOKUP(I44,エ!$A:$E,4,FALSE),""))))</f>
        <v>小学生のための聞ける！話せる！
英語辞典</v>
      </c>
      <c r="N43" s="313" t="s">
        <v>7683</v>
      </c>
      <c r="O43" s="315" t="s">
        <v>7881</v>
      </c>
      <c r="P43" s="321" t="s">
        <v>7883</v>
      </c>
      <c r="Q43" s="307" t="s">
        <v>7874</v>
      </c>
      <c r="R43" s="294" t="s">
        <v>7813</v>
      </c>
      <c r="S43" s="303" t="s">
        <v>7867</v>
      </c>
      <c r="T43" s="295" t="s">
        <v>7867</v>
      </c>
      <c r="U43" s="309" t="str">
        <f xml:space="preserve">
IF(T44="ア",VLOOKUP(R44,ア!$A:$C,2,FALSE),
IF(T44="イ",VLOOKUP(R44,イ!$A:$C,2,FALSE),
IF(T44="ウ",HLOOKUP(R44,ウ!$1:$6,4,FALSE),
IF(T44="エ",VLOOKUP(R44,エ!$A:$E,4,FALSE),""))))</f>
        <v>02-1　岩  崎  書  店</v>
      </c>
      <c r="V43" s="311" t="str">
        <f xml:space="preserve">
IF(T44="ア",VLOOKUP(R44,ア!$A:$C,3,FALSE),
IF(T44="イ",VLOOKUP(R44,イ!$A:$C,3,FALSE),
IF(T44="ウ",HLOOKUP(R44,ウ!$1:$6,5,FALSE)&amp;HLOOKUP(R44,ウ!$1:$6,6,FALSE),
IF(T44="エ",VLOOKUP(R44,エ!$A:$E,4,FALSE),""))))</f>
        <v>五味太郎の
ことばとかずの絵本絵本ＡＢＣ</v>
      </c>
      <c r="W43" s="313" t="s">
        <v>7683</v>
      </c>
      <c r="X43" s="315" t="s">
        <v>7879</v>
      </c>
      <c r="Y43" s="305" t="s">
        <v>7883</v>
      </c>
      <c r="Z43" s="349" t="s">
        <v>7874</v>
      </c>
    </row>
    <row r="44" spans="1:26" s="187" customFormat="1" ht="21.6" customHeight="1" x14ac:dyDescent="0.45">
      <c r="A44" s="225">
        <v>9784010752746</v>
      </c>
      <c r="B44" s="304"/>
      <c r="C44" s="297" t="s">
        <v>7723</v>
      </c>
      <c r="D44" s="310"/>
      <c r="E44" s="312"/>
      <c r="F44" s="314"/>
      <c r="G44" s="316"/>
      <c r="H44" s="322"/>
      <c r="I44" s="227">
        <v>9784010752746</v>
      </c>
      <c r="J44" s="304"/>
      <c r="K44" s="297" t="s">
        <v>7723</v>
      </c>
      <c r="L44" s="310"/>
      <c r="M44" s="312"/>
      <c r="N44" s="314"/>
      <c r="O44" s="316"/>
      <c r="P44" s="322"/>
      <c r="Q44" s="308"/>
      <c r="R44" s="225">
        <v>9784265903054</v>
      </c>
      <c r="S44" s="304"/>
      <c r="T44" s="297" t="s">
        <v>7723</v>
      </c>
      <c r="U44" s="310"/>
      <c r="V44" s="312"/>
      <c r="W44" s="314"/>
      <c r="X44" s="316"/>
      <c r="Y44" s="306"/>
      <c r="Z44" s="350"/>
    </row>
    <row r="45" spans="1:26" s="187" customFormat="1" ht="21.6" customHeight="1" x14ac:dyDescent="0.45">
      <c r="A45" s="294" t="s">
        <v>7814</v>
      </c>
      <c r="B45" s="303" t="s">
        <v>7868</v>
      </c>
      <c r="C45" s="295" t="s">
        <v>7868</v>
      </c>
      <c r="D45" s="309" t="str">
        <f xml:space="preserve">
IF(C46="ア",VLOOKUP(A46,ア!$A:$C,2,FALSE),
IF(C46="イ",VLOOKUP(A46,イ!$A:$C,2,FALSE),
IF(C46="ウ",HLOOKUP(A46,ウ!$1:$6,4,FALSE),
IF(C46="エ",VLOOKUP(A46,エ!$A:$E,4,FALSE),""))))</f>
        <v>27-2　評　論　社</v>
      </c>
      <c r="E45" s="311" t="str">
        <f xml:space="preserve">
IF(C46="ア",VLOOKUP(A46,ア!$A:$C,3,FALSE),
IF(C46="イ",VLOOKUP(A46,イ!$A:$C,3,FALSE),
IF(C46="ウ",HLOOKUP(A46,ウ!$1:$6,5,FALSE)&amp;HLOOKUP(A46,ウ!$1:$6,6,FALSE),
IF(C46="エ",VLOOKUP(A46,エ!$A:$E,4,FALSE),""))))</f>
        <v>児童図書館・絵本の部屋デイビッドが
やっちゃった！</v>
      </c>
      <c r="F45" s="313" t="s">
        <v>7683</v>
      </c>
      <c r="G45" s="315" t="s">
        <v>7879</v>
      </c>
      <c r="H45" s="321" t="s">
        <v>7883</v>
      </c>
      <c r="I45" s="298" t="s">
        <v>7815</v>
      </c>
      <c r="J45" s="303" t="s">
        <v>7868</v>
      </c>
      <c r="K45" s="295" t="s">
        <v>7868</v>
      </c>
      <c r="L45" s="309" t="str">
        <f xml:space="preserve">
IF(K46="ア",VLOOKUP(I46,ア!$A:$C,2,FALSE),
IF(K46="イ",VLOOKUP(I46,イ!$A:$C,2,FALSE),
IF(K46="ウ",HLOOKUP(I46,ウ!$1:$6,4,FALSE),
IF(K46="エ",VLOOKUP(I46,エ!$A:$E,4,FALSE),""))))</f>
        <v>27-2　評　論　社</v>
      </c>
      <c r="M45" s="311" t="str">
        <f xml:space="preserve">
IF(K46="ア",VLOOKUP(I46,ア!$A:$C,3,FALSE),
IF(K46="イ",VLOOKUP(I46,イ!$A:$C,3,FALSE),
IF(K46="ウ",HLOOKUP(I46,ウ!$1:$6,5,FALSE)&amp;HLOOKUP(I46,ウ!$1:$6,6,FALSE),
IF(K46="エ",VLOOKUP(I46,エ!$A:$E,4,FALSE),""))))</f>
        <v>児童図書館・絵本の部屋デイビッドが
やっちゃった！</v>
      </c>
      <c r="N45" s="313" t="s">
        <v>7683</v>
      </c>
      <c r="O45" s="315" t="s">
        <v>7879</v>
      </c>
      <c r="P45" s="321" t="s">
        <v>7883</v>
      </c>
      <c r="Q45" s="307" t="s">
        <v>7874</v>
      </c>
      <c r="R45" s="294" t="s">
        <v>7816</v>
      </c>
      <c r="S45" s="303" t="s">
        <v>7867</v>
      </c>
      <c r="T45" s="295" t="s">
        <v>7867</v>
      </c>
      <c r="U45" s="309" t="str">
        <f xml:space="preserve">
IF(T46="ア",VLOOKUP(R46,ア!$A:$C,2,FALSE),
IF(T46="イ",VLOOKUP(R46,イ!$A:$C,2,FALSE),
IF(T46="ウ",HLOOKUP(R46,ウ!$1:$6,4,FALSE),
IF(T46="エ",VLOOKUP(R46,エ!$A:$E,4,FALSE),""))))</f>
        <v>05-3 旺文社</v>
      </c>
      <c r="V45" s="311" t="str">
        <f xml:space="preserve">
IF(T46="ア",VLOOKUP(R46,ア!$A:$C,3,FALSE),
IF(T46="イ",VLOOKUP(R46,イ!$A:$C,3,FALSE),
IF(T46="ウ",HLOOKUP(R46,ウ!$1:$6,5,FALSE)&amp;HLOOKUP(R46,ウ!$1:$6,6,FALSE),
IF(T46="エ",VLOOKUP(R46,エ!$A:$E,4,FALSE),""))))</f>
        <v>小学生のための聞ける！話せる！
英語辞典</v>
      </c>
      <c r="W45" s="313" t="s">
        <v>7683</v>
      </c>
      <c r="X45" s="315" t="s">
        <v>7881</v>
      </c>
      <c r="Y45" s="305" t="s">
        <v>7882</v>
      </c>
      <c r="Z45" s="349" t="s">
        <v>7874</v>
      </c>
    </row>
    <row r="46" spans="1:26" s="184" customFormat="1" ht="21.6" customHeight="1" thickBot="1" x14ac:dyDescent="0.2">
      <c r="A46" s="226">
        <v>9784566007987</v>
      </c>
      <c r="B46" s="351"/>
      <c r="C46" s="299" t="s">
        <v>7723</v>
      </c>
      <c r="D46" s="356"/>
      <c r="E46" s="358"/>
      <c r="F46" s="354"/>
      <c r="G46" s="355"/>
      <c r="H46" s="363"/>
      <c r="I46" s="228">
        <v>9784566007987</v>
      </c>
      <c r="J46" s="351"/>
      <c r="K46" s="299" t="s">
        <v>7723</v>
      </c>
      <c r="L46" s="356"/>
      <c r="M46" s="358"/>
      <c r="N46" s="354"/>
      <c r="O46" s="355"/>
      <c r="P46" s="363"/>
      <c r="Q46" s="364"/>
      <c r="R46" s="226">
        <v>9784010752746</v>
      </c>
      <c r="S46" s="351"/>
      <c r="T46" s="299" t="s">
        <v>7723</v>
      </c>
      <c r="U46" s="356"/>
      <c r="V46" s="358"/>
      <c r="W46" s="354"/>
      <c r="X46" s="355"/>
      <c r="Y46" s="362"/>
      <c r="Z46" s="359"/>
    </row>
    <row r="47" spans="1:26" s="187" customFormat="1" ht="21.6" customHeight="1" x14ac:dyDescent="0.45">
      <c r="A47" s="300" t="s">
        <v>7817</v>
      </c>
      <c r="B47" s="368" t="s">
        <v>7868</v>
      </c>
      <c r="C47" s="301" t="s">
        <v>7868</v>
      </c>
      <c r="D47" s="370" t="str">
        <f xml:space="preserve">
IF(C48="ア",VLOOKUP(A48,ア!$A:$C,2,FALSE),
IF(C48="イ",VLOOKUP(A48,イ!$A:$C,2,FALSE),
IF(C48="ウ",HLOOKUP(A48,ウ!$1:$6,4,FALSE),
IF(C48="エ",VLOOKUP(A48,エ!$A:$E,4,FALSE),""))))</f>
        <v>10-3　国　土　社</v>
      </c>
      <c r="E47" s="353" t="str">
        <f xml:space="preserve">
IF(C48="ア",VLOOKUP(A48,ア!$A:$C,3,FALSE),
IF(C48="イ",VLOOKUP(A48,イ!$A:$C,3,FALSE),
IF(C48="ウ",HLOOKUP(A48,ウ!$1:$6,5,FALSE)&amp;HLOOKUP(A48,ウ!$1:$6,6,FALSE),
IF(C48="エ",VLOOKUP(A48,エ!$A:$E,4,FALSE),""))))</f>
        <v>ルールとマナーを学ぶ
子ども生活図鑑　（２）学校生活編</v>
      </c>
      <c r="F47" s="357" t="s">
        <v>7683</v>
      </c>
      <c r="G47" s="360" t="s">
        <v>7885</v>
      </c>
      <c r="H47" s="366" t="s">
        <v>7883</v>
      </c>
      <c r="I47" s="302" t="s">
        <v>1955</v>
      </c>
      <c r="J47" s="368" t="s">
        <v>7868</v>
      </c>
      <c r="K47" s="301" t="s">
        <v>7868</v>
      </c>
      <c r="L47" s="370" t="str">
        <f xml:space="preserve">
IF(K48="ア",VLOOKUP(I48,ア!$A:$C,2,FALSE),
IF(K48="イ",VLOOKUP(I48,イ!$A:$C,2,FALSE),
IF(K48="ウ",HLOOKUP(I48,ウ!$1:$6,4,FALSE),
IF(K48="エ",VLOOKUP(I48,エ!$A:$E,4,FALSE),""))))</f>
        <v>10-3　国　土　社</v>
      </c>
      <c r="M47" s="353" t="str">
        <f xml:space="preserve">
IF(K48="ア",VLOOKUP(I48,ア!$A:$C,3,FALSE),
IF(K48="イ",VLOOKUP(I48,イ!$A:$C,3,FALSE),
IF(K48="ウ",HLOOKUP(I48,ウ!$1:$6,5,FALSE)&amp;HLOOKUP(I48,ウ!$1:$6,6,FALSE),
IF(K48="エ",VLOOKUP(I48,エ!$A:$E,4,FALSE),""))))</f>
        <v>ルールとマナーを学ぶ
子ども生活図鑑　（２）学校生活編</v>
      </c>
      <c r="N47" s="357" t="s">
        <v>7683</v>
      </c>
      <c r="O47" s="360" t="s">
        <v>7885</v>
      </c>
      <c r="P47" s="366" t="s">
        <v>7883</v>
      </c>
      <c r="Q47" s="367" t="s">
        <v>7874</v>
      </c>
      <c r="R47" s="300" t="s">
        <v>1970</v>
      </c>
      <c r="S47" s="368" t="s">
        <v>7868</v>
      </c>
      <c r="T47" s="301" t="s">
        <v>7868</v>
      </c>
      <c r="U47" s="369" t="str">
        <f xml:space="preserve">
IF(T48="ア",VLOOKUP(R48,ア!$A:$C,2,FALSE),
IF(T48="イ",VLOOKUP(R48,イ!$A:$C,2,FALSE),
IF(T48="ウ",HLOOKUP(R48,ウ!$1:$6,4,FALSE),
IF(T48="エ",VLOOKUP(R48,エ!$A:$E,4,FALSE),""))))</f>
        <v>27-2　評　論　社</v>
      </c>
      <c r="V47" s="365" t="str">
        <f xml:space="preserve">
IF(T48="ア",VLOOKUP(R48,ア!$A:$C,3,FALSE),
IF(T48="イ",VLOOKUP(R48,イ!$A:$C,3,FALSE),
IF(T48="ウ",HLOOKUP(R48,ウ!$1:$6,5,FALSE)&amp;HLOOKUP(R48,ウ!$1:$6,6,FALSE),
IF(T48="エ",VLOOKUP(R48,エ!$A:$E,4,FALSE),""))))</f>
        <v>児童図書館・絵本の部屋デイビッドが
やっちゃった！</v>
      </c>
      <c r="W47" s="357" t="s">
        <v>7683</v>
      </c>
      <c r="X47" s="360" t="s">
        <v>7879</v>
      </c>
      <c r="Y47" s="361" t="s">
        <v>7882</v>
      </c>
      <c r="Z47" s="352" t="s">
        <v>7874</v>
      </c>
    </row>
    <row r="48" spans="1:26" s="187" customFormat="1" ht="21.6" customHeight="1" x14ac:dyDescent="0.45">
      <c r="A48" s="225">
        <v>9784337170025</v>
      </c>
      <c r="B48" s="304"/>
      <c r="C48" s="297" t="s">
        <v>7723</v>
      </c>
      <c r="D48" s="310"/>
      <c r="E48" s="312"/>
      <c r="F48" s="314"/>
      <c r="G48" s="316"/>
      <c r="H48" s="322"/>
      <c r="I48" s="227">
        <v>9784337170025</v>
      </c>
      <c r="J48" s="304"/>
      <c r="K48" s="297" t="s">
        <v>7723</v>
      </c>
      <c r="L48" s="310"/>
      <c r="M48" s="312"/>
      <c r="N48" s="314"/>
      <c r="O48" s="316"/>
      <c r="P48" s="322"/>
      <c r="Q48" s="308"/>
      <c r="R48" s="225">
        <v>9784566007987</v>
      </c>
      <c r="S48" s="304"/>
      <c r="T48" s="297" t="s">
        <v>7723</v>
      </c>
      <c r="U48" s="310"/>
      <c r="V48" s="312"/>
      <c r="W48" s="314"/>
      <c r="X48" s="316"/>
      <c r="Y48" s="306"/>
      <c r="Z48" s="350"/>
    </row>
    <row r="49" spans="1:26" s="187" customFormat="1" ht="21.6" customHeight="1" x14ac:dyDescent="0.45">
      <c r="A49" s="294" t="s">
        <v>7818</v>
      </c>
      <c r="B49" s="303" t="s">
        <v>7868</v>
      </c>
      <c r="C49" s="295" t="s">
        <v>7868</v>
      </c>
      <c r="D49" s="309" t="str">
        <f xml:space="preserve">
IF(C50="ア",VLOOKUP(A50,ア!$A:$C,2,FALSE),
IF(C50="イ",VLOOKUP(A50,イ!$A:$C,2,FALSE),
IF(C50="ウ",HLOOKUP(A50,ウ!$1:$6,4,FALSE),
IF(C50="エ",VLOOKUP(A50,エ!$A:$E,4,FALSE),""))))</f>
        <v>10-3　国　土　社</v>
      </c>
      <c r="E49" s="311" t="str">
        <f xml:space="preserve">
IF(C50="ア",VLOOKUP(A50,ア!$A:$C,3,FALSE),
IF(C50="イ",VLOOKUP(A50,イ!$A:$C,3,FALSE),
IF(C50="ウ",HLOOKUP(A50,ウ!$1:$6,5,FALSE)&amp;HLOOKUP(A50,ウ!$1:$6,6,FALSE),
IF(C50="エ",VLOOKUP(A50,エ!$A:$E,4,FALSE),""))))</f>
        <v>ルールとマナーを学ぶ
子ども生活図鑑　（４）人間関係編</v>
      </c>
      <c r="F49" s="313" t="s">
        <v>7683</v>
      </c>
      <c r="G49" s="315" t="s">
        <v>7886</v>
      </c>
      <c r="H49" s="321" t="s">
        <v>7883</v>
      </c>
      <c r="I49" s="298" t="s">
        <v>1956</v>
      </c>
      <c r="J49" s="303" t="s">
        <v>7868</v>
      </c>
      <c r="K49" s="295" t="s">
        <v>7868</v>
      </c>
      <c r="L49" s="309" t="str">
        <f xml:space="preserve">
IF(K50="ア",VLOOKUP(I50,ア!$A:$C,2,FALSE),
IF(K50="イ",VLOOKUP(I50,イ!$A:$C,2,FALSE),
IF(K50="ウ",HLOOKUP(I50,ウ!$1:$6,4,FALSE),
IF(K50="エ",VLOOKUP(I50,エ!$A:$E,4,FALSE),""))))</f>
        <v>10-3　国　土　社</v>
      </c>
      <c r="M49" s="311" t="str">
        <f xml:space="preserve">
IF(K50="ア",VLOOKUP(I50,ア!$A:$C,3,FALSE),
IF(K50="イ",VLOOKUP(I50,イ!$A:$C,3,FALSE),
IF(K50="ウ",HLOOKUP(I50,ウ!$1:$6,5,FALSE)&amp;HLOOKUP(I50,ウ!$1:$6,6,FALSE),
IF(K50="エ",VLOOKUP(I50,エ!$A:$E,4,FALSE),""))))</f>
        <v>ルールとマナーを学ぶ
子ども生活図鑑　（４）人間関係編</v>
      </c>
      <c r="N49" s="313" t="s">
        <v>7683</v>
      </c>
      <c r="O49" s="315" t="s">
        <v>7886</v>
      </c>
      <c r="P49" s="321" t="s">
        <v>7883</v>
      </c>
      <c r="Q49" s="307" t="s">
        <v>7874</v>
      </c>
      <c r="R49" s="294" t="s">
        <v>1971</v>
      </c>
      <c r="S49" s="303" t="s">
        <v>7868</v>
      </c>
      <c r="T49" s="295" t="s">
        <v>7868</v>
      </c>
      <c r="U49" s="309" t="str">
        <f xml:space="preserve">
IF(T50="ア",VLOOKUP(R50,ア!$A:$C,2,FALSE),
IF(T50="イ",VLOOKUP(R50,イ!$A:$C,2,FALSE),
IF(T50="ウ",HLOOKUP(R50,ウ!$1:$6,4,FALSE),
IF(T50="エ",VLOOKUP(R50,エ!$A:$E,4,FALSE),""))))</f>
        <v>10-3　国　土　社</v>
      </c>
      <c r="V49" s="311" t="str">
        <f xml:space="preserve">
IF(T50="ア",VLOOKUP(R50,ア!$A:$C,3,FALSE),
IF(T50="イ",VLOOKUP(R50,イ!$A:$C,3,FALSE),
IF(T50="ウ",HLOOKUP(R50,ウ!$1:$6,5,FALSE)&amp;HLOOKUP(R50,ウ!$1:$6,6,FALSE),
IF(T50="エ",VLOOKUP(R50,エ!$A:$E,4,FALSE),""))))</f>
        <v>ルールとマナーを学ぶ
子ども生活図鑑　（２）学校生活編</v>
      </c>
      <c r="W49" s="313" t="s">
        <v>7683</v>
      </c>
      <c r="X49" s="315" t="s">
        <v>7885</v>
      </c>
      <c r="Y49" s="305" t="s">
        <v>7882</v>
      </c>
      <c r="Z49" s="349" t="s">
        <v>7874</v>
      </c>
    </row>
    <row r="50" spans="1:26" s="187" customFormat="1" ht="21.6" customHeight="1" x14ac:dyDescent="0.45">
      <c r="A50" s="225">
        <v>9784337170049</v>
      </c>
      <c r="B50" s="304"/>
      <c r="C50" s="297" t="s">
        <v>7723</v>
      </c>
      <c r="D50" s="310"/>
      <c r="E50" s="312"/>
      <c r="F50" s="314"/>
      <c r="G50" s="316"/>
      <c r="H50" s="322"/>
      <c r="I50" s="227">
        <v>9784337170049</v>
      </c>
      <c r="J50" s="304"/>
      <c r="K50" s="297" t="s">
        <v>7723</v>
      </c>
      <c r="L50" s="310"/>
      <c r="M50" s="312"/>
      <c r="N50" s="314"/>
      <c r="O50" s="316"/>
      <c r="P50" s="322"/>
      <c r="Q50" s="308"/>
      <c r="R50" s="225">
        <v>9784337170025</v>
      </c>
      <c r="S50" s="304"/>
      <c r="T50" s="297" t="s">
        <v>7723</v>
      </c>
      <c r="U50" s="310"/>
      <c r="V50" s="312"/>
      <c r="W50" s="314"/>
      <c r="X50" s="316"/>
      <c r="Y50" s="306"/>
      <c r="Z50" s="350"/>
    </row>
    <row r="51" spans="1:26" s="187" customFormat="1" ht="21.6" customHeight="1" x14ac:dyDescent="0.45">
      <c r="A51" s="294" t="s">
        <v>7819</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21"/>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21"/>
      <c r="Q51" s="307"/>
      <c r="R51" s="294" t="s">
        <v>1972</v>
      </c>
      <c r="S51" s="303" t="s">
        <v>7868</v>
      </c>
      <c r="T51" s="295" t="s">
        <v>7868</v>
      </c>
      <c r="U51" s="309" t="str">
        <f xml:space="preserve">
IF(T52="ア",VLOOKUP(R52,ア!$A:$C,2,FALSE),
IF(T52="イ",VLOOKUP(R52,イ!$A:$C,2,FALSE),
IF(T52="ウ",HLOOKUP(R52,ウ!$1:$6,4,FALSE),
IF(T52="エ",VLOOKUP(R52,エ!$A:$E,4,FALSE),""))))</f>
        <v>10-3　国　土　社</v>
      </c>
      <c r="V51" s="311" t="str">
        <f xml:space="preserve">
IF(T52="ア",VLOOKUP(R52,ア!$A:$C,3,FALSE),
IF(T52="イ",VLOOKUP(R52,イ!$A:$C,3,FALSE),
IF(T52="ウ",HLOOKUP(R52,ウ!$1:$6,5,FALSE)&amp;HLOOKUP(R52,ウ!$1:$6,6,FALSE),
IF(T52="エ",VLOOKUP(R52,エ!$A:$E,4,FALSE),""))))</f>
        <v>ルールとマナーを学ぶ
子ども生活図鑑　（４）人間関係編</v>
      </c>
      <c r="W51" s="313" t="s">
        <v>7683</v>
      </c>
      <c r="X51" s="315" t="s">
        <v>7886</v>
      </c>
      <c r="Y51" s="305" t="s">
        <v>7882</v>
      </c>
      <c r="Z51" s="349" t="s">
        <v>7874</v>
      </c>
    </row>
    <row r="52" spans="1:26" s="187" customFormat="1" ht="21.6" customHeight="1" x14ac:dyDescent="0.45">
      <c r="A52" s="225"/>
      <c r="B52" s="304"/>
      <c r="C52" s="297"/>
      <c r="D52" s="310"/>
      <c r="E52" s="312"/>
      <c r="F52" s="314"/>
      <c r="G52" s="316"/>
      <c r="H52" s="322"/>
      <c r="I52" s="227"/>
      <c r="J52" s="304"/>
      <c r="K52" s="297"/>
      <c r="L52" s="310"/>
      <c r="M52" s="312"/>
      <c r="N52" s="314"/>
      <c r="O52" s="316"/>
      <c r="P52" s="322"/>
      <c r="Q52" s="308"/>
      <c r="R52" s="225">
        <v>9784337170049</v>
      </c>
      <c r="S52" s="304"/>
      <c r="T52" s="297" t="s">
        <v>7723</v>
      </c>
      <c r="U52" s="310"/>
      <c r="V52" s="312"/>
      <c r="W52" s="314"/>
      <c r="X52" s="316"/>
      <c r="Y52" s="306"/>
      <c r="Z52" s="350"/>
    </row>
    <row r="53" spans="1:26" s="187" customFormat="1" ht="21.6"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21"/>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21"/>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05"/>
      <c r="Z53" s="349"/>
    </row>
    <row r="54" spans="1:26" s="187" customFormat="1" ht="21.6" customHeight="1" x14ac:dyDescent="0.45">
      <c r="A54" s="225"/>
      <c r="B54" s="304"/>
      <c r="C54" s="297"/>
      <c r="D54" s="310"/>
      <c r="E54" s="312"/>
      <c r="F54" s="314"/>
      <c r="G54" s="316"/>
      <c r="H54" s="322"/>
      <c r="I54" s="227"/>
      <c r="J54" s="304"/>
      <c r="K54" s="297"/>
      <c r="L54" s="310"/>
      <c r="M54" s="312"/>
      <c r="N54" s="314"/>
      <c r="O54" s="316"/>
      <c r="P54" s="322"/>
      <c r="Q54" s="308"/>
      <c r="R54" s="225"/>
      <c r="S54" s="304"/>
      <c r="T54" s="297"/>
      <c r="U54" s="310"/>
      <c r="V54" s="312"/>
      <c r="W54" s="314"/>
      <c r="X54" s="316"/>
      <c r="Y54" s="306"/>
      <c r="Z54" s="350"/>
    </row>
    <row r="55" spans="1:26" s="187" customFormat="1" ht="21.6"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21"/>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21"/>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05"/>
      <c r="Z55" s="349"/>
    </row>
    <row r="56" spans="1:26" s="187" customFormat="1" ht="21.6" customHeight="1" x14ac:dyDescent="0.45">
      <c r="A56" s="225"/>
      <c r="B56" s="304"/>
      <c r="C56" s="297"/>
      <c r="D56" s="310"/>
      <c r="E56" s="312"/>
      <c r="F56" s="314"/>
      <c r="G56" s="316"/>
      <c r="H56" s="322"/>
      <c r="I56" s="227"/>
      <c r="J56" s="304"/>
      <c r="K56" s="297"/>
      <c r="L56" s="310"/>
      <c r="M56" s="312"/>
      <c r="N56" s="314"/>
      <c r="O56" s="316"/>
      <c r="P56" s="322"/>
      <c r="Q56" s="308"/>
      <c r="R56" s="225"/>
      <c r="S56" s="304"/>
      <c r="T56" s="297"/>
      <c r="U56" s="310"/>
      <c r="V56" s="312"/>
      <c r="W56" s="314"/>
      <c r="X56" s="316"/>
      <c r="Y56" s="306"/>
      <c r="Z56" s="350"/>
    </row>
    <row r="57" spans="1:26" s="187" customFormat="1" ht="21.6" customHeight="1" x14ac:dyDescent="0.45">
      <c r="A57" s="294" t="s">
        <v>7820</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21"/>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21"/>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05"/>
      <c r="Z57" s="349"/>
    </row>
    <row r="58" spans="1:26" s="187" customFormat="1" ht="21.6" customHeight="1" x14ac:dyDescent="0.45">
      <c r="A58" s="225"/>
      <c r="B58" s="304"/>
      <c r="C58" s="297"/>
      <c r="D58" s="310"/>
      <c r="E58" s="312"/>
      <c r="F58" s="314"/>
      <c r="G58" s="316"/>
      <c r="H58" s="322"/>
      <c r="I58" s="227"/>
      <c r="J58" s="304"/>
      <c r="K58" s="297"/>
      <c r="L58" s="310"/>
      <c r="M58" s="312"/>
      <c r="N58" s="314"/>
      <c r="O58" s="316"/>
      <c r="P58" s="322"/>
      <c r="Q58" s="308"/>
      <c r="R58" s="225"/>
      <c r="S58" s="304"/>
      <c r="T58" s="297"/>
      <c r="U58" s="310"/>
      <c r="V58" s="312"/>
      <c r="W58" s="314"/>
      <c r="X58" s="316"/>
      <c r="Y58" s="306"/>
      <c r="Z58" s="350"/>
    </row>
    <row r="59" spans="1:26" s="187" customFormat="1" ht="21.6" customHeight="1" x14ac:dyDescent="0.45">
      <c r="A59" s="294" t="s">
        <v>7821</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21"/>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21"/>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05"/>
      <c r="Z59" s="349"/>
    </row>
    <row r="60" spans="1:26" s="187" customFormat="1" ht="21.6" customHeight="1" x14ac:dyDescent="0.45">
      <c r="A60" s="225"/>
      <c r="B60" s="304"/>
      <c r="C60" s="297"/>
      <c r="D60" s="310"/>
      <c r="E60" s="312"/>
      <c r="F60" s="314"/>
      <c r="G60" s="316"/>
      <c r="H60" s="322"/>
      <c r="I60" s="227"/>
      <c r="J60" s="304"/>
      <c r="K60" s="297"/>
      <c r="L60" s="310"/>
      <c r="M60" s="312"/>
      <c r="N60" s="314"/>
      <c r="O60" s="316"/>
      <c r="P60" s="322"/>
      <c r="Q60" s="308"/>
      <c r="R60" s="225"/>
      <c r="S60" s="304"/>
      <c r="T60" s="297"/>
      <c r="U60" s="310"/>
      <c r="V60" s="312"/>
      <c r="W60" s="314"/>
      <c r="X60" s="316"/>
      <c r="Y60" s="306"/>
      <c r="Z60" s="350"/>
    </row>
    <row r="61" spans="1:26" s="187" customFormat="1" ht="21.6" customHeight="1" x14ac:dyDescent="0.45">
      <c r="A61" s="294" t="s">
        <v>7822</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21"/>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21"/>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05"/>
      <c r="Z61" s="349"/>
    </row>
    <row r="62" spans="1:26" s="187" customFormat="1" ht="21.6" customHeight="1" x14ac:dyDescent="0.45">
      <c r="A62" s="225"/>
      <c r="B62" s="304"/>
      <c r="C62" s="297"/>
      <c r="D62" s="310"/>
      <c r="E62" s="312"/>
      <c r="F62" s="314"/>
      <c r="G62" s="316"/>
      <c r="H62" s="322"/>
      <c r="I62" s="227"/>
      <c r="J62" s="304"/>
      <c r="K62" s="297"/>
      <c r="L62" s="310"/>
      <c r="M62" s="312"/>
      <c r="N62" s="314"/>
      <c r="O62" s="316"/>
      <c r="P62" s="322"/>
      <c r="Q62" s="308"/>
      <c r="R62" s="225"/>
      <c r="S62" s="304"/>
      <c r="T62" s="297"/>
      <c r="U62" s="310"/>
      <c r="V62" s="312"/>
      <c r="W62" s="314"/>
      <c r="X62" s="316"/>
      <c r="Y62" s="306"/>
      <c r="Z62" s="350"/>
    </row>
    <row r="63" spans="1:26" s="187" customFormat="1" ht="21.6" customHeight="1" x14ac:dyDescent="0.45">
      <c r="A63" s="294" t="s">
        <v>7823</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21"/>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21"/>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05"/>
      <c r="Z63" s="349"/>
    </row>
    <row r="64" spans="1:26" s="187" customFormat="1" ht="21.6" customHeight="1" x14ac:dyDescent="0.45">
      <c r="A64" s="225"/>
      <c r="B64" s="304"/>
      <c r="C64" s="297"/>
      <c r="D64" s="310"/>
      <c r="E64" s="312"/>
      <c r="F64" s="314"/>
      <c r="G64" s="316"/>
      <c r="H64" s="322"/>
      <c r="I64" s="227"/>
      <c r="J64" s="304"/>
      <c r="K64" s="297"/>
      <c r="L64" s="310"/>
      <c r="M64" s="312"/>
      <c r="N64" s="314"/>
      <c r="O64" s="316"/>
      <c r="P64" s="322"/>
      <c r="Q64" s="308"/>
      <c r="R64" s="225"/>
      <c r="S64" s="304"/>
      <c r="T64" s="297"/>
      <c r="U64" s="310"/>
      <c r="V64" s="312"/>
      <c r="W64" s="314"/>
      <c r="X64" s="316"/>
      <c r="Y64" s="306"/>
      <c r="Z64" s="350"/>
    </row>
    <row r="65" spans="1:26" s="187" customFormat="1" ht="21.6" customHeight="1" x14ac:dyDescent="0.45">
      <c r="A65" s="294" t="s">
        <v>7824</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21"/>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21"/>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05"/>
      <c r="Z65" s="349"/>
    </row>
    <row r="66" spans="1:26" s="187" customFormat="1" ht="21.6" customHeight="1" x14ac:dyDescent="0.45">
      <c r="A66" s="225"/>
      <c r="B66" s="304"/>
      <c r="C66" s="297"/>
      <c r="D66" s="310"/>
      <c r="E66" s="312"/>
      <c r="F66" s="314"/>
      <c r="G66" s="316"/>
      <c r="H66" s="322"/>
      <c r="I66" s="227"/>
      <c r="J66" s="304"/>
      <c r="K66" s="297"/>
      <c r="L66" s="310"/>
      <c r="M66" s="312"/>
      <c r="N66" s="314"/>
      <c r="O66" s="316"/>
      <c r="P66" s="322"/>
      <c r="Q66" s="308"/>
      <c r="R66" s="225"/>
      <c r="S66" s="304"/>
      <c r="T66" s="297"/>
      <c r="U66" s="310"/>
      <c r="V66" s="312"/>
      <c r="W66" s="314"/>
      <c r="X66" s="316"/>
      <c r="Y66" s="306"/>
      <c r="Z66" s="350"/>
    </row>
    <row r="67" spans="1:26" s="187" customFormat="1" ht="21.6" customHeight="1" x14ac:dyDescent="0.45">
      <c r="A67" s="294" t="s">
        <v>7825</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21"/>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21"/>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05"/>
      <c r="Z67" s="349"/>
    </row>
    <row r="68" spans="1:26" s="187" customFormat="1" ht="21.6" customHeight="1" x14ac:dyDescent="0.45">
      <c r="A68" s="225"/>
      <c r="B68" s="304"/>
      <c r="C68" s="297"/>
      <c r="D68" s="310"/>
      <c r="E68" s="312"/>
      <c r="F68" s="314"/>
      <c r="G68" s="316"/>
      <c r="H68" s="322"/>
      <c r="I68" s="227"/>
      <c r="J68" s="304"/>
      <c r="K68" s="297"/>
      <c r="L68" s="310"/>
      <c r="M68" s="312"/>
      <c r="N68" s="314"/>
      <c r="O68" s="316"/>
      <c r="P68" s="322"/>
      <c r="Q68" s="308"/>
      <c r="R68" s="225"/>
      <c r="S68" s="304"/>
      <c r="T68" s="297"/>
      <c r="U68" s="310"/>
      <c r="V68" s="312"/>
      <c r="W68" s="314"/>
      <c r="X68" s="316"/>
      <c r="Y68" s="306"/>
      <c r="Z68" s="350"/>
    </row>
    <row r="69" spans="1:26" s="187" customFormat="1" ht="21.6" customHeight="1" x14ac:dyDescent="0.45">
      <c r="A69" s="294" t="s">
        <v>7826</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21"/>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21"/>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05"/>
      <c r="Z69" s="349"/>
    </row>
    <row r="70" spans="1:26" s="187" customFormat="1" ht="21.6" customHeight="1" x14ac:dyDescent="0.45">
      <c r="A70" s="225"/>
      <c r="B70" s="304"/>
      <c r="C70" s="297"/>
      <c r="D70" s="310"/>
      <c r="E70" s="312"/>
      <c r="F70" s="314"/>
      <c r="G70" s="316"/>
      <c r="H70" s="322"/>
      <c r="I70" s="227"/>
      <c r="J70" s="304"/>
      <c r="K70" s="297"/>
      <c r="L70" s="310"/>
      <c r="M70" s="312"/>
      <c r="N70" s="314"/>
      <c r="O70" s="316"/>
      <c r="P70" s="322"/>
      <c r="Q70" s="308"/>
      <c r="R70" s="225"/>
      <c r="S70" s="304"/>
      <c r="T70" s="297"/>
      <c r="U70" s="310"/>
      <c r="V70" s="312"/>
      <c r="W70" s="314"/>
      <c r="X70" s="316"/>
      <c r="Y70" s="306"/>
      <c r="Z70" s="350"/>
    </row>
    <row r="71" spans="1:26" s="187" customFormat="1" ht="21.6" customHeight="1" x14ac:dyDescent="0.45">
      <c r="A71" s="294" t="s">
        <v>7827</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21"/>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21"/>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05"/>
      <c r="Z71" s="349"/>
    </row>
    <row r="72" spans="1:26" s="187" customFormat="1" ht="21.6" customHeight="1" x14ac:dyDescent="0.45">
      <c r="A72" s="225"/>
      <c r="B72" s="304"/>
      <c r="C72" s="297"/>
      <c r="D72" s="310"/>
      <c r="E72" s="312"/>
      <c r="F72" s="314"/>
      <c r="G72" s="316"/>
      <c r="H72" s="322"/>
      <c r="I72" s="227"/>
      <c r="J72" s="304"/>
      <c r="K72" s="297"/>
      <c r="L72" s="310"/>
      <c r="M72" s="312"/>
      <c r="N72" s="314"/>
      <c r="O72" s="316"/>
      <c r="P72" s="322"/>
      <c r="Q72" s="308"/>
      <c r="R72" s="225"/>
      <c r="S72" s="304"/>
      <c r="T72" s="297"/>
      <c r="U72" s="310"/>
      <c r="V72" s="312"/>
      <c r="W72" s="314"/>
      <c r="X72" s="316"/>
      <c r="Y72" s="306"/>
      <c r="Z72" s="350"/>
    </row>
    <row r="73" spans="1:26" s="187" customFormat="1" ht="21.6" customHeight="1" x14ac:dyDescent="0.45">
      <c r="A73" s="294" t="s">
        <v>7828</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21"/>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21"/>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05"/>
      <c r="Z73" s="349"/>
    </row>
    <row r="74" spans="1:26" s="187" customFormat="1" ht="21.6" customHeight="1" x14ac:dyDescent="0.45">
      <c r="A74" s="225"/>
      <c r="B74" s="304"/>
      <c r="C74" s="297"/>
      <c r="D74" s="310"/>
      <c r="E74" s="312"/>
      <c r="F74" s="314"/>
      <c r="G74" s="316"/>
      <c r="H74" s="322"/>
      <c r="I74" s="227"/>
      <c r="J74" s="304"/>
      <c r="K74" s="297"/>
      <c r="L74" s="310"/>
      <c r="M74" s="312"/>
      <c r="N74" s="314"/>
      <c r="O74" s="316"/>
      <c r="P74" s="322"/>
      <c r="Q74" s="308"/>
      <c r="R74" s="225"/>
      <c r="S74" s="304"/>
      <c r="T74" s="297"/>
      <c r="U74" s="310"/>
      <c r="V74" s="312"/>
      <c r="W74" s="314"/>
      <c r="X74" s="316"/>
      <c r="Y74" s="306"/>
      <c r="Z74" s="350"/>
    </row>
    <row r="75" spans="1:26" s="187" customFormat="1" ht="21.6" customHeight="1" x14ac:dyDescent="0.45">
      <c r="A75" s="294" t="s">
        <v>7829</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21"/>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21"/>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05"/>
      <c r="Z75" s="349"/>
    </row>
    <row r="76" spans="1:26" s="184" customFormat="1" ht="21.6"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21.6" customHeight="1" x14ac:dyDescent="0.45">
      <c r="A77" s="300" t="s">
        <v>7830</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21.6" customHeight="1" x14ac:dyDescent="0.45">
      <c r="A78" s="225"/>
      <c r="B78" s="304"/>
      <c r="C78" s="297"/>
      <c r="D78" s="310"/>
      <c r="E78" s="312"/>
      <c r="F78" s="314"/>
      <c r="G78" s="316"/>
      <c r="H78" s="322"/>
      <c r="I78" s="227"/>
      <c r="J78" s="304"/>
      <c r="K78" s="297"/>
      <c r="L78" s="310"/>
      <c r="M78" s="312"/>
      <c r="N78" s="314"/>
      <c r="O78" s="316"/>
      <c r="P78" s="322"/>
      <c r="Q78" s="308"/>
      <c r="R78" s="225"/>
      <c r="S78" s="304"/>
      <c r="T78" s="297"/>
      <c r="U78" s="310"/>
      <c r="V78" s="312"/>
      <c r="W78" s="314"/>
      <c r="X78" s="316"/>
      <c r="Y78" s="306"/>
      <c r="Z78" s="350"/>
    </row>
    <row r="79" spans="1:26" s="187" customFormat="1" ht="21.6" customHeight="1" x14ac:dyDescent="0.45">
      <c r="A79" s="294" t="s">
        <v>7831</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21"/>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21"/>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05"/>
      <c r="Z79" s="349"/>
    </row>
    <row r="80" spans="1:26" s="187" customFormat="1" ht="21.6" customHeight="1" x14ac:dyDescent="0.45">
      <c r="A80" s="225"/>
      <c r="B80" s="304"/>
      <c r="C80" s="297"/>
      <c r="D80" s="310"/>
      <c r="E80" s="312"/>
      <c r="F80" s="314"/>
      <c r="G80" s="316"/>
      <c r="H80" s="322"/>
      <c r="I80" s="227"/>
      <c r="J80" s="304"/>
      <c r="K80" s="297"/>
      <c r="L80" s="310"/>
      <c r="M80" s="312"/>
      <c r="N80" s="314"/>
      <c r="O80" s="316"/>
      <c r="P80" s="322"/>
      <c r="Q80" s="308"/>
      <c r="R80" s="225"/>
      <c r="S80" s="304"/>
      <c r="T80" s="297"/>
      <c r="U80" s="310"/>
      <c r="V80" s="312"/>
      <c r="W80" s="314"/>
      <c r="X80" s="316"/>
      <c r="Y80" s="306"/>
      <c r="Z80" s="350"/>
    </row>
    <row r="81" spans="1:26" s="187" customFormat="1" ht="21.6" customHeight="1" x14ac:dyDescent="0.45">
      <c r="A81" s="294" t="s">
        <v>7832</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21"/>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21"/>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05"/>
      <c r="Z81" s="349"/>
    </row>
    <row r="82" spans="1:26" s="187" customFormat="1" ht="21.6" customHeight="1" x14ac:dyDescent="0.45">
      <c r="A82" s="225"/>
      <c r="B82" s="304"/>
      <c r="C82" s="297"/>
      <c r="D82" s="310"/>
      <c r="E82" s="312"/>
      <c r="F82" s="314"/>
      <c r="G82" s="316"/>
      <c r="H82" s="322"/>
      <c r="I82" s="227"/>
      <c r="J82" s="304"/>
      <c r="K82" s="297"/>
      <c r="L82" s="310"/>
      <c r="M82" s="312"/>
      <c r="N82" s="314"/>
      <c r="O82" s="316"/>
      <c r="P82" s="322"/>
      <c r="Q82" s="308"/>
      <c r="R82" s="225"/>
      <c r="S82" s="304"/>
      <c r="T82" s="297"/>
      <c r="U82" s="310"/>
      <c r="V82" s="312"/>
      <c r="W82" s="314"/>
      <c r="X82" s="316"/>
      <c r="Y82" s="306"/>
      <c r="Z82" s="350"/>
    </row>
    <row r="83" spans="1:26" s="187" customFormat="1" ht="21.6"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21"/>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21"/>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05"/>
      <c r="Z83" s="349"/>
    </row>
    <row r="84" spans="1:26" s="187" customFormat="1" ht="21.6" customHeight="1" x14ac:dyDescent="0.45">
      <c r="A84" s="225"/>
      <c r="B84" s="304"/>
      <c r="C84" s="297"/>
      <c r="D84" s="310"/>
      <c r="E84" s="312"/>
      <c r="F84" s="314"/>
      <c r="G84" s="316"/>
      <c r="H84" s="322"/>
      <c r="I84" s="227"/>
      <c r="J84" s="304"/>
      <c r="K84" s="297"/>
      <c r="L84" s="310"/>
      <c r="M84" s="312"/>
      <c r="N84" s="314"/>
      <c r="O84" s="316"/>
      <c r="P84" s="322"/>
      <c r="Q84" s="308"/>
      <c r="R84" s="225"/>
      <c r="S84" s="304"/>
      <c r="T84" s="297"/>
      <c r="U84" s="310"/>
      <c r="V84" s="312"/>
      <c r="W84" s="314"/>
      <c r="X84" s="316"/>
      <c r="Y84" s="306"/>
      <c r="Z84" s="350"/>
    </row>
    <row r="85" spans="1:26" s="187" customFormat="1" ht="21.6"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21"/>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21"/>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05"/>
      <c r="Z85" s="349"/>
    </row>
    <row r="86" spans="1:26" s="187" customFormat="1" ht="21.6" customHeight="1" x14ac:dyDescent="0.45">
      <c r="A86" s="225"/>
      <c r="B86" s="304"/>
      <c r="C86" s="297"/>
      <c r="D86" s="310"/>
      <c r="E86" s="312"/>
      <c r="F86" s="314"/>
      <c r="G86" s="316"/>
      <c r="H86" s="322"/>
      <c r="I86" s="227"/>
      <c r="J86" s="304"/>
      <c r="K86" s="297"/>
      <c r="L86" s="310"/>
      <c r="M86" s="312"/>
      <c r="N86" s="314"/>
      <c r="O86" s="316"/>
      <c r="P86" s="322"/>
      <c r="Q86" s="308"/>
      <c r="R86" s="225"/>
      <c r="S86" s="304"/>
      <c r="T86" s="297"/>
      <c r="U86" s="310"/>
      <c r="V86" s="312"/>
      <c r="W86" s="314"/>
      <c r="X86" s="316"/>
      <c r="Y86" s="306"/>
      <c r="Z86" s="350"/>
    </row>
    <row r="87" spans="1:26" s="187" customFormat="1" ht="21.6" customHeight="1" x14ac:dyDescent="0.45">
      <c r="A87" s="294" t="s">
        <v>7833</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21"/>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21"/>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05"/>
      <c r="Z87" s="349"/>
    </row>
    <row r="88" spans="1:26" s="187" customFormat="1" ht="21.6" customHeight="1" x14ac:dyDescent="0.45">
      <c r="A88" s="225"/>
      <c r="B88" s="304"/>
      <c r="C88" s="297"/>
      <c r="D88" s="310"/>
      <c r="E88" s="312"/>
      <c r="F88" s="314"/>
      <c r="G88" s="316"/>
      <c r="H88" s="322"/>
      <c r="I88" s="227"/>
      <c r="J88" s="304"/>
      <c r="K88" s="297"/>
      <c r="L88" s="310"/>
      <c r="M88" s="312"/>
      <c r="N88" s="314"/>
      <c r="O88" s="316"/>
      <c r="P88" s="322"/>
      <c r="Q88" s="308"/>
      <c r="R88" s="225"/>
      <c r="S88" s="304"/>
      <c r="T88" s="297"/>
      <c r="U88" s="310"/>
      <c r="V88" s="312"/>
      <c r="W88" s="314"/>
      <c r="X88" s="316"/>
      <c r="Y88" s="306"/>
      <c r="Z88" s="350"/>
    </row>
    <row r="89" spans="1:26" s="187" customFormat="1" ht="21.6" customHeight="1" x14ac:dyDescent="0.45">
      <c r="A89" s="294" t="s">
        <v>7834</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21"/>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21"/>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05"/>
      <c r="Z89" s="349"/>
    </row>
    <row r="90" spans="1:26" s="187" customFormat="1" ht="21.6" customHeight="1" x14ac:dyDescent="0.45">
      <c r="A90" s="225"/>
      <c r="B90" s="304"/>
      <c r="C90" s="297"/>
      <c r="D90" s="310"/>
      <c r="E90" s="312"/>
      <c r="F90" s="314"/>
      <c r="G90" s="316"/>
      <c r="H90" s="322"/>
      <c r="I90" s="227"/>
      <c r="J90" s="304"/>
      <c r="K90" s="297"/>
      <c r="L90" s="310"/>
      <c r="M90" s="312"/>
      <c r="N90" s="314"/>
      <c r="O90" s="316"/>
      <c r="P90" s="322"/>
      <c r="Q90" s="308"/>
      <c r="R90" s="225"/>
      <c r="S90" s="304"/>
      <c r="T90" s="297"/>
      <c r="U90" s="310"/>
      <c r="V90" s="312"/>
      <c r="W90" s="314"/>
      <c r="X90" s="316"/>
      <c r="Y90" s="306"/>
      <c r="Z90" s="350"/>
    </row>
    <row r="91" spans="1:26" s="187" customFormat="1" ht="21.6" customHeight="1" x14ac:dyDescent="0.45">
      <c r="A91" s="294" t="s">
        <v>7835</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21"/>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21"/>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05"/>
      <c r="Z91" s="349"/>
    </row>
    <row r="92" spans="1:26" s="187" customFormat="1" ht="21.6" customHeight="1" x14ac:dyDescent="0.45">
      <c r="A92" s="225"/>
      <c r="B92" s="304"/>
      <c r="C92" s="297"/>
      <c r="D92" s="310"/>
      <c r="E92" s="312"/>
      <c r="F92" s="314"/>
      <c r="G92" s="316"/>
      <c r="H92" s="322"/>
      <c r="I92" s="227"/>
      <c r="J92" s="304"/>
      <c r="K92" s="297"/>
      <c r="L92" s="310"/>
      <c r="M92" s="312"/>
      <c r="N92" s="314"/>
      <c r="O92" s="316"/>
      <c r="P92" s="322"/>
      <c r="Q92" s="308"/>
      <c r="R92" s="225"/>
      <c r="S92" s="304"/>
      <c r="T92" s="297"/>
      <c r="U92" s="310"/>
      <c r="V92" s="312"/>
      <c r="W92" s="314"/>
      <c r="X92" s="316"/>
      <c r="Y92" s="306"/>
      <c r="Z92" s="350"/>
    </row>
    <row r="93" spans="1:26" s="187" customFormat="1" ht="21.6" customHeight="1" x14ac:dyDescent="0.45">
      <c r="A93" s="294" t="s">
        <v>7836</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21"/>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21"/>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05"/>
      <c r="Z93" s="349"/>
    </row>
    <row r="94" spans="1:26" s="187" customFormat="1" ht="21.6" customHeight="1" x14ac:dyDescent="0.45">
      <c r="A94" s="225"/>
      <c r="B94" s="304"/>
      <c r="C94" s="297"/>
      <c r="D94" s="310"/>
      <c r="E94" s="312"/>
      <c r="F94" s="314"/>
      <c r="G94" s="316"/>
      <c r="H94" s="322"/>
      <c r="I94" s="227"/>
      <c r="J94" s="304"/>
      <c r="K94" s="297"/>
      <c r="L94" s="310"/>
      <c r="M94" s="312"/>
      <c r="N94" s="314"/>
      <c r="O94" s="316"/>
      <c r="P94" s="322"/>
      <c r="Q94" s="308"/>
      <c r="R94" s="225"/>
      <c r="S94" s="304"/>
      <c r="T94" s="297"/>
      <c r="U94" s="310"/>
      <c r="V94" s="312"/>
      <c r="W94" s="314"/>
      <c r="X94" s="316"/>
      <c r="Y94" s="306"/>
      <c r="Z94" s="350"/>
    </row>
    <row r="95" spans="1:26" s="187" customFormat="1" ht="21.6" customHeight="1" x14ac:dyDescent="0.45">
      <c r="A95" s="294" t="s">
        <v>7837</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21"/>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21"/>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05"/>
      <c r="Z95" s="349"/>
    </row>
    <row r="96" spans="1:26" s="187" customFormat="1" ht="21.6" customHeight="1" x14ac:dyDescent="0.45">
      <c r="A96" s="225"/>
      <c r="B96" s="304"/>
      <c r="C96" s="297"/>
      <c r="D96" s="310"/>
      <c r="E96" s="312"/>
      <c r="F96" s="314"/>
      <c r="G96" s="316"/>
      <c r="H96" s="322"/>
      <c r="I96" s="227"/>
      <c r="J96" s="304"/>
      <c r="K96" s="297"/>
      <c r="L96" s="310"/>
      <c r="M96" s="312"/>
      <c r="N96" s="314"/>
      <c r="O96" s="316"/>
      <c r="P96" s="322"/>
      <c r="Q96" s="308"/>
      <c r="R96" s="225"/>
      <c r="S96" s="304"/>
      <c r="T96" s="297"/>
      <c r="U96" s="310"/>
      <c r="V96" s="312"/>
      <c r="W96" s="314"/>
      <c r="X96" s="316"/>
      <c r="Y96" s="306"/>
      <c r="Z96" s="350"/>
    </row>
    <row r="97" spans="1:26" s="187" customFormat="1" ht="21.6" customHeight="1" x14ac:dyDescent="0.45">
      <c r="A97" s="294" t="s">
        <v>7838</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21"/>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21"/>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05"/>
      <c r="Z97" s="349"/>
    </row>
    <row r="98" spans="1:26" s="187" customFormat="1" ht="21.6" customHeight="1" x14ac:dyDescent="0.45">
      <c r="A98" s="225"/>
      <c r="B98" s="304"/>
      <c r="C98" s="297"/>
      <c r="D98" s="310"/>
      <c r="E98" s="312"/>
      <c r="F98" s="314"/>
      <c r="G98" s="316"/>
      <c r="H98" s="322"/>
      <c r="I98" s="227"/>
      <c r="J98" s="304"/>
      <c r="K98" s="297"/>
      <c r="L98" s="310"/>
      <c r="M98" s="312"/>
      <c r="N98" s="314"/>
      <c r="O98" s="316"/>
      <c r="P98" s="322"/>
      <c r="Q98" s="308"/>
      <c r="R98" s="225"/>
      <c r="S98" s="304"/>
      <c r="T98" s="297"/>
      <c r="U98" s="310"/>
      <c r="V98" s="312"/>
      <c r="W98" s="314"/>
      <c r="X98" s="316"/>
      <c r="Y98" s="306"/>
      <c r="Z98" s="350"/>
    </row>
    <row r="99" spans="1:26" s="187" customFormat="1" ht="21.6" customHeight="1" x14ac:dyDescent="0.45">
      <c r="A99" s="294" t="s">
        <v>7839</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21"/>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21"/>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05"/>
      <c r="Z99" s="349"/>
    </row>
    <row r="100" spans="1:26" s="187" customFormat="1" ht="21.6" customHeight="1" x14ac:dyDescent="0.45">
      <c r="A100" s="225"/>
      <c r="B100" s="304"/>
      <c r="C100" s="297"/>
      <c r="D100" s="310"/>
      <c r="E100" s="312"/>
      <c r="F100" s="314"/>
      <c r="G100" s="316"/>
      <c r="H100" s="322"/>
      <c r="I100" s="227"/>
      <c r="J100" s="304"/>
      <c r="K100" s="297"/>
      <c r="L100" s="310"/>
      <c r="M100" s="312"/>
      <c r="N100" s="314"/>
      <c r="O100" s="316"/>
      <c r="P100" s="322"/>
      <c r="Q100" s="308"/>
      <c r="R100" s="225"/>
      <c r="S100" s="304"/>
      <c r="T100" s="297"/>
      <c r="U100" s="310"/>
      <c r="V100" s="312"/>
      <c r="W100" s="314"/>
      <c r="X100" s="316"/>
      <c r="Y100" s="306"/>
      <c r="Z100" s="350"/>
    </row>
    <row r="101" spans="1:26" s="187" customFormat="1" ht="21.6" customHeight="1" x14ac:dyDescent="0.45">
      <c r="A101" s="294" t="s">
        <v>7840</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21"/>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21"/>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05"/>
      <c r="Z101" s="349"/>
    </row>
    <row r="102" spans="1:26" s="187" customFormat="1" ht="21.6" customHeight="1" x14ac:dyDescent="0.45">
      <c r="A102" s="225"/>
      <c r="B102" s="304"/>
      <c r="C102" s="297"/>
      <c r="D102" s="310"/>
      <c r="E102" s="312"/>
      <c r="F102" s="314"/>
      <c r="G102" s="316"/>
      <c r="H102" s="322"/>
      <c r="I102" s="227"/>
      <c r="J102" s="304"/>
      <c r="K102" s="297"/>
      <c r="L102" s="310"/>
      <c r="M102" s="312"/>
      <c r="N102" s="314"/>
      <c r="O102" s="316"/>
      <c r="P102" s="322"/>
      <c r="Q102" s="308"/>
      <c r="R102" s="225"/>
      <c r="S102" s="304"/>
      <c r="T102" s="297"/>
      <c r="U102" s="310"/>
      <c r="V102" s="312"/>
      <c r="W102" s="314"/>
      <c r="X102" s="316"/>
      <c r="Y102" s="306"/>
      <c r="Z102" s="350"/>
    </row>
    <row r="103" spans="1:26" s="187" customFormat="1" ht="21.6" customHeight="1" x14ac:dyDescent="0.45">
      <c r="A103" s="294" t="s">
        <v>7841</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21"/>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21"/>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05"/>
      <c r="Z103" s="349"/>
    </row>
    <row r="104" spans="1:26" s="187" customFormat="1" ht="21.6" customHeight="1" x14ac:dyDescent="0.45">
      <c r="A104" s="225"/>
      <c r="B104" s="304"/>
      <c r="C104" s="297"/>
      <c r="D104" s="310"/>
      <c r="E104" s="312"/>
      <c r="F104" s="314"/>
      <c r="G104" s="316"/>
      <c r="H104" s="322"/>
      <c r="I104" s="227"/>
      <c r="J104" s="304"/>
      <c r="K104" s="297"/>
      <c r="L104" s="310"/>
      <c r="M104" s="312"/>
      <c r="N104" s="314"/>
      <c r="O104" s="316"/>
      <c r="P104" s="322"/>
      <c r="Q104" s="308"/>
      <c r="R104" s="225"/>
      <c r="S104" s="304"/>
      <c r="T104" s="297"/>
      <c r="U104" s="310"/>
      <c r="V104" s="312"/>
      <c r="W104" s="314"/>
      <c r="X104" s="316"/>
      <c r="Y104" s="306"/>
      <c r="Z104" s="350"/>
    </row>
    <row r="105" spans="1:26" s="187" customFormat="1" ht="21.6" customHeight="1" x14ac:dyDescent="0.45">
      <c r="A105" s="294" t="s">
        <v>7842</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21"/>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21"/>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05"/>
      <c r="Z105" s="349"/>
    </row>
    <row r="106" spans="1:26" s="184" customFormat="1" ht="21.6"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21.6" customHeight="1" x14ac:dyDescent="0.45">
      <c r="A107" s="300" t="s">
        <v>7843</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21.6" customHeight="1" x14ac:dyDescent="0.45">
      <c r="A108" s="225"/>
      <c r="B108" s="304"/>
      <c r="C108" s="297"/>
      <c r="D108" s="310"/>
      <c r="E108" s="312"/>
      <c r="F108" s="314"/>
      <c r="G108" s="316"/>
      <c r="H108" s="322"/>
      <c r="I108" s="227"/>
      <c r="J108" s="304"/>
      <c r="K108" s="297"/>
      <c r="L108" s="310"/>
      <c r="M108" s="312"/>
      <c r="N108" s="314"/>
      <c r="O108" s="316"/>
      <c r="P108" s="322"/>
      <c r="Q108" s="308"/>
      <c r="R108" s="225"/>
      <c r="S108" s="304"/>
      <c r="T108" s="297"/>
      <c r="U108" s="310"/>
      <c r="V108" s="312"/>
      <c r="W108" s="314"/>
      <c r="X108" s="316"/>
      <c r="Y108" s="306"/>
      <c r="Z108" s="350"/>
    </row>
    <row r="109" spans="1:26" s="187" customFormat="1" ht="21.6" customHeight="1" x14ac:dyDescent="0.45">
      <c r="A109" s="294" t="s">
        <v>7844</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21"/>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21"/>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05"/>
      <c r="Z109" s="349"/>
    </row>
    <row r="110" spans="1:26" s="187" customFormat="1" ht="21.6" customHeight="1" x14ac:dyDescent="0.45">
      <c r="A110" s="225"/>
      <c r="B110" s="304"/>
      <c r="C110" s="297"/>
      <c r="D110" s="310"/>
      <c r="E110" s="312"/>
      <c r="F110" s="314"/>
      <c r="G110" s="316"/>
      <c r="H110" s="322"/>
      <c r="I110" s="227"/>
      <c r="J110" s="304"/>
      <c r="K110" s="297"/>
      <c r="L110" s="310"/>
      <c r="M110" s="312"/>
      <c r="N110" s="314"/>
      <c r="O110" s="316"/>
      <c r="P110" s="322"/>
      <c r="Q110" s="308"/>
      <c r="R110" s="225"/>
      <c r="S110" s="304"/>
      <c r="T110" s="297"/>
      <c r="U110" s="310"/>
      <c r="V110" s="312"/>
      <c r="W110" s="314"/>
      <c r="X110" s="316"/>
      <c r="Y110" s="306"/>
      <c r="Z110" s="350"/>
    </row>
    <row r="111" spans="1:26" s="187" customFormat="1" ht="21.6" customHeight="1" x14ac:dyDescent="0.45">
      <c r="A111" s="294" t="s">
        <v>7845</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21"/>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21"/>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05"/>
      <c r="Z111" s="349"/>
    </row>
    <row r="112" spans="1:26" s="187" customFormat="1" ht="21.6" customHeight="1" x14ac:dyDescent="0.45">
      <c r="A112" s="225"/>
      <c r="B112" s="304"/>
      <c r="C112" s="297"/>
      <c r="D112" s="310"/>
      <c r="E112" s="312"/>
      <c r="F112" s="314"/>
      <c r="G112" s="316"/>
      <c r="H112" s="322"/>
      <c r="I112" s="227"/>
      <c r="J112" s="304"/>
      <c r="K112" s="297"/>
      <c r="L112" s="310"/>
      <c r="M112" s="312"/>
      <c r="N112" s="314"/>
      <c r="O112" s="316"/>
      <c r="P112" s="322"/>
      <c r="Q112" s="308"/>
      <c r="R112" s="225"/>
      <c r="S112" s="304"/>
      <c r="T112" s="297"/>
      <c r="U112" s="310"/>
      <c r="V112" s="312"/>
      <c r="W112" s="314"/>
      <c r="X112" s="316"/>
      <c r="Y112" s="306"/>
      <c r="Z112" s="350"/>
    </row>
    <row r="113" spans="1:26" s="187" customFormat="1" ht="21.6"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21"/>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21"/>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05"/>
      <c r="Z113" s="349"/>
    </row>
    <row r="114" spans="1:26" s="187" customFormat="1" ht="21.6" customHeight="1" x14ac:dyDescent="0.45">
      <c r="A114" s="225"/>
      <c r="B114" s="304"/>
      <c r="C114" s="297"/>
      <c r="D114" s="310"/>
      <c r="E114" s="312"/>
      <c r="F114" s="314"/>
      <c r="G114" s="316"/>
      <c r="H114" s="322"/>
      <c r="I114" s="227"/>
      <c r="J114" s="304"/>
      <c r="K114" s="297"/>
      <c r="L114" s="310"/>
      <c r="M114" s="312"/>
      <c r="N114" s="314"/>
      <c r="O114" s="316"/>
      <c r="P114" s="322"/>
      <c r="Q114" s="308"/>
      <c r="R114" s="225"/>
      <c r="S114" s="304"/>
      <c r="T114" s="297"/>
      <c r="U114" s="310"/>
      <c r="V114" s="312"/>
      <c r="W114" s="314"/>
      <c r="X114" s="316"/>
      <c r="Y114" s="306"/>
      <c r="Z114" s="350"/>
    </row>
    <row r="115" spans="1:26" s="187" customFormat="1" ht="21.6"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21"/>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21"/>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05"/>
      <c r="Z115" s="349"/>
    </row>
    <row r="116" spans="1:26" s="187" customFormat="1" ht="21.6" customHeight="1" x14ac:dyDescent="0.45">
      <c r="A116" s="225"/>
      <c r="B116" s="304"/>
      <c r="C116" s="297"/>
      <c r="D116" s="310"/>
      <c r="E116" s="312"/>
      <c r="F116" s="314"/>
      <c r="G116" s="316"/>
      <c r="H116" s="322"/>
      <c r="I116" s="227"/>
      <c r="J116" s="304"/>
      <c r="K116" s="297"/>
      <c r="L116" s="310"/>
      <c r="M116" s="312"/>
      <c r="N116" s="314"/>
      <c r="O116" s="316"/>
      <c r="P116" s="322"/>
      <c r="Q116" s="308"/>
      <c r="R116" s="225"/>
      <c r="S116" s="304"/>
      <c r="T116" s="297"/>
      <c r="U116" s="310"/>
      <c r="V116" s="312"/>
      <c r="W116" s="314"/>
      <c r="X116" s="316"/>
      <c r="Y116" s="306"/>
      <c r="Z116" s="350"/>
    </row>
    <row r="117" spans="1:26" s="187" customFormat="1" ht="21.6" customHeight="1" x14ac:dyDescent="0.45">
      <c r="A117" s="294" t="s">
        <v>7846</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21"/>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21"/>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05"/>
      <c r="Z117" s="349"/>
    </row>
    <row r="118" spans="1:26" s="187" customFormat="1" ht="21.6" customHeight="1" x14ac:dyDescent="0.45">
      <c r="A118" s="225"/>
      <c r="B118" s="304"/>
      <c r="C118" s="297"/>
      <c r="D118" s="310"/>
      <c r="E118" s="312"/>
      <c r="F118" s="314"/>
      <c r="G118" s="316"/>
      <c r="H118" s="322"/>
      <c r="I118" s="227"/>
      <c r="J118" s="304"/>
      <c r="K118" s="297"/>
      <c r="L118" s="310"/>
      <c r="M118" s="312"/>
      <c r="N118" s="314"/>
      <c r="O118" s="316"/>
      <c r="P118" s="322"/>
      <c r="Q118" s="308"/>
      <c r="R118" s="225"/>
      <c r="S118" s="304"/>
      <c r="T118" s="297"/>
      <c r="U118" s="310"/>
      <c r="V118" s="312"/>
      <c r="W118" s="314"/>
      <c r="X118" s="316"/>
      <c r="Y118" s="306"/>
      <c r="Z118" s="350"/>
    </row>
    <row r="119" spans="1:26" s="187" customFormat="1" ht="21.6" customHeight="1" x14ac:dyDescent="0.45">
      <c r="A119" s="294" t="s">
        <v>7847</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21"/>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21"/>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05"/>
      <c r="Z119" s="349"/>
    </row>
    <row r="120" spans="1:26" s="187" customFormat="1" ht="21.6" customHeight="1" x14ac:dyDescent="0.45">
      <c r="A120" s="225"/>
      <c r="B120" s="304"/>
      <c r="C120" s="297"/>
      <c r="D120" s="310"/>
      <c r="E120" s="312"/>
      <c r="F120" s="314"/>
      <c r="G120" s="316"/>
      <c r="H120" s="322"/>
      <c r="I120" s="227"/>
      <c r="J120" s="304"/>
      <c r="K120" s="297"/>
      <c r="L120" s="310"/>
      <c r="M120" s="312"/>
      <c r="N120" s="314"/>
      <c r="O120" s="316"/>
      <c r="P120" s="322"/>
      <c r="Q120" s="308"/>
      <c r="R120" s="225"/>
      <c r="S120" s="304"/>
      <c r="T120" s="297"/>
      <c r="U120" s="310"/>
      <c r="V120" s="312"/>
      <c r="W120" s="314"/>
      <c r="X120" s="316"/>
      <c r="Y120" s="306"/>
      <c r="Z120" s="350"/>
    </row>
    <row r="121" spans="1:26" s="187" customFormat="1" ht="21.6" customHeight="1" x14ac:dyDescent="0.45">
      <c r="A121" s="294" t="s">
        <v>7848</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21"/>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21"/>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05"/>
      <c r="Z121" s="349"/>
    </row>
    <row r="122" spans="1:26" s="187" customFormat="1" ht="21.6" customHeight="1" x14ac:dyDescent="0.45">
      <c r="A122" s="225"/>
      <c r="B122" s="304"/>
      <c r="C122" s="297"/>
      <c r="D122" s="310"/>
      <c r="E122" s="312"/>
      <c r="F122" s="314"/>
      <c r="G122" s="316"/>
      <c r="H122" s="322"/>
      <c r="I122" s="227"/>
      <c r="J122" s="304"/>
      <c r="K122" s="297"/>
      <c r="L122" s="310"/>
      <c r="M122" s="312"/>
      <c r="N122" s="314"/>
      <c r="O122" s="316"/>
      <c r="P122" s="322"/>
      <c r="Q122" s="308"/>
      <c r="R122" s="225"/>
      <c r="S122" s="304"/>
      <c r="T122" s="297"/>
      <c r="U122" s="310"/>
      <c r="V122" s="312"/>
      <c r="W122" s="314"/>
      <c r="X122" s="316"/>
      <c r="Y122" s="306"/>
      <c r="Z122" s="350"/>
    </row>
    <row r="123" spans="1:26" s="187" customFormat="1" ht="21.6" customHeight="1" x14ac:dyDescent="0.45">
      <c r="A123" s="294" t="s">
        <v>7849</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21"/>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21"/>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05"/>
      <c r="Z123" s="349"/>
    </row>
    <row r="124" spans="1:26" s="187" customFormat="1" ht="21.6" customHeight="1" x14ac:dyDescent="0.45">
      <c r="A124" s="225"/>
      <c r="B124" s="304"/>
      <c r="C124" s="297"/>
      <c r="D124" s="310"/>
      <c r="E124" s="312"/>
      <c r="F124" s="314"/>
      <c r="G124" s="316"/>
      <c r="H124" s="322"/>
      <c r="I124" s="227"/>
      <c r="J124" s="304"/>
      <c r="K124" s="297"/>
      <c r="L124" s="310"/>
      <c r="M124" s="312"/>
      <c r="N124" s="314"/>
      <c r="O124" s="316"/>
      <c r="P124" s="322"/>
      <c r="Q124" s="308"/>
      <c r="R124" s="225"/>
      <c r="S124" s="304"/>
      <c r="T124" s="297"/>
      <c r="U124" s="310"/>
      <c r="V124" s="312"/>
      <c r="W124" s="314"/>
      <c r="X124" s="316"/>
      <c r="Y124" s="306"/>
      <c r="Z124" s="350"/>
    </row>
    <row r="125" spans="1:26" s="187" customFormat="1" ht="21.6" customHeight="1" x14ac:dyDescent="0.45">
      <c r="A125" s="294" t="s">
        <v>7850</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21"/>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21"/>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05"/>
      <c r="Z125" s="349"/>
    </row>
    <row r="126" spans="1:26" s="187" customFormat="1" ht="21.6" customHeight="1" x14ac:dyDescent="0.45">
      <c r="A126" s="225"/>
      <c r="B126" s="304"/>
      <c r="C126" s="297"/>
      <c r="D126" s="310"/>
      <c r="E126" s="312"/>
      <c r="F126" s="314"/>
      <c r="G126" s="316"/>
      <c r="H126" s="322"/>
      <c r="I126" s="227"/>
      <c r="J126" s="304"/>
      <c r="K126" s="297"/>
      <c r="L126" s="310"/>
      <c r="M126" s="312"/>
      <c r="N126" s="314"/>
      <c r="O126" s="316"/>
      <c r="P126" s="322"/>
      <c r="Q126" s="308"/>
      <c r="R126" s="225"/>
      <c r="S126" s="304"/>
      <c r="T126" s="297"/>
      <c r="U126" s="310"/>
      <c r="V126" s="312"/>
      <c r="W126" s="314"/>
      <c r="X126" s="316"/>
      <c r="Y126" s="306"/>
      <c r="Z126" s="350"/>
    </row>
    <row r="127" spans="1:26" s="187" customFormat="1" ht="21.6" customHeight="1" x14ac:dyDescent="0.45">
      <c r="A127" s="294" t="s">
        <v>7851</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21"/>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21"/>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05"/>
      <c r="Z127" s="349"/>
    </row>
    <row r="128" spans="1:26" s="187" customFormat="1" ht="21.6" customHeight="1" x14ac:dyDescent="0.45">
      <c r="A128" s="225"/>
      <c r="B128" s="304"/>
      <c r="C128" s="297"/>
      <c r="D128" s="310"/>
      <c r="E128" s="312"/>
      <c r="F128" s="314"/>
      <c r="G128" s="316"/>
      <c r="H128" s="322"/>
      <c r="I128" s="227"/>
      <c r="J128" s="304"/>
      <c r="K128" s="297"/>
      <c r="L128" s="310"/>
      <c r="M128" s="312"/>
      <c r="N128" s="314"/>
      <c r="O128" s="316"/>
      <c r="P128" s="322"/>
      <c r="Q128" s="308"/>
      <c r="R128" s="225"/>
      <c r="S128" s="304"/>
      <c r="T128" s="297"/>
      <c r="U128" s="310"/>
      <c r="V128" s="312"/>
      <c r="W128" s="314"/>
      <c r="X128" s="316"/>
      <c r="Y128" s="306"/>
      <c r="Z128" s="350"/>
    </row>
    <row r="129" spans="1:26" s="187" customFormat="1" ht="21.6" customHeight="1" x14ac:dyDescent="0.45">
      <c r="A129" s="294" t="s">
        <v>7852</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21"/>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21"/>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05"/>
      <c r="Z129" s="349"/>
    </row>
    <row r="130" spans="1:26" s="187" customFormat="1" ht="21.6" customHeight="1" x14ac:dyDescent="0.45">
      <c r="A130" s="225"/>
      <c r="B130" s="304"/>
      <c r="C130" s="297"/>
      <c r="D130" s="310"/>
      <c r="E130" s="312"/>
      <c r="F130" s="314"/>
      <c r="G130" s="316"/>
      <c r="H130" s="322"/>
      <c r="I130" s="227"/>
      <c r="J130" s="304"/>
      <c r="K130" s="297"/>
      <c r="L130" s="310"/>
      <c r="M130" s="312"/>
      <c r="N130" s="314"/>
      <c r="O130" s="316"/>
      <c r="P130" s="322"/>
      <c r="Q130" s="308"/>
      <c r="R130" s="225"/>
      <c r="S130" s="304"/>
      <c r="T130" s="297"/>
      <c r="U130" s="310"/>
      <c r="V130" s="312"/>
      <c r="W130" s="314"/>
      <c r="X130" s="316"/>
      <c r="Y130" s="306"/>
      <c r="Z130" s="350"/>
    </row>
    <row r="131" spans="1:26" s="187" customFormat="1" ht="21.6" customHeight="1" x14ac:dyDescent="0.45">
      <c r="A131" s="294" t="s">
        <v>7853</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21"/>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21"/>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05"/>
      <c r="Z131" s="349"/>
    </row>
    <row r="132" spans="1:26" s="187" customFormat="1" ht="21.6" customHeight="1" x14ac:dyDescent="0.45">
      <c r="A132" s="225"/>
      <c r="B132" s="304"/>
      <c r="C132" s="297"/>
      <c r="D132" s="310"/>
      <c r="E132" s="312"/>
      <c r="F132" s="314"/>
      <c r="G132" s="316"/>
      <c r="H132" s="322"/>
      <c r="I132" s="227"/>
      <c r="J132" s="304"/>
      <c r="K132" s="297"/>
      <c r="L132" s="310"/>
      <c r="M132" s="312"/>
      <c r="N132" s="314"/>
      <c r="O132" s="316"/>
      <c r="P132" s="322"/>
      <c r="Q132" s="308"/>
      <c r="R132" s="225"/>
      <c r="S132" s="304"/>
      <c r="T132" s="297"/>
      <c r="U132" s="310"/>
      <c r="V132" s="312"/>
      <c r="W132" s="314"/>
      <c r="X132" s="316"/>
      <c r="Y132" s="306"/>
      <c r="Z132" s="350"/>
    </row>
    <row r="133" spans="1:26" s="187" customFormat="1" ht="21.6" customHeight="1" x14ac:dyDescent="0.45">
      <c r="A133" s="294" t="s">
        <v>7854</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21"/>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21"/>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05"/>
      <c r="Z133" s="349"/>
    </row>
    <row r="134" spans="1:26" s="187" customFormat="1" ht="21.6" customHeight="1" x14ac:dyDescent="0.45">
      <c r="A134" s="225"/>
      <c r="B134" s="304"/>
      <c r="C134" s="297"/>
      <c r="D134" s="310"/>
      <c r="E134" s="312"/>
      <c r="F134" s="314"/>
      <c r="G134" s="316"/>
      <c r="H134" s="322"/>
      <c r="I134" s="227"/>
      <c r="J134" s="304"/>
      <c r="K134" s="297"/>
      <c r="L134" s="310"/>
      <c r="M134" s="312"/>
      <c r="N134" s="314"/>
      <c r="O134" s="316"/>
      <c r="P134" s="322"/>
      <c r="Q134" s="308"/>
      <c r="R134" s="225"/>
      <c r="S134" s="304"/>
      <c r="T134" s="297"/>
      <c r="U134" s="310"/>
      <c r="V134" s="312"/>
      <c r="W134" s="314"/>
      <c r="X134" s="316"/>
      <c r="Y134" s="306"/>
      <c r="Z134" s="350"/>
    </row>
    <row r="135" spans="1:26" s="187" customFormat="1" ht="21.6" customHeight="1" x14ac:dyDescent="0.45">
      <c r="A135" s="294" t="s">
        <v>7855</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21"/>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21"/>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05"/>
      <c r="Z135" s="349"/>
    </row>
    <row r="136" spans="1:26" s="184" customFormat="1" ht="21.6"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W53:W5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吹田支援学校</v>
      </c>
      <c r="B2" s="286" t="str">
        <f>様式4・中学部!W3</f>
        <v>中学部</v>
      </c>
      <c r="C2" s="287">
        <f>集計用!F2</f>
        <v>7</v>
      </c>
      <c r="D2" s="287">
        <f>集計用!G2</f>
        <v>8</v>
      </c>
      <c r="E2" s="287">
        <f>集計用!H2</f>
        <v>7</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7</v>
      </c>
      <c r="G2" s="286">
        <f>IF(COUNTIF($B:$B,G1)=0,0,COUNTA(_xlfn.UNIQUE(G3:G182))-1)</f>
        <v>8</v>
      </c>
      <c r="H2" s="286">
        <f>IF(COUNTIF($B:$B,H1)=0,0,COUNTA(_xlfn.UNIQUE(H3:H182))-1)</f>
        <v>7</v>
      </c>
      <c r="I2" s="286">
        <f>IF(COUNTIF($B:$B,I1)=0,0,COUNTA(_xlfn.UNIQUE(I3:I182))-1)</f>
        <v>0</v>
      </c>
      <c r="J2" s="286">
        <f>IF(COUNTIF($B:$B,J1)=0,0,COUNTA(_xlfn.UNIQUE(J3:J182))-1)</f>
        <v>0</v>
      </c>
    </row>
    <row r="3" spans="1:10" x14ac:dyDescent="0.45">
      <c r="A3" s="286" t="s">
        <v>7729</v>
      </c>
      <c r="B3" s="286" t="str">
        <f>様式4・中学部!C18</f>
        <v>ウ</v>
      </c>
      <c r="C3" s="286" t="str">
        <f>様式4・中学部!E17</f>
        <v>たのしくおぼえるあいうえおえほん</v>
      </c>
      <c r="E3" s="286" t="s">
        <v>7648</v>
      </c>
      <c r="F3" s="286" t="str" cm="1">
        <f t="array" ref="F3:F9">IFERROR(_xlfn._xlws.FILTER($C$3:$C$182,($B$3:$B$182=F1)*($D$3:$D$182&lt;&gt;"〇")),"")</f>
        <v>中学音楽 １　音楽のおくりもの</v>
      </c>
      <c r="G3" s="286" t="str" cm="1">
        <f t="array" ref="G3:G10">IFERROR(_xlfn._xlws.FILTER($C$3:$C$182,($B$3:$B$182=G1)*($D$3:$D$182&lt;&gt;"〇")),"")</f>
        <v>国語　☆☆☆☆</v>
      </c>
      <c r="H3" s="286" t="str" cm="1">
        <f t="array" ref="H3:H9">IFERROR(_xlfn._xlws.FILTER($C$3:$C$182,($B$3:$B$182=H1)*($D$3:$D$182&lt;&gt;"〇")),"")</f>
        <v>たのしくおぼえるあいうえおえほん</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イ</v>
      </c>
      <c r="C4" s="286" t="str">
        <f>様式4・中学部!E19</f>
        <v>国語　☆☆☆☆</v>
      </c>
      <c r="E4" s="286" t="s">
        <v>7648</v>
      </c>
      <c r="F4" s="286" t="str">
        <v>美術 1</v>
      </c>
      <c r="G4" s="286" t="str">
        <v>社会　☆☆☆☆</v>
      </c>
      <c r="H4" s="286" t="str">
        <v>ミーミとクークのえほんミーミとクークの
１・２・３</v>
      </c>
    </row>
    <row r="5" spans="1:10" x14ac:dyDescent="0.45">
      <c r="A5" s="286" t="s">
        <v>2026</v>
      </c>
      <c r="B5" s="286" t="str">
        <f>様式4・中学部!C22</f>
        <v>イ</v>
      </c>
      <c r="C5" s="286" t="str">
        <f>様式4・中学部!E21</f>
        <v>社会　☆☆☆☆</v>
      </c>
      <c r="E5" s="286" t="s">
        <v>7648</v>
      </c>
      <c r="F5" s="286" t="str">
        <v xml:space="preserve">新・中学保健体育
</v>
      </c>
      <c r="G5" s="286" t="str">
        <v>さんすう　☆☆☆</v>
      </c>
      <c r="H5" s="286" t="str">
        <v>五味太郎の
ことばとかずの絵本絵本ＡＢＣ</v>
      </c>
    </row>
    <row r="6" spans="1:10" x14ac:dyDescent="0.45">
      <c r="A6" s="286" t="s">
        <v>2029</v>
      </c>
      <c r="B6" s="286" t="str">
        <f>様式4・中学部!C24</f>
        <v>ウ</v>
      </c>
      <c r="C6" s="286" t="str">
        <f>様式4・中学部!E23</f>
        <v>ミーミとクークのえほんミーミとクークの
１・２・３</v>
      </c>
      <c r="E6" s="286" t="s">
        <v>7648</v>
      </c>
      <c r="F6" s="286" t="str">
        <v>新編　新しい技術・家庭　技術分野　未来を創るTechnology</v>
      </c>
      <c r="G6" s="286" t="str">
        <v>数学　☆☆☆☆</v>
      </c>
      <c r="H6" s="286" t="str">
        <v>小学生のための聞ける！話せる！
英語辞典</v>
      </c>
    </row>
    <row r="7" spans="1:10" x14ac:dyDescent="0.45">
      <c r="A7" s="286" t="s">
        <v>2032</v>
      </c>
      <c r="B7" s="286" t="str">
        <f>様式4・中学部!C26</f>
        <v>イ</v>
      </c>
      <c r="C7" s="286" t="str">
        <f>様式4・中学部!E25</f>
        <v>さんすう　☆☆☆</v>
      </c>
      <c r="E7" s="286" t="s">
        <v>7648</v>
      </c>
      <c r="F7" s="286" t="str">
        <v>新編　新しい技術・家庭　家庭分野　自立と共生を目指して</v>
      </c>
      <c r="G7" s="286" t="str">
        <v>理科　☆☆☆☆</v>
      </c>
      <c r="H7" s="286" t="str">
        <v>児童図書館・絵本の部屋デイビッドが
やっちゃった！</v>
      </c>
    </row>
    <row r="8" spans="1:10" x14ac:dyDescent="0.45">
      <c r="A8" s="286" t="s">
        <v>2035</v>
      </c>
      <c r="B8" s="286" t="str">
        <f>様式4・中学部!C28</f>
        <v>イ</v>
      </c>
      <c r="C8" s="286" t="str">
        <f>様式4・中学部!E27</f>
        <v>数学　☆☆☆☆</v>
      </c>
      <c r="E8" s="286" t="s">
        <v>7648</v>
      </c>
      <c r="F8" s="286" t="str">
        <v>中学音楽 ２・３上　音楽のおくりもの
中学音楽 ２・３下　音楽のおくりもの</v>
      </c>
      <c r="G8" s="286" t="str">
        <v>社会　☆☆☆☆☆</v>
      </c>
      <c r="H8" s="286" t="str">
        <v>ルールとマナーを学ぶ
子ども生活図鑑　（２）学校生活編</v>
      </c>
    </row>
    <row r="9" spans="1:10" x14ac:dyDescent="0.45">
      <c r="A9" s="286" t="s">
        <v>2038</v>
      </c>
      <c r="B9" s="286" t="str">
        <f>様式4・中学部!C30</f>
        <v>イ</v>
      </c>
      <c r="C9" s="286" t="str">
        <f>様式4・中学部!E29</f>
        <v>理科　☆☆☆☆</v>
      </c>
      <c r="E9" s="286" t="s">
        <v>7648</v>
      </c>
      <c r="F9" s="286" t="str">
        <v>美術 2・3</v>
      </c>
      <c r="G9" s="286" t="str">
        <v>数学　☆☆☆☆☆</v>
      </c>
      <c r="H9" s="286" t="str">
        <v>ルールとマナーを学ぶ
子ども生活図鑑　（４）人間関係編</v>
      </c>
    </row>
    <row r="10" spans="1:10" x14ac:dyDescent="0.45">
      <c r="A10" s="286" t="s">
        <v>2041</v>
      </c>
      <c r="B10" s="286" t="str">
        <f>様式4・中学部!C32</f>
        <v>ア</v>
      </c>
      <c r="C10" s="286" t="str">
        <f>様式4・中学部!E31</f>
        <v>中学音楽 １　音楽のおくりもの</v>
      </c>
      <c r="E10" s="286" t="s">
        <v>7648</v>
      </c>
      <c r="G10" s="286" t="str">
        <v>理科　☆☆☆☆☆</v>
      </c>
    </row>
    <row r="11" spans="1:10" x14ac:dyDescent="0.45">
      <c r="A11" s="286" t="s">
        <v>2044</v>
      </c>
      <c r="B11" s="286" t="str">
        <f>様式4・中学部!C34</f>
        <v>ア</v>
      </c>
      <c r="C11" s="286" t="str">
        <f>様式4・中学部!E33</f>
        <v>美術 1</v>
      </c>
      <c r="E11" s="286" t="s">
        <v>7648</v>
      </c>
    </row>
    <row r="12" spans="1:10" x14ac:dyDescent="0.45">
      <c r="A12" s="286" t="s">
        <v>2047</v>
      </c>
      <c r="B12" s="286" t="str">
        <f>様式4・中学部!C36</f>
        <v>ア</v>
      </c>
      <c r="C12" s="286" t="str">
        <f>様式4・中学部!E35</f>
        <v xml:space="preserve">新・中学保健体育
</v>
      </c>
      <c r="E12" s="286" t="s">
        <v>7648</v>
      </c>
    </row>
    <row r="13" spans="1:10" x14ac:dyDescent="0.45">
      <c r="A13" s="286" t="s">
        <v>2050</v>
      </c>
      <c r="B13" s="286" t="str">
        <f>様式4・中学部!C38</f>
        <v>ア</v>
      </c>
      <c r="C13" s="286" t="str">
        <f>様式4・中学部!E37</f>
        <v>新編　新しい技術・家庭　技術分野　未来を創るTechnology</v>
      </c>
      <c r="E13" s="286" t="s">
        <v>7648</v>
      </c>
    </row>
    <row r="14" spans="1:10" x14ac:dyDescent="0.45">
      <c r="A14" s="286" t="s">
        <v>2053</v>
      </c>
      <c r="B14" s="286" t="str">
        <f>様式4・中学部!C40</f>
        <v>ア</v>
      </c>
      <c r="C14" s="286" t="str">
        <f>様式4・中学部!E39</f>
        <v>新編　新しい技術・家庭　家庭分野　自立と共生を目指して</v>
      </c>
      <c r="E14" s="286" t="s">
        <v>7648</v>
      </c>
    </row>
    <row r="15" spans="1:10" x14ac:dyDescent="0.45">
      <c r="A15" s="286" t="s">
        <v>2056</v>
      </c>
      <c r="B15" s="286" t="str">
        <f>様式4・中学部!C42</f>
        <v>ウ</v>
      </c>
      <c r="C15" s="286" t="str">
        <f>様式4・中学部!E41</f>
        <v>五味太郎の
ことばとかずの絵本絵本ＡＢＣ</v>
      </c>
      <c r="E15" s="286" t="s">
        <v>7648</v>
      </c>
    </row>
    <row r="16" spans="1:10" x14ac:dyDescent="0.45">
      <c r="A16" s="286" t="s">
        <v>2059</v>
      </c>
      <c r="B16" s="286" t="str">
        <f>様式4・中学部!C44</f>
        <v>ウ</v>
      </c>
      <c r="C16" s="286" t="str">
        <f>様式4・中学部!E43</f>
        <v>小学生のための聞ける！話せる！
英語辞典</v>
      </c>
      <c r="E16" s="286" t="s">
        <v>7648</v>
      </c>
    </row>
    <row r="17" spans="1:5" x14ac:dyDescent="0.45">
      <c r="A17" s="286" t="s">
        <v>2062</v>
      </c>
      <c r="B17" s="286" t="str">
        <f>様式4・中学部!C46</f>
        <v>ウ</v>
      </c>
      <c r="C17" s="286" t="str">
        <f>様式4・中学部!E45</f>
        <v>児童図書館・絵本の部屋デイビッドが
やっちゃった！</v>
      </c>
      <c r="E17" s="286" t="s">
        <v>7648</v>
      </c>
    </row>
    <row r="18" spans="1:5" x14ac:dyDescent="0.45">
      <c r="A18" s="286" t="s">
        <v>2065</v>
      </c>
      <c r="B18" s="286" t="str">
        <f>様式4・中学部!C48</f>
        <v>ウ</v>
      </c>
      <c r="C18" s="286" t="str">
        <f>様式4・中学部!E47</f>
        <v>ルールとマナーを学ぶ
子ども生活図鑑　（２）学校生活編</v>
      </c>
      <c r="E18" s="286" t="s">
        <v>7648</v>
      </c>
    </row>
    <row r="19" spans="1:5" x14ac:dyDescent="0.45">
      <c r="A19" s="286" t="s">
        <v>2066</v>
      </c>
      <c r="B19" s="286" t="str">
        <f>様式4・中学部!C50</f>
        <v>ウ</v>
      </c>
      <c r="C19" s="286" t="str">
        <f>様式4・中学部!E49</f>
        <v>ルールとマナーを学ぶ
子ども生活図鑑　（４）人間関係編</v>
      </c>
      <c r="E19" s="286" t="s">
        <v>7648</v>
      </c>
    </row>
    <row r="20" spans="1:5" x14ac:dyDescent="0.45">
      <c r="A20" s="286" t="s">
        <v>2067</v>
      </c>
      <c r="B20" s="286">
        <f>様式4・中学部!C52</f>
        <v>0</v>
      </c>
      <c r="C20" s="286" t="str">
        <f>様式4・中学部!E51</f>
        <v/>
      </c>
      <c r="E20" s="286" t="s">
        <v>7648</v>
      </c>
    </row>
    <row r="21" spans="1:5" x14ac:dyDescent="0.45">
      <c r="A21" s="286" t="s">
        <v>2068</v>
      </c>
      <c r="B21" s="286">
        <f>様式4・中学部!C54</f>
        <v>0</v>
      </c>
      <c r="C21" s="286" t="str">
        <f>様式4・中学部!E53</f>
        <v/>
      </c>
      <c r="E21" s="286" t="s">
        <v>7648</v>
      </c>
    </row>
    <row r="22" spans="1:5" x14ac:dyDescent="0.45">
      <c r="A22" s="286" t="s">
        <v>2069</v>
      </c>
      <c r="B22" s="286">
        <f>様式4・中学部!C56</f>
        <v>0</v>
      </c>
      <c r="C22" s="286" t="str">
        <f>様式4・中学部!E55</f>
        <v/>
      </c>
      <c r="E22" s="286" t="s">
        <v>7648</v>
      </c>
    </row>
    <row r="23" spans="1:5" x14ac:dyDescent="0.45">
      <c r="A23" s="286" t="s">
        <v>2070</v>
      </c>
      <c r="B23" s="286">
        <f>様式4・中学部!C58</f>
        <v>0</v>
      </c>
      <c r="C23" s="286" t="str">
        <f>様式4・中学部!E57</f>
        <v/>
      </c>
      <c r="E23" s="286" t="s">
        <v>7648</v>
      </c>
    </row>
    <row r="24" spans="1:5" x14ac:dyDescent="0.45">
      <c r="A24" s="286" t="s">
        <v>2071</v>
      </c>
      <c r="B24" s="286">
        <f>様式4・中学部!C60</f>
        <v>0</v>
      </c>
      <c r="C24" s="286" t="str">
        <f>様式4・中学部!E59</f>
        <v/>
      </c>
      <c r="E24" s="286" t="s">
        <v>7648</v>
      </c>
    </row>
    <row r="25" spans="1:5" x14ac:dyDescent="0.45">
      <c r="A25" s="286" t="s">
        <v>2072</v>
      </c>
      <c r="B25" s="286">
        <f>様式4・中学部!C62</f>
        <v>0</v>
      </c>
      <c r="C25" s="286" t="str">
        <f>様式4・中学部!E61</f>
        <v/>
      </c>
      <c r="E25" s="286" t="s">
        <v>7648</v>
      </c>
    </row>
    <row r="26" spans="1:5" x14ac:dyDescent="0.45">
      <c r="A26" s="286" t="s">
        <v>2073</v>
      </c>
      <c r="B26" s="286">
        <f>様式4・中学部!C64</f>
        <v>0</v>
      </c>
      <c r="C26" s="286" t="str">
        <f>様式4・中学部!E63</f>
        <v/>
      </c>
      <c r="E26" s="286" t="s">
        <v>7648</v>
      </c>
    </row>
    <row r="27" spans="1:5" x14ac:dyDescent="0.45">
      <c r="A27" s="286" t="s">
        <v>2074</v>
      </c>
      <c r="B27" s="286">
        <f>様式4・中学部!C66</f>
        <v>0</v>
      </c>
      <c r="C27" s="286" t="str">
        <f>様式4・中学部!E65</f>
        <v/>
      </c>
      <c r="E27" s="286" t="s">
        <v>7648</v>
      </c>
    </row>
    <row r="28" spans="1:5" x14ac:dyDescent="0.45">
      <c r="A28" s="286" t="s">
        <v>2075</v>
      </c>
      <c r="B28" s="286">
        <f>様式4・中学部!C68</f>
        <v>0</v>
      </c>
      <c r="C28" s="286" t="str">
        <f>様式4・中学部!E67</f>
        <v/>
      </c>
      <c r="E28" s="286" t="s">
        <v>7648</v>
      </c>
    </row>
    <row r="29" spans="1:5" x14ac:dyDescent="0.45">
      <c r="A29" s="286" t="s">
        <v>2076</v>
      </c>
      <c r="B29" s="286">
        <f>様式4・中学部!C70</f>
        <v>0</v>
      </c>
      <c r="C29" s="286" t="str">
        <f>様式4・中学部!E69</f>
        <v/>
      </c>
      <c r="E29" s="286" t="s">
        <v>7648</v>
      </c>
    </row>
    <row r="30" spans="1:5" x14ac:dyDescent="0.45">
      <c r="A30" s="286" t="s">
        <v>2077</v>
      </c>
      <c r="B30" s="286">
        <f>様式4・中学部!C72</f>
        <v>0</v>
      </c>
      <c r="C30" s="286" t="str">
        <f>様式4・中学部!E71</f>
        <v/>
      </c>
      <c r="E30" s="286" t="s">
        <v>7648</v>
      </c>
    </row>
    <row r="31" spans="1:5" x14ac:dyDescent="0.45">
      <c r="A31" s="286" t="s">
        <v>2078</v>
      </c>
      <c r="B31" s="286">
        <f>様式4・中学部!C74</f>
        <v>0</v>
      </c>
      <c r="C31" s="286" t="str">
        <f>様式4・中学部!E73</f>
        <v/>
      </c>
      <c r="E31" s="286" t="s">
        <v>7648</v>
      </c>
    </row>
    <row r="32" spans="1:5"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ウ</v>
      </c>
      <c r="C63" s="286" t="str">
        <f>様式4・中学部!M17</f>
        <v>たのしくおぼえるあいうえおえほん</v>
      </c>
      <c r="D63" s="286" t="str">
        <f>様式4・中学部!Q17</f>
        <v>〇</v>
      </c>
      <c r="E63" s="286" t="s">
        <v>7648</v>
      </c>
    </row>
    <row r="64" spans="1:5" x14ac:dyDescent="0.45">
      <c r="A64" s="286" t="s">
        <v>2024</v>
      </c>
      <c r="B64" s="286" t="str">
        <f>様式4・中学部!K20</f>
        <v>イ</v>
      </c>
      <c r="C64" s="286" t="str">
        <f>様式4・中学部!M19</f>
        <v>国語　☆☆☆☆</v>
      </c>
      <c r="D64" s="286" t="str">
        <f>様式4・中学部!Q19</f>
        <v>〇</v>
      </c>
      <c r="E64" s="286" t="s">
        <v>7648</v>
      </c>
    </row>
    <row r="65" spans="1:5" x14ac:dyDescent="0.45">
      <c r="A65" s="286" t="s">
        <v>2027</v>
      </c>
      <c r="B65" s="286" t="str">
        <f>様式4・中学部!K22</f>
        <v>イ</v>
      </c>
      <c r="C65" s="286" t="str">
        <f>様式4・中学部!M21</f>
        <v>社会　☆☆☆☆☆</v>
      </c>
      <c r="D65" s="286">
        <f>様式4・中学部!Q21</f>
        <v>0</v>
      </c>
      <c r="E65" s="286" t="s">
        <v>7648</v>
      </c>
    </row>
    <row r="66" spans="1:5" x14ac:dyDescent="0.45">
      <c r="A66" s="286" t="s">
        <v>2030</v>
      </c>
      <c r="B66" s="286" t="str">
        <f>様式4・中学部!K24</f>
        <v>ウ</v>
      </c>
      <c r="C66" s="286" t="str">
        <f>様式4・中学部!M23</f>
        <v>ミーミとクークのえほんミーミとクークの
１・２・３</v>
      </c>
      <c r="D66" s="286" t="str">
        <f>様式4・中学部!Q23</f>
        <v>〇</v>
      </c>
      <c r="E66" s="286" t="s">
        <v>7648</v>
      </c>
    </row>
    <row r="67" spans="1:5" x14ac:dyDescent="0.45">
      <c r="A67" s="286" t="s">
        <v>2033</v>
      </c>
      <c r="B67" s="286" t="str">
        <f>様式4・中学部!K26</f>
        <v>イ</v>
      </c>
      <c r="C67" s="286" t="str">
        <f>様式4・中学部!M25</f>
        <v>さんすう　☆☆☆</v>
      </c>
      <c r="D67" s="286" t="str">
        <f>様式4・中学部!Q25</f>
        <v>〇</v>
      </c>
      <c r="E67" s="286" t="s">
        <v>7648</v>
      </c>
    </row>
    <row r="68" spans="1:5" x14ac:dyDescent="0.45">
      <c r="A68" s="286" t="s">
        <v>2036</v>
      </c>
      <c r="B68" s="286" t="str">
        <f>様式4・中学部!K28</f>
        <v>イ</v>
      </c>
      <c r="C68" s="286" t="str">
        <f>様式4・中学部!M27</f>
        <v>数学　☆☆☆☆☆</v>
      </c>
      <c r="D68" s="286">
        <f>様式4・中学部!Q27</f>
        <v>0</v>
      </c>
      <c r="E68" s="286" t="s">
        <v>7648</v>
      </c>
    </row>
    <row r="69" spans="1:5" x14ac:dyDescent="0.45">
      <c r="A69" s="286" t="s">
        <v>2039</v>
      </c>
      <c r="B69" s="286" t="str">
        <f>様式4・中学部!K30</f>
        <v>イ</v>
      </c>
      <c r="C69" s="286" t="str">
        <f>様式4・中学部!M29</f>
        <v>理科　☆☆☆☆☆</v>
      </c>
      <c r="D69" s="286">
        <f>様式4・中学部!Q29</f>
        <v>0</v>
      </c>
      <c r="E69" s="286" t="s">
        <v>7648</v>
      </c>
    </row>
    <row r="70" spans="1:5" x14ac:dyDescent="0.45">
      <c r="A70" s="286" t="s">
        <v>2042</v>
      </c>
      <c r="B70" s="286" t="str">
        <f>様式4・中学部!K32</f>
        <v>ア</v>
      </c>
      <c r="C70" s="286" t="str">
        <f>様式4・中学部!M31</f>
        <v>中学音楽 ２・３上　音楽のおくりもの
中学音楽 ２・３下　音楽のおくりもの</v>
      </c>
      <c r="D70" s="286">
        <f>様式4・中学部!Q31</f>
        <v>0</v>
      </c>
      <c r="E70" s="286" t="s">
        <v>7648</v>
      </c>
    </row>
    <row r="71" spans="1:5" x14ac:dyDescent="0.45">
      <c r="A71" s="286" t="s">
        <v>2045</v>
      </c>
      <c r="B71" s="286" t="str">
        <f>様式4・中学部!K34</f>
        <v>ア</v>
      </c>
      <c r="C71" s="286" t="str">
        <f>様式4・中学部!M33</f>
        <v>美術 2・3</v>
      </c>
      <c r="D71" s="286">
        <f>様式4・中学部!Q33</f>
        <v>0</v>
      </c>
      <c r="E71" s="286" t="s">
        <v>7648</v>
      </c>
    </row>
    <row r="72" spans="1:5" x14ac:dyDescent="0.45">
      <c r="A72" s="286" t="s">
        <v>2048</v>
      </c>
      <c r="B72" s="286" t="str">
        <f>様式4・中学部!K36</f>
        <v>ア</v>
      </c>
      <c r="C72" s="286" t="str">
        <f>様式4・中学部!M35</f>
        <v xml:space="preserve">新・中学保健体育
</v>
      </c>
      <c r="D72" s="286" t="str">
        <f>様式4・中学部!Q35</f>
        <v>〇</v>
      </c>
      <c r="E72" s="286" t="s">
        <v>7648</v>
      </c>
    </row>
    <row r="73" spans="1:5" x14ac:dyDescent="0.45">
      <c r="A73" s="286" t="s">
        <v>2051</v>
      </c>
      <c r="B73" s="286" t="str">
        <f>様式4・中学部!K38</f>
        <v>ア</v>
      </c>
      <c r="C73" s="286" t="str">
        <f>様式4・中学部!M37</f>
        <v>新編　新しい技術・家庭　技術分野　未来を創るTechnology</v>
      </c>
      <c r="D73" s="286" t="str">
        <f>様式4・中学部!Q37</f>
        <v>〇</v>
      </c>
      <c r="E73" s="286" t="s">
        <v>7648</v>
      </c>
    </row>
    <row r="74" spans="1:5" x14ac:dyDescent="0.45">
      <c r="A74" s="286" t="s">
        <v>2054</v>
      </c>
      <c r="B74" s="286" t="str">
        <f>様式4・中学部!K40</f>
        <v>ア</v>
      </c>
      <c r="C74" s="286" t="str">
        <f>様式4・中学部!M39</f>
        <v>新編　新しい技術・家庭　家庭分野　自立と共生を目指して</v>
      </c>
      <c r="D74" s="286" t="str">
        <f>様式4・中学部!Q39</f>
        <v>〇</v>
      </c>
      <c r="E74" s="286" t="s">
        <v>7648</v>
      </c>
    </row>
    <row r="75" spans="1:5" x14ac:dyDescent="0.45">
      <c r="A75" s="286" t="s">
        <v>2057</v>
      </c>
      <c r="B75" s="286" t="str">
        <f>様式4・中学部!K42</f>
        <v>ウ</v>
      </c>
      <c r="C75" s="286" t="str">
        <f>様式4・中学部!M41</f>
        <v>五味太郎の
ことばとかずの絵本絵本ＡＢＣ</v>
      </c>
      <c r="D75" s="286" t="str">
        <f>様式4・中学部!Q41</f>
        <v>〇</v>
      </c>
      <c r="E75" s="286" t="s">
        <v>7648</v>
      </c>
    </row>
    <row r="76" spans="1:5" x14ac:dyDescent="0.45">
      <c r="A76" s="286" t="s">
        <v>2060</v>
      </c>
      <c r="B76" s="286" t="str">
        <f>様式4・中学部!K44</f>
        <v>ウ</v>
      </c>
      <c r="C76" s="286" t="str">
        <f>様式4・中学部!M43</f>
        <v>小学生のための聞ける！話せる！
英語辞典</v>
      </c>
      <c r="D76" s="286" t="str">
        <f>様式4・中学部!Q43</f>
        <v>〇</v>
      </c>
      <c r="E76" s="286" t="s">
        <v>7648</v>
      </c>
    </row>
    <row r="77" spans="1:5" x14ac:dyDescent="0.45">
      <c r="A77" s="286" t="s">
        <v>2063</v>
      </c>
      <c r="B77" s="286" t="str">
        <f>様式4・中学部!K46</f>
        <v>ウ</v>
      </c>
      <c r="C77" s="286" t="str">
        <f>様式4・中学部!M45</f>
        <v>児童図書館・絵本の部屋デイビッドが
やっちゃった！</v>
      </c>
      <c r="D77" s="286" t="str">
        <f>様式4・中学部!Q45</f>
        <v>〇</v>
      </c>
      <c r="E77" s="286" t="s">
        <v>7648</v>
      </c>
    </row>
    <row r="78" spans="1:5" x14ac:dyDescent="0.45">
      <c r="A78" s="286" t="s">
        <v>1955</v>
      </c>
      <c r="B78" s="286" t="str">
        <f>様式4・中学部!K48</f>
        <v>ウ</v>
      </c>
      <c r="C78" s="286" t="str">
        <f>様式4・中学部!M47</f>
        <v>ルールとマナーを学ぶ
子ども生活図鑑　（２）学校生活編</v>
      </c>
      <c r="D78" s="286" t="str">
        <f>様式4・中学部!Q47</f>
        <v>〇</v>
      </c>
      <c r="E78" s="286" t="s">
        <v>7648</v>
      </c>
    </row>
    <row r="79" spans="1:5" x14ac:dyDescent="0.45">
      <c r="A79" s="286" t="s">
        <v>1956</v>
      </c>
      <c r="B79" s="286" t="str">
        <f>様式4・中学部!K50</f>
        <v>ウ</v>
      </c>
      <c r="C79" s="286" t="str">
        <f>様式4・中学部!M49</f>
        <v>ルールとマナーを学ぶ
子ども生活図鑑　（４）人間関係編</v>
      </c>
      <c r="D79" s="286" t="str">
        <f>様式4・中学部!Q49</f>
        <v>〇</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ウ</v>
      </c>
      <c r="C123" s="286" t="str">
        <f>様式4・中学部!V17</f>
        <v>たのしくおぼえるあいうえおえほん</v>
      </c>
      <c r="D123" s="286" t="str">
        <f>様式4・中学部!Z17</f>
        <v>〇</v>
      </c>
    </row>
    <row r="124" spans="1:5" x14ac:dyDescent="0.45">
      <c r="A124" s="286" t="s">
        <v>2025</v>
      </c>
      <c r="B124" s="286" t="str">
        <f>様式4・中学部!T20</f>
        <v>イ</v>
      </c>
      <c r="C124" s="286" t="str">
        <f>様式4・中学部!V19</f>
        <v>国語　☆☆☆☆</v>
      </c>
      <c r="D124" s="286" t="str">
        <f>様式4・中学部!Z19</f>
        <v>〇</v>
      </c>
    </row>
    <row r="125" spans="1:5" x14ac:dyDescent="0.45">
      <c r="A125" s="286" t="s">
        <v>2028</v>
      </c>
      <c r="B125" s="286" t="str">
        <f>様式4・中学部!T22</f>
        <v>ウ</v>
      </c>
      <c r="C125" s="286" t="str">
        <f>様式4・中学部!V21</f>
        <v>にっぽんちず絵本</v>
      </c>
      <c r="D125" s="286" t="str">
        <f>様式4・中学部!Z21</f>
        <v>〇</v>
      </c>
    </row>
    <row r="126" spans="1:5" x14ac:dyDescent="0.45">
      <c r="A126" s="286" t="s">
        <v>2031</v>
      </c>
      <c r="B126" s="286" t="str">
        <f>様式4・中学部!T24</f>
        <v>ウ</v>
      </c>
      <c r="C126" s="286" t="str">
        <f>様式4・中学部!V23</f>
        <v>ミーミとクークのえほんミーミとクークの
１・２・３</v>
      </c>
      <c r="D126" s="286" t="str">
        <f>様式4・中学部!Z23</f>
        <v>〇</v>
      </c>
    </row>
    <row r="127" spans="1:5" x14ac:dyDescent="0.45">
      <c r="A127" s="286" t="s">
        <v>2034</v>
      </c>
      <c r="B127" s="286" t="str">
        <f>様式4・中学部!T26</f>
        <v>イ</v>
      </c>
      <c r="C127" s="286" t="str">
        <f>様式4・中学部!V25</f>
        <v>さんすう　☆☆☆</v>
      </c>
      <c r="D127" s="286" t="str">
        <f>様式4・中学部!Z25</f>
        <v>〇</v>
      </c>
    </row>
    <row r="128" spans="1:5" x14ac:dyDescent="0.45">
      <c r="A128" s="286" t="s">
        <v>2037</v>
      </c>
      <c r="B128" s="286" t="str">
        <f>様式4・中学部!T28</f>
        <v>イ</v>
      </c>
      <c r="C128" s="286" t="str">
        <f>様式4・中学部!V27</f>
        <v>数学　☆☆☆☆</v>
      </c>
      <c r="D128" s="286" t="str">
        <f>様式4・中学部!Z27</f>
        <v>〇</v>
      </c>
    </row>
    <row r="129" spans="1:4" x14ac:dyDescent="0.45">
      <c r="A129" s="286" t="s">
        <v>2040</v>
      </c>
      <c r="B129" s="286" t="str">
        <f>様式4・中学部!T30</f>
        <v>ウ</v>
      </c>
      <c r="C129" s="286" t="str">
        <f>様式4・中学部!V29</f>
        <v>100円ショップでわくわく科学実験</v>
      </c>
      <c r="D129" s="286" t="str">
        <f>様式4・中学部!Z29</f>
        <v>〇</v>
      </c>
    </row>
    <row r="130" spans="1:4" x14ac:dyDescent="0.45">
      <c r="A130" s="286" t="s">
        <v>2043</v>
      </c>
      <c r="B130" s="286" t="str">
        <f>様式4・中学部!T32</f>
        <v>ア</v>
      </c>
      <c r="C130" s="286" t="str">
        <f>様式4・中学部!V31</f>
        <v>中学音楽 ２・３上　音楽のおくりもの
中学音楽 ２・３下　音楽のおくりもの</v>
      </c>
      <c r="D130" s="286" t="str">
        <f>様式4・中学部!Z31</f>
        <v>〇</v>
      </c>
    </row>
    <row r="131" spans="1:4" x14ac:dyDescent="0.45">
      <c r="A131" s="286" t="s">
        <v>2046</v>
      </c>
      <c r="B131" s="286" t="str">
        <f>様式4・中学部!T34</f>
        <v>ア</v>
      </c>
      <c r="C131" s="286" t="str">
        <f>様式4・中学部!V33</f>
        <v>美術 2・3</v>
      </c>
      <c r="D131" s="286" t="str">
        <f>様式4・中学部!Z33</f>
        <v>〇</v>
      </c>
    </row>
    <row r="132" spans="1:4" x14ac:dyDescent="0.45">
      <c r="A132" s="286" t="s">
        <v>2049</v>
      </c>
      <c r="B132" s="286" t="str">
        <f>様式4・中学部!T36</f>
        <v>ア</v>
      </c>
      <c r="C132" s="286" t="str">
        <f>様式4・中学部!V35</f>
        <v>中学保健体育</v>
      </c>
      <c r="D132" s="286" t="str">
        <f>様式4・中学部!Z35</f>
        <v>〇</v>
      </c>
    </row>
    <row r="133" spans="1:4" x14ac:dyDescent="0.45">
      <c r="A133" s="286" t="s">
        <v>2052</v>
      </c>
      <c r="B133" s="286" t="str">
        <f>様式4・中学部!T38</f>
        <v>ア</v>
      </c>
      <c r="C133" s="286" t="str">
        <f>様式4・中学部!V37</f>
        <v>新しい技術・家庭　技術分野
未来を創るTechnology</v>
      </c>
      <c r="D133" s="286" t="str">
        <f>様式4・中学部!Z37</f>
        <v>〇</v>
      </c>
    </row>
    <row r="134" spans="1:4" x14ac:dyDescent="0.45">
      <c r="A134" s="286" t="s">
        <v>2055</v>
      </c>
      <c r="B134" s="286" t="str">
        <f>様式4・中学部!T40</f>
        <v>ウ</v>
      </c>
      <c r="C134" s="286" t="str">
        <f>様式4・中学部!V39</f>
        <v>職業・家庭　
たのしい家庭科わたしのくらしに生かす</v>
      </c>
      <c r="D134" s="286" t="str">
        <f>様式4・中学部!Z39</f>
        <v>〇</v>
      </c>
    </row>
    <row r="135" spans="1:4" x14ac:dyDescent="0.45">
      <c r="A135" s="286" t="s">
        <v>2058</v>
      </c>
      <c r="B135" s="286" t="str">
        <f>様式4・中学部!T42</f>
        <v>ア</v>
      </c>
      <c r="C135" s="286" t="str">
        <f>様式4・中学部!V41</f>
        <v>新しい技術・家庭　家庭分野
自立と共生を目指して</v>
      </c>
      <c r="D135" s="286" t="str">
        <f>様式4・中学部!Z41</f>
        <v>〇</v>
      </c>
    </row>
    <row r="136" spans="1:4" x14ac:dyDescent="0.45">
      <c r="A136" s="286" t="s">
        <v>2061</v>
      </c>
      <c r="B136" s="286" t="str">
        <f>様式4・中学部!T44</f>
        <v>ウ</v>
      </c>
      <c r="C136" s="286" t="str">
        <f>様式4・中学部!V43</f>
        <v>五味太郎の
ことばとかずの絵本絵本ＡＢＣ</v>
      </c>
      <c r="D136" s="286" t="str">
        <f>様式4・中学部!Z43</f>
        <v>〇</v>
      </c>
    </row>
    <row r="137" spans="1:4" x14ac:dyDescent="0.45">
      <c r="A137" s="286" t="s">
        <v>2064</v>
      </c>
      <c r="B137" s="286" t="str">
        <f>様式4・中学部!T46</f>
        <v>ウ</v>
      </c>
      <c r="C137" s="286" t="str">
        <f>様式4・中学部!V45</f>
        <v>小学生のための聞ける！話せる！
英語辞典</v>
      </c>
      <c r="D137" s="286" t="str">
        <f>様式4・中学部!Z45</f>
        <v>〇</v>
      </c>
    </row>
    <row r="138" spans="1:4" x14ac:dyDescent="0.45">
      <c r="A138" s="286" t="s">
        <v>1970</v>
      </c>
      <c r="B138" s="286" t="str">
        <f>様式4・中学部!T48</f>
        <v>ウ</v>
      </c>
      <c r="C138" s="286" t="str">
        <f>様式4・中学部!V47</f>
        <v>児童図書館・絵本の部屋デイビッドが
やっちゃった！</v>
      </c>
      <c r="D138" s="286" t="str">
        <f>様式4・中学部!Z47</f>
        <v>〇</v>
      </c>
    </row>
    <row r="139" spans="1:4" x14ac:dyDescent="0.45">
      <c r="A139" s="286" t="s">
        <v>1971</v>
      </c>
      <c r="B139" s="286" t="str">
        <f>様式4・中学部!T50</f>
        <v>ウ</v>
      </c>
      <c r="C139" s="286" t="str">
        <f>様式4・中学部!V49</f>
        <v>ルールとマナーを学ぶ
子ども生活図鑑　（２）学校生活編</v>
      </c>
      <c r="D139" s="286" t="str">
        <f>様式4・中学部!Z49</f>
        <v>〇</v>
      </c>
    </row>
    <row r="140" spans="1:4" x14ac:dyDescent="0.45">
      <c r="A140" s="286" t="s">
        <v>1972</v>
      </c>
      <c r="B140" s="286" t="str">
        <f>様式4・中学部!T52</f>
        <v>ウ</v>
      </c>
      <c r="C140" s="286" t="str">
        <f>様式4・中学部!V51</f>
        <v>ルールとマナーを学ぶ
子ども生活図鑑　（４）人間関係編</v>
      </c>
      <c r="D140" s="286" t="str">
        <f>様式4・中学部!Z51</f>
        <v>〇</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sqref="A1:I2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様式4・中学部!W3</f>
        <v>中学部</v>
      </c>
      <c r="B1" s="378"/>
      <c r="C1" s="379" t="s">
        <v>5528</v>
      </c>
      <c r="D1" s="380"/>
      <c r="E1" s="157"/>
      <c r="F1" s="381"/>
      <c r="G1" s="381"/>
      <c r="H1" s="381"/>
      <c r="I1" s="381"/>
    </row>
    <row r="2" spans="1:9" ht="29.25" customHeight="1" x14ac:dyDescent="0.45">
      <c r="A2" s="382" t="str">
        <f>様式4・中学部!F1&amp;"図書選定理由一覧表（支援学校用）"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大阪府立"&amp;様式4・中学部!V3&amp;"　　　"&amp;様式4・中学部!W3</f>
        <v>学校名　　　大阪府立吹田支援学校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01-1 あかね書房</v>
      </c>
      <c r="F8" s="179" t="str">
        <f>IF(B8="","",VLOOKUP(B8,様式4・中学部!$A$17:$H$136,5,FALSE))</f>
        <v>たのしくおぼえるあいうえおえほん</v>
      </c>
      <c r="G8" s="179" t="str">
        <f>IF(B8="","",VLOOKUP(B8,様式4・中学部!$A$17:$H$136,6,FALSE))</f>
        <v>知</v>
      </c>
      <c r="H8" s="179" t="str">
        <f>IF(B8="","",VLOOKUP(B8,様式4・中学部!$A$17:$H$136,7,FALSE))</f>
        <v>A</v>
      </c>
      <c r="I8" s="197" t="s">
        <v>7909</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東書</v>
      </c>
      <c r="F9" s="179" t="str">
        <f>IF(B9="","",VLOOKUP(B9,様式4・中学部!$A$17:$H$136,5,FALSE))</f>
        <v>国語　☆☆☆☆</v>
      </c>
      <c r="G9" s="179" t="str">
        <f>IF(B9="","",VLOOKUP(B9,様式4・中学部!$A$17:$H$136,6,FALSE))</f>
        <v>知</v>
      </c>
      <c r="H9" s="179" t="str">
        <f>IF(B9="","",VLOOKUP(B9,様式4・中学部!$A$17:$H$136,7,FALSE))</f>
        <v>B・C</v>
      </c>
      <c r="I9" s="197" t="s">
        <v>7924</v>
      </c>
    </row>
    <row r="10" spans="1:9" ht="80.099999999999994" customHeight="1" x14ac:dyDescent="0.45">
      <c r="A10" s="176">
        <v>3</v>
      </c>
      <c r="B10" s="177" t="s">
        <v>2026</v>
      </c>
      <c r="C10" s="178" t="str">
        <f>IF(B10="","",VLOOKUP(B10,様式4・中学部!$A$17:$H$136,2,FALSE))</f>
        <v>社会</v>
      </c>
      <c r="D10" s="178" t="str">
        <f>IF(B10="","",VLOOKUP(B10,様式4・中学部!$A$17:$H$136,3,FALSE))</f>
        <v>社会</v>
      </c>
      <c r="E10" s="178" t="str">
        <f>IF(B10="","",VLOOKUP(B10,様式4・中学部!$A$17:$H$136,4,FALSE))</f>
        <v>東書</v>
      </c>
      <c r="F10" s="179" t="str">
        <f>IF(B10="","",VLOOKUP(B10,様式4・中学部!$A$17:$H$136,5,FALSE))</f>
        <v>社会　☆☆☆☆</v>
      </c>
      <c r="G10" s="179" t="str">
        <f>IF(B10="","",VLOOKUP(B10,様式4・中学部!$A$17:$H$136,6,FALSE))</f>
        <v>知</v>
      </c>
      <c r="H10" s="179" t="str">
        <f>IF(B10="","",VLOOKUP(B10,様式4・中学部!$A$17:$H$136,7,FALSE))</f>
        <v>全</v>
      </c>
      <c r="I10" s="197" t="s">
        <v>7910</v>
      </c>
    </row>
    <row r="11" spans="1:9" ht="80.099999999999994" customHeight="1" x14ac:dyDescent="0.45">
      <c r="A11" s="176">
        <v>4</v>
      </c>
      <c r="B11" s="177" t="s">
        <v>2029</v>
      </c>
      <c r="C11" s="178" t="str">
        <f>IF(B11="","",VLOOKUP(B11,様式4・中学部!$A$17:$H$136,2,FALSE))</f>
        <v>数学</v>
      </c>
      <c r="D11" s="178" t="str">
        <f>IF(B11="","",VLOOKUP(B11,様式4・中学部!$A$17:$H$136,3,FALSE))</f>
        <v>数学</v>
      </c>
      <c r="E11" s="178" t="str">
        <f>IF(B11="","",VLOOKUP(B11,様式4・中学部!$A$17:$H$136,4,FALSE))</f>
        <v>27-3　ひ　さ　か　た</v>
      </c>
      <c r="F11" s="179" t="str">
        <f>IF(B11="","",VLOOKUP(B11,様式4・中学部!$A$17:$H$136,5,FALSE))</f>
        <v>ミーミとクークのえほんミーミとクークの
１・２・３</v>
      </c>
      <c r="G11" s="179" t="str">
        <f>IF(B11="","",VLOOKUP(B11,様式4・中学部!$A$17:$H$136,6,FALSE))</f>
        <v>知</v>
      </c>
      <c r="H11" s="179" t="str">
        <f>IF(B11="","",VLOOKUP(B11,様式4・中学部!$A$17:$H$136,7,FALSE))</f>
        <v>A</v>
      </c>
      <c r="I11" s="197" t="s">
        <v>7903</v>
      </c>
    </row>
    <row r="12" spans="1:9" ht="80.099999999999994" customHeight="1" x14ac:dyDescent="0.45">
      <c r="A12" s="176">
        <v>5</v>
      </c>
      <c r="B12" s="177" t="s">
        <v>2032</v>
      </c>
      <c r="C12" s="178" t="str">
        <f>IF(B12="","",VLOOKUP(B12,様式4・中学部!$A$17:$H$136,2,FALSE))</f>
        <v>数学</v>
      </c>
      <c r="D12" s="178" t="str">
        <f>IF(B12="","",VLOOKUP(B12,様式4・中学部!$A$17:$H$136,3,FALSE))</f>
        <v>数学</v>
      </c>
      <c r="E12" s="178" t="str">
        <f>IF(B12="","",VLOOKUP(B12,様式4・中学部!$A$17:$H$136,4,FALSE))</f>
        <v>教出</v>
      </c>
      <c r="F12" s="179" t="str">
        <f>IF(B12="","",VLOOKUP(B12,様式4・中学部!$A$17:$H$136,5,FALSE))</f>
        <v>さんすう　☆☆☆</v>
      </c>
      <c r="G12" s="179" t="str">
        <f>IF(B12="","",VLOOKUP(B12,様式4・中学部!$A$17:$H$136,6,FALSE))</f>
        <v>知</v>
      </c>
      <c r="H12" s="179" t="str">
        <f>IF(B12="","",VLOOKUP(B12,様式4・中学部!$A$17:$H$136,7,FALSE))</f>
        <v>B</v>
      </c>
      <c r="I12" s="197" t="s">
        <v>7922</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教出</v>
      </c>
      <c r="F13" s="179" t="str">
        <f>IF(B13="","",VLOOKUP(B13,様式4・中学部!$A$17:$H$136,5,FALSE))</f>
        <v>数学　☆☆☆☆</v>
      </c>
      <c r="G13" s="179" t="str">
        <f>IF(B13="","",VLOOKUP(B13,様式4・中学部!$A$17:$H$136,6,FALSE))</f>
        <v>知</v>
      </c>
      <c r="H13" s="179" t="str">
        <f>IF(B13="","",VLOOKUP(B13,様式4・中学部!$A$17:$H$136,7,FALSE))</f>
        <v>C</v>
      </c>
      <c r="I13" s="197" t="s">
        <v>7923</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東書</v>
      </c>
      <c r="F14" s="179" t="str">
        <f>IF(B14="","",VLOOKUP(B14,様式4・中学部!$A$17:$H$136,5,FALSE))</f>
        <v>理科　☆☆☆☆</v>
      </c>
      <c r="G14" s="179" t="str">
        <f>IF(B14="","",VLOOKUP(B14,様式4・中学部!$A$17:$H$136,6,FALSE))</f>
        <v>知</v>
      </c>
      <c r="H14" s="179" t="str">
        <f>IF(B14="","",VLOOKUP(B14,様式4・中学部!$A$17:$H$136,7,FALSE))</f>
        <v>全</v>
      </c>
      <c r="I14" s="197" t="s">
        <v>7925</v>
      </c>
    </row>
    <row r="15" spans="1:9" ht="80.099999999999994" customHeight="1" x14ac:dyDescent="0.45">
      <c r="A15" s="176">
        <v>8</v>
      </c>
      <c r="B15" s="177" t="s">
        <v>2041</v>
      </c>
      <c r="C15" s="178" t="str">
        <f>IF(B15="","",VLOOKUP(B15,様式4・中学部!$A$17:$H$136,2,FALSE))</f>
        <v>音楽</v>
      </c>
      <c r="D15" s="178" t="str">
        <f>IF(B15="","",VLOOKUP(B15,様式4・中学部!$A$17:$H$136,3,FALSE))</f>
        <v>音楽</v>
      </c>
      <c r="E15" s="178" t="str">
        <f>IF(B15="","",VLOOKUP(B15,様式4・中学部!$A$17:$H$136,4,FALSE))</f>
        <v>教出</v>
      </c>
      <c r="F15" s="179" t="str">
        <f>IF(B15="","",VLOOKUP(B15,様式4・中学部!$A$17:$H$136,5,FALSE))</f>
        <v>中学音楽 １　音楽のおくりもの</v>
      </c>
      <c r="G15" s="179" t="str">
        <f>IF(B15="","",VLOOKUP(B15,様式4・中学部!$A$17:$H$136,6,FALSE))</f>
        <v>知</v>
      </c>
      <c r="H15" s="179" t="str">
        <f>IF(B15="","",VLOOKUP(B15,様式4・中学部!$A$17:$H$136,7,FALSE))</f>
        <v>全</v>
      </c>
      <c r="I15" s="197" t="s">
        <v>7911</v>
      </c>
    </row>
    <row r="16" spans="1:9" ht="80.099999999999994" customHeight="1" x14ac:dyDescent="0.45">
      <c r="A16" s="176">
        <v>9</v>
      </c>
      <c r="B16" s="177" t="s">
        <v>2044</v>
      </c>
      <c r="C16" s="178" t="str">
        <f>IF(B16="","",VLOOKUP(B16,様式4・中学部!$A$17:$H$136,2,FALSE))</f>
        <v>美術</v>
      </c>
      <c r="D16" s="178" t="str">
        <f>IF(B16="","",VLOOKUP(B16,様式4・中学部!$A$17:$H$136,3,FALSE))</f>
        <v>美術</v>
      </c>
      <c r="E16" s="178" t="str">
        <f>IF(B16="","",VLOOKUP(B16,様式4・中学部!$A$17:$H$136,4,FALSE))</f>
        <v>開隆堂</v>
      </c>
      <c r="F16" s="179" t="str">
        <f>IF(B16="","",VLOOKUP(B16,様式4・中学部!$A$17:$H$136,5,FALSE))</f>
        <v>美術 1</v>
      </c>
      <c r="G16" s="179" t="str">
        <f>IF(B16="","",VLOOKUP(B16,様式4・中学部!$A$17:$H$136,6,FALSE))</f>
        <v>知</v>
      </c>
      <c r="H16" s="179" t="str">
        <f>IF(B16="","",VLOOKUP(B16,様式4・中学部!$A$17:$H$136,7,FALSE))</f>
        <v>全</v>
      </c>
      <c r="I16" s="197" t="s">
        <v>7908</v>
      </c>
    </row>
    <row r="17" spans="1:9" ht="80.099999999999994" customHeight="1" x14ac:dyDescent="0.45">
      <c r="A17" s="176">
        <v>10</v>
      </c>
      <c r="B17" s="177" t="s">
        <v>2047</v>
      </c>
      <c r="C17" s="178" t="str">
        <f>IF(B17="","",VLOOKUP(B17,様式4・中学部!$A$17:$H$136,2,FALSE))</f>
        <v>保健体育</v>
      </c>
      <c r="D17" s="178" t="str">
        <f>IF(B17="","",VLOOKUP(B17,様式4・中学部!$A$17:$H$136,3,FALSE))</f>
        <v>保健体育</v>
      </c>
      <c r="E17" s="178" t="str">
        <f>IF(B17="","",VLOOKUP(B17,様式4・中学部!$A$17:$H$136,4,FALSE))</f>
        <v>学研</v>
      </c>
      <c r="F17" s="179" t="str">
        <f>IF(B17="","",VLOOKUP(B17,様式4・中学部!$A$17:$H$136,5,FALSE))</f>
        <v xml:space="preserve">新・中学保健体育
</v>
      </c>
      <c r="G17" s="179" t="str">
        <f>IF(B17="","",VLOOKUP(B17,様式4・中学部!$A$17:$H$136,6,FALSE))</f>
        <v>知</v>
      </c>
      <c r="H17" s="179" t="str">
        <f>IF(B17="","",VLOOKUP(B17,様式4・中学部!$A$17:$H$136,7,FALSE))</f>
        <v>全</v>
      </c>
      <c r="I17" s="197" t="s">
        <v>7904</v>
      </c>
    </row>
    <row r="18" spans="1:9" ht="80.099999999999994" customHeight="1" x14ac:dyDescent="0.45">
      <c r="A18" s="176">
        <v>11</v>
      </c>
      <c r="B18" s="177" t="s">
        <v>2050</v>
      </c>
      <c r="C18" s="178" t="str">
        <f>IF(B18="","",VLOOKUP(B18,様式4・中学部!$A$17:$H$136,2,FALSE))</f>
        <v>職業・家庭</v>
      </c>
      <c r="D18" s="178" t="str">
        <f>IF(B18="","",VLOOKUP(B18,様式4・中学部!$A$17:$H$136,3,FALSE))</f>
        <v>職業</v>
      </c>
      <c r="E18" s="178" t="str">
        <f>IF(B18="","",VLOOKUP(B18,様式4・中学部!$A$17:$H$136,4,FALSE))</f>
        <v>東書</v>
      </c>
      <c r="F18" s="179" t="str">
        <f>IF(B18="","",VLOOKUP(B18,様式4・中学部!$A$17:$H$136,5,FALSE))</f>
        <v>新編　新しい技術・家庭　技術分野　未来を創るTechnology</v>
      </c>
      <c r="G18" s="179" t="str">
        <f>IF(B18="","",VLOOKUP(B18,様式4・中学部!$A$17:$H$136,6,FALSE))</f>
        <v>知</v>
      </c>
      <c r="H18" s="179" t="str">
        <f>IF(B18="","",VLOOKUP(B18,様式4・中学部!$A$17:$H$136,7,FALSE))</f>
        <v>全</v>
      </c>
      <c r="I18" s="197" t="s">
        <v>7912</v>
      </c>
    </row>
    <row r="19" spans="1:9" ht="80.099999999999994" customHeight="1" x14ac:dyDescent="0.45">
      <c r="A19" s="176">
        <v>12</v>
      </c>
      <c r="B19" s="177" t="s">
        <v>2053</v>
      </c>
      <c r="C19" s="178" t="str">
        <f>IF(B19="","",VLOOKUP(B19,様式4・中学部!$A$17:$H$136,2,FALSE))</f>
        <v>職業・家庭</v>
      </c>
      <c r="D19" s="178" t="str">
        <f>IF(B19="","",VLOOKUP(B19,様式4・中学部!$A$17:$H$136,3,FALSE))</f>
        <v>家庭</v>
      </c>
      <c r="E19" s="178" t="str">
        <f>IF(B19="","",VLOOKUP(B19,様式4・中学部!$A$17:$H$136,4,FALSE))</f>
        <v>東書</v>
      </c>
      <c r="F19" s="179" t="str">
        <f>IF(B19="","",VLOOKUP(B19,様式4・中学部!$A$17:$H$136,5,FALSE))</f>
        <v>新編　新しい技術・家庭　家庭分野　自立と共生を目指して</v>
      </c>
      <c r="G19" s="179" t="str">
        <f>IF(B19="","",VLOOKUP(B19,様式4・中学部!$A$17:$H$136,6,FALSE))</f>
        <v>知</v>
      </c>
      <c r="H19" s="179" t="str">
        <f>IF(B19="","",VLOOKUP(B19,様式4・中学部!$A$17:$H$136,7,FALSE))</f>
        <v>全</v>
      </c>
      <c r="I19" s="197" t="s">
        <v>7907</v>
      </c>
    </row>
    <row r="20" spans="1:9" ht="80.099999999999994" customHeight="1" x14ac:dyDescent="0.45">
      <c r="A20" s="176">
        <v>13</v>
      </c>
      <c r="B20" s="177" t="s">
        <v>2056</v>
      </c>
      <c r="C20" s="178" t="str">
        <f>IF(B20="","",VLOOKUP(B20,様式4・中学部!$A$17:$H$136,2,FALSE))</f>
        <v>外国語</v>
      </c>
      <c r="D20" s="178" t="str">
        <f>IF(B20="","",VLOOKUP(B20,様式4・中学部!$A$17:$H$136,3,FALSE))</f>
        <v>外国語</v>
      </c>
      <c r="E20" s="178" t="str">
        <f>IF(B20="","",VLOOKUP(B20,様式4・中学部!$A$17:$H$136,4,FALSE))</f>
        <v>02-1　岩  崎  書  店</v>
      </c>
      <c r="F20" s="179" t="str">
        <f>IF(B20="","",VLOOKUP(B20,様式4・中学部!$A$17:$H$136,5,FALSE))</f>
        <v>五味太郎の
ことばとかずの絵本絵本ＡＢＣ</v>
      </c>
      <c r="G20" s="179" t="str">
        <f>IF(B20="","",VLOOKUP(B20,様式4・中学部!$A$17:$H$136,6,FALSE))</f>
        <v>知</v>
      </c>
      <c r="H20" s="179" t="str">
        <f>IF(B20="","",VLOOKUP(B20,様式4・中学部!$A$17:$H$136,7,FALSE))</f>
        <v>A</v>
      </c>
      <c r="I20" s="197" t="s">
        <v>7913</v>
      </c>
    </row>
    <row r="21" spans="1:9" ht="80.099999999999994" customHeight="1" x14ac:dyDescent="0.45">
      <c r="A21" s="176">
        <v>14</v>
      </c>
      <c r="B21" s="177" t="s">
        <v>2059</v>
      </c>
      <c r="C21" s="178" t="str">
        <f>IF(B21="","",VLOOKUP(B21,様式4・中学部!$A$17:$H$136,2,FALSE))</f>
        <v>外国語</v>
      </c>
      <c r="D21" s="178" t="str">
        <f>IF(B21="","",VLOOKUP(B21,様式4・中学部!$A$17:$H$136,3,FALSE))</f>
        <v>外国語</v>
      </c>
      <c r="E21" s="178" t="str">
        <f>IF(B21="","",VLOOKUP(B21,様式4・中学部!$A$17:$H$136,4,FALSE))</f>
        <v>05-3 旺文社</v>
      </c>
      <c r="F21" s="179" t="str">
        <f>IF(B21="","",VLOOKUP(B21,様式4・中学部!$A$17:$H$136,5,FALSE))</f>
        <v>小学生のための聞ける！話せる！
英語辞典</v>
      </c>
      <c r="G21" s="179" t="str">
        <f>IF(B21="","",VLOOKUP(B21,様式4・中学部!$A$17:$H$136,6,FALSE))</f>
        <v>知</v>
      </c>
      <c r="H21" s="179" t="str">
        <f>IF(B21="","",VLOOKUP(B21,様式4・中学部!$A$17:$H$136,7,FALSE))</f>
        <v>B・C</v>
      </c>
      <c r="I21" s="197" t="s">
        <v>7914</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27-2　評　論　社</v>
      </c>
      <c r="F22" s="179" t="str">
        <f>IF(B22="","",VLOOKUP(B22,様式4・中学部!$A$17:$H$136,5,FALSE))</f>
        <v>児童図書館・絵本の部屋デイビッドが
やっちゃった！</v>
      </c>
      <c r="G22" s="179" t="str">
        <f>IF(B22="","",VLOOKUP(B22,様式4・中学部!$A$17:$H$136,6,FALSE))</f>
        <v>知</v>
      </c>
      <c r="H22" s="179" t="str">
        <f>IF(B22="","",VLOOKUP(B22,様式4・中学部!$A$17:$H$136,7,FALSE))</f>
        <v>A</v>
      </c>
      <c r="I22" s="197" t="s">
        <v>7915</v>
      </c>
    </row>
    <row r="23" spans="1:9" ht="80.099999999999994" customHeight="1" x14ac:dyDescent="0.45">
      <c r="A23" s="176">
        <v>16</v>
      </c>
      <c r="B23" s="177" t="s">
        <v>2065</v>
      </c>
      <c r="C23" s="178" t="str">
        <f>IF(B23="","",VLOOKUP(B23,様式4・中学部!$A$17:$H$136,2,FALSE))</f>
        <v>道徳</v>
      </c>
      <c r="D23" s="178" t="str">
        <f>IF(B23="","",VLOOKUP(B23,様式4・中学部!$A$17:$H$136,3,FALSE))</f>
        <v>道徳</v>
      </c>
      <c r="E23" s="178" t="str">
        <f>IF(B23="","",VLOOKUP(B23,様式4・中学部!$A$17:$H$136,4,FALSE))</f>
        <v>10-3　国　土　社</v>
      </c>
      <c r="F23" s="179" t="str">
        <f>IF(B23="","",VLOOKUP(B23,様式4・中学部!$A$17:$H$136,5,FALSE))</f>
        <v>ルールとマナーを学ぶ
子ども生活図鑑　（２）学校生活編</v>
      </c>
      <c r="G23" s="179" t="str">
        <f>IF(B23="","",VLOOKUP(B23,様式4・中学部!$A$17:$H$136,6,FALSE))</f>
        <v>知</v>
      </c>
      <c r="H23" s="179" t="str">
        <f>IF(B23="","",VLOOKUP(B23,様式4・中学部!$A$17:$H$136,7,FALSE))</f>
        <v>B</v>
      </c>
      <c r="I23" s="197" t="s">
        <v>7916</v>
      </c>
    </row>
    <row r="24" spans="1:9" ht="80.099999999999994" customHeight="1" x14ac:dyDescent="0.45">
      <c r="A24" s="176">
        <v>17</v>
      </c>
      <c r="B24" s="177" t="s">
        <v>2066</v>
      </c>
      <c r="C24" s="178" t="str">
        <f>IF(B24="","",VLOOKUP(B24,様式4・中学部!$A$17:$H$136,2,FALSE))</f>
        <v>道徳</v>
      </c>
      <c r="D24" s="178" t="str">
        <f>IF(B24="","",VLOOKUP(B24,様式4・中学部!$A$17:$H$136,3,FALSE))</f>
        <v>道徳</v>
      </c>
      <c r="E24" s="178" t="str">
        <f>IF(B24="","",VLOOKUP(B24,様式4・中学部!$A$17:$H$136,4,FALSE))</f>
        <v>10-3　国　土　社</v>
      </c>
      <c r="F24" s="179" t="str">
        <f>IF(B24="","",VLOOKUP(B24,様式4・中学部!$A$17:$H$136,5,FALSE))</f>
        <v>ルールとマナーを学ぶ
子ども生活図鑑　（４）人間関係編</v>
      </c>
      <c r="G24" s="179" t="str">
        <f>IF(B24="","",VLOOKUP(B24,様式4・中学部!$A$17:$H$136,6,FALSE))</f>
        <v>知</v>
      </c>
      <c r="H24" s="179" t="str">
        <f>IF(B24="","",VLOOKUP(B24,様式4・中学部!$A$17:$H$136,7,FALSE))</f>
        <v>C</v>
      </c>
      <c r="I24" s="197" t="s">
        <v>7917</v>
      </c>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sqref="A1:I25"/>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様式4・中学部!W3</f>
        <v>中学部</v>
      </c>
      <c r="B1" s="394"/>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大阪府立吹田支援学校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2017</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IF(B8="","",VLOOKUP(B8,様式4・中学部!$A$17:$H$136,2,FALSE))</f>
        <v/>
      </c>
      <c r="D8" s="384" t="str">
        <f>IF(B8="","",VLOOKUP(B8,様式4・中学部!$A$17:$H$136,3,FALSE))</f>
        <v/>
      </c>
      <c r="E8" s="166" t="str">
        <f>IF(B8="","",VLOOKUP(B8,様式4・中学部!$A$17:$H$136,4,FALSE))</f>
        <v/>
      </c>
      <c r="F8" s="167" t="str">
        <f>IF(B8="","",VLOOKUP(B8,様式4・中学部!$A$17:$H$136,5,FALSE))</f>
        <v/>
      </c>
      <c r="G8" s="387" t="str">
        <f>IF(B8="","",VLOOKUP(B8,様式4・中学部!$A$17:$H$136,7,FALSE))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IF(B11="","",VLOOKUP(B11,様式4・中学部!$A$17:$H$136,2,FALSE))</f>
        <v/>
      </c>
      <c r="D11" s="384" t="str">
        <f>IF(B11="","",VLOOKUP(B11,様式4・中学部!$A$17:$H$136,3,FALSE))</f>
        <v/>
      </c>
      <c r="E11" s="166" t="str">
        <f>IF(B11="","",VLOOKUP(B11,様式4・中学部!$A$17:$H$136,4,FALSE))</f>
        <v/>
      </c>
      <c r="F11" s="167" t="str">
        <f>IF(B11="","",VLOOKUP(B11,様式4・中学部!$A$17:$H$136,5,FALSE))</f>
        <v/>
      </c>
      <c r="G11" s="387" t="str">
        <f>IF(B11="","",VLOOKUP(B11,様式4・中学部!$A$17:$H$136,7,FALSE))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IF(B14="","",VLOOKUP(B14,様式4・中学部!$A$17:$H$136,2,FALSE))</f>
        <v/>
      </c>
      <c r="D14" s="384" t="str">
        <f>IF(B14="","",VLOOKUP(B14,様式4・中学部!$A$17:$H$136,3,FALSE))</f>
        <v/>
      </c>
      <c r="E14" s="166" t="str">
        <f>IF(B14="","",VLOOKUP(B14,様式4・中学部!$A$17:$H$136,4,FALSE))</f>
        <v/>
      </c>
      <c r="F14" s="167" t="str">
        <f>IF(B14="","",VLOOKUP(B14,様式4・中学部!$A$17:$H$136,5,FALSE))</f>
        <v/>
      </c>
      <c r="G14" s="387" t="str">
        <f>IF(B14="","",VLOOKUP(B14,様式4・中学部!$A$17:$H$136,7,FALSE))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IF(B17="","",VLOOKUP(B17,様式4・中学部!$A$17:$H$136,2,FALSE))</f>
        <v/>
      </c>
      <c r="D17" s="384" t="str">
        <f>IF(B17="","",VLOOKUP(B17,様式4・中学部!$A$17:$H$136,3,FALSE))</f>
        <v/>
      </c>
      <c r="E17" s="166" t="str">
        <f>IF(B17="","",VLOOKUP(B17,様式4・中学部!$A$17:$H$136,4,FALSE))</f>
        <v/>
      </c>
      <c r="F17" s="167" t="str">
        <f>IF(B17="","",VLOOKUP(B17,様式4・中学部!$A$17:$H$136,5,FALSE))</f>
        <v/>
      </c>
      <c r="G17" s="387" t="str">
        <f>IF(B17="","",VLOOKUP(B17,様式4・中学部!$A$17:$H$136,7,FALSE))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IF(B20="","",VLOOKUP(B20,様式4・中学部!$A$17:$H$136,2,FALSE))</f>
        <v/>
      </c>
      <c r="D20" s="384" t="str">
        <f>IF(B20="","",VLOOKUP(B20,様式4・中学部!$A$17:$H$136,3,FALSE))</f>
        <v/>
      </c>
      <c r="E20" s="166" t="str">
        <f>IF(B20="","",VLOOKUP(B20,様式4・中学部!$A$17:$H$136,4,FALSE))</f>
        <v/>
      </c>
      <c r="F20" s="167" t="str">
        <f>IF(B20="","",VLOOKUP(B20,様式4・中学部!$A$17:$H$136,5,FALSE))</f>
        <v/>
      </c>
      <c r="G20" s="387" t="str">
        <f>IF(B20="","",VLOOKUP(B20,様式4・中学部!$A$17:$H$136,7,FALSE))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IF(B23="","",VLOOKUP(B23,様式4・中学部!$A$17:$H$136,2,FALSE))</f>
        <v/>
      </c>
      <c r="D23" s="384" t="str">
        <f>IF(B23="","",VLOOKUP(B23,様式4・中学部!$A$17:$H$136,3,FALSE))</f>
        <v/>
      </c>
      <c r="E23" s="166" t="str">
        <f>IF(B23="","",VLOOKUP(B23,様式4・中学部!$A$17:$H$136,4,FALSE))</f>
        <v/>
      </c>
      <c r="F23" s="167" t="str">
        <f>IF(B23="","",VLOOKUP(B23,様式4・中学部!$A$17:$H$136,5,FALSE))</f>
        <v/>
      </c>
      <c r="G23" s="387" t="str">
        <f>IF(B23="","",VLOOKUP(B23,様式4・中学部!$A$17:$H$136,7,FALSE))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IF(B26="","",VLOOKUP(B26,様式4・中学部!$A$17:$H$136,2,FALSE))</f>
        <v/>
      </c>
      <c r="D26" s="384" t="str">
        <f>IF(B26="","",VLOOKUP(B26,様式4・中学部!$A$17:$H$136,3,FALSE))</f>
        <v/>
      </c>
      <c r="E26" s="166" t="str">
        <f>IF(B26="","",VLOOKUP(B26,様式4・中学部!$A$17:$H$136,4,FALSE))</f>
        <v/>
      </c>
      <c r="F26" s="167" t="str">
        <f>IF(B26="","",VLOOKUP(B26,様式4・中学部!$A$17:$H$136,5,FALSE))</f>
        <v/>
      </c>
      <c r="G26" s="387" t="str">
        <f>IF(B26="","",VLOOKUP(B26,様式4・中学部!$A$17:$H$136,7,FALSE))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IF(B29="","",VLOOKUP(B29,様式4・中学部!$A$17:$H$136,2,FALSE))</f>
        <v/>
      </c>
      <c r="D29" s="384" t="str">
        <f>IF(B29="","",VLOOKUP(B29,様式4・中学部!$A$17:$H$136,3,FALSE))</f>
        <v/>
      </c>
      <c r="E29" s="166" t="str">
        <f>IF(B29="","",VLOOKUP(B29,様式4・中学部!$A$17:$H$136,4,FALSE))</f>
        <v/>
      </c>
      <c r="F29" s="167" t="str">
        <f>IF(B29="","",VLOOKUP(B29,様式4・中学部!$A$17:$H$136,5,FALSE))</f>
        <v/>
      </c>
      <c r="G29" s="387" t="str">
        <f>IF(B29="","",VLOOKUP(B29,様式4・中学部!$A$17:$H$136,7,FALSE))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IF(B32="","",VLOOKUP(B32,様式4・中学部!$A$17:$H$136,2,FALSE))</f>
        <v/>
      </c>
      <c r="D32" s="384" t="str">
        <f>IF(B32="","",VLOOKUP(B32,様式4・中学部!$A$17:$H$136,3,FALSE))</f>
        <v/>
      </c>
      <c r="E32" s="166" t="str">
        <f>IF(B32="","",VLOOKUP(B32,様式4・中学部!$A$17:$H$136,4,FALSE))</f>
        <v/>
      </c>
      <c r="F32" s="167" t="str">
        <f>IF(B32="","",VLOOKUP(B32,様式4・中学部!$A$17:$H$136,5,FALSE))</f>
        <v/>
      </c>
      <c r="G32" s="387" t="str">
        <f>IF(B32="","",VLOOKUP(B32,様式4・中学部!$A$17:$H$136,7,FALSE))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IF(B35="","",VLOOKUP(B35,様式4・中学部!$A$17:$H$136,2,FALSE))</f>
        <v/>
      </c>
      <c r="D35" s="384" t="str">
        <f>IF(B35="","",VLOOKUP(B35,様式4・中学部!$A$17:$H$136,3,FALSE))</f>
        <v/>
      </c>
      <c r="E35" s="166" t="str">
        <f>IF(B35="","",VLOOKUP(B35,様式4・中学部!$A$17:$H$136,4,FALSE))</f>
        <v/>
      </c>
      <c r="F35" s="167" t="str">
        <f>IF(B35="","",VLOOKUP(B35,様式4・中学部!$A$17:$H$136,5,FALSE))</f>
        <v/>
      </c>
      <c r="G35" s="387" t="str">
        <f>IF(B35="","",VLOOKUP(B35,様式4・中学部!$A$17:$H$136,7,FALSE))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IF(B38="","",VLOOKUP(B38,様式4・中学部!$A$17:$H$136,2,FALSE))</f>
        <v/>
      </c>
      <c r="D38" s="384" t="str">
        <f>IF(B38="","",VLOOKUP(B38,様式4・中学部!$A$17:$H$136,3,FALSE))</f>
        <v/>
      </c>
      <c r="E38" s="166" t="str">
        <f>IF(B38="","",VLOOKUP(B38,様式4・中学部!$A$17:$H$136,4,FALSE))</f>
        <v/>
      </c>
      <c r="F38" s="167" t="str">
        <f>IF(B38="","",VLOOKUP(B38,様式4・中学部!$A$17:$H$136,5,FALSE))</f>
        <v/>
      </c>
      <c r="G38" s="387" t="str">
        <f>IF(B38="","",VLOOKUP(B38,様式4・中学部!$A$17:$H$136,7,FALSE))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IF(B41="","",VLOOKUP(B41,様式4・中学部!$A$17:$H$136,2,FALSE))</f>
        <v/>
      </c>
      <c r="D41" s="384" t="str">
        <f>IF(B41="","",VLOOKUP(B41,様式4・中学部!$A$17:$H$136,3,FALSE))</f>
        <v/>
      </c>
      <c r="E41" s="166" t="str">
        <f>IF(B41="","",VLOOKUP(B41,様式4・中学部!$A$17:$H$136,4,FALSE))</f>
        <v/>
      </c>
      <c r="F41" s="167" t="str">
        <f>IF(B41="","",VLOOKUP(B41,様式4・中学部!$A$17:$H$136,5,FALSE))</f>
        <v/>
      </c>
      <c r="G41" s="387" t="str">
        <f>IF(B41="","",VLOOKUP(B41,様式4・中学部!$A$17:$H$136,7,FALSE))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IF(B44="","",VLOOKUP(B44,様式4・中学部!$A$17:$H$136,2,FALSE))</f>
        <v/>
      </c>
      <c r="D44" s="384" t="str">
        <f>IF(B44="","",VLOOKUP(B44,様式4・中学部!$A$17:$H$136,3,FALSE))</f>
        <v/>
      </c>
      <c r="E44" s="166" t="str">
        <f>IF(B44="","",VLOOKUP(B44,様式4・中学部!$A$17:$H$136,4,FALSE))</f>
        <v/>
      </c>
      <c r="F44" s="167" t="str">
        <f>IF(B44="","",VLOOKUP(B44,様式4・中学部!$A$17:$H$136,5,FALSE))</f>
        <v/>
      </c>
      <c r="G44" s="387" t="str">
        <f>IF(B44="","",VLOOKUP(B44,様式4・中学部!$A$17:$H$136,7,FALSE))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IF(B47="","",VLOOKUP(B47,様式4・中学部!$A$17:$H$136,2,FALSE))</f>
        <v/>
      </c>
      <c r="D47" s="384" t="str">
        <f>IF(B47="","",VLOOKUP(B47,様式4・中学部!$A$17:$H$136,3,FALSE))</f>
        <v/>
      </c>
      <c r="E47" s="166" t="str">
        <f>IF(B47="","",VLOOKUP(B47,様式4・中学部!$A$17:$H$136,4,FALSE))</f>
        <v/>
      </c>
      <c r="F47" s="167" t="str">
        <f>IF(B47="","",VLOOKUP(B47,様式4・中学部!$A$17:$H$136,5,FALSE))</f>
        <v/>
      </c>
      <c r="G47" s="387" t="str">
        <f>IF(B47="","",VLOOKUP(B47,様式4・中学部!$A$17:$H$136,7,FALSE))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IF(B50="","",VLOOKUP(B50,様式4・中学部!$A$17:$H$136,2,FALSE))</f>
        <v/>
      </c>
      <c r="D50" s="384" t="str">
        <f>IF(B50="","",VLOOKUP(B50,様式4・中学部!$A$17:$H$136,3,FALSE))</f>
        <v/>
      </c>
      <c r="E50" s="166" t="str">
        <f>IF(B50="","",VLOOKUP(B50,様式4・中学部!$A$17:$H$136,4,FALSE))</f>
        <v/>
      </c>
      <c r="F50" s="167" t="str">
        <f>IF(B50="","",VLOOKUP(B50,様式4・中学部!$A$17:$H$136,5,FALSE))</f>
        <v/>
      </c>
      <c r="G50" s="387" t="str">
        <f>IF(B50="","",VLOOKUP(B50,様式4・中学部!$A$17:$H$136,7,FALSE))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sqref="A1:I2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92"/>
      <c r="G1" s="392"/>
      <c r="H1" s="392"/>
      <c r="I1" s="392"/>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大阪府立"&amp;様式4・中学部!V3&amp;"　　　"&amp;様式4・中学部!W3</f>
        <v>学校名　　　大阪府立吹田支援学校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2027</v>
      </c>
      <c r="C8" s="178" t="str">
        <f>IF(B8="","",VLOOKUP(B8,様式4・中学部!$I$17:$Q$136,2,FALSE))</f>
        <v>社会</v>
      </c>
      <c r="D8" s="178" t="str">
        <f>IF(B8="","",VLOOKUP(B8,様式4・中学部!$I$17:$Q$136,3,FALSE))</f>
        <v>社会</v>
      </c>
      <c r="E8" s="178" t="str">
        <f>IF(B8="","",VLOOKUP(B8,様式4・中学部!$I$17:$Q$136,4,FALSE))</f>
        <v>東書</v>
      </c>
      <c r="F8" s="179" t="str">
        <f>IF(B8="","",VLOOKUP(B8,様式4・中学部!$I$17:$Q$136,5,FALSE))</f>
        <v>社会　☆☆☆☆☆</v>
      </c>
      <c r="G8" s="179" t="str">
        <f>IF(B8="","",VLOOKUP(B8,様式4・中学部!$I$17:$Q$136,6,FALSE))</f>
        <v>知</v>
      </c>
      <c r="H8" s="179" t="str">
        <f>IF(B8="","",VLOOKUP(B8,様式4・中学部!$I$17:$Q$136,7,FALSE))</f>
        <v>全</v>
      </c>
      <c r="I8" s="197" t="s">
        <v>7918</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教出</v>
      </c>
      <c r="F9" s="179" t="str">
        <f>IF(B9="","",VLOOKUP(B9,様式4・中学部!$I$17:$Q$136,5,FALSE))</f>
        <v>数学　☆☆☆☆☆</v>
      </c>
      <c r="G9" s="179" t="str">
        <f>IF(B9="","",VLOOKUP(B9,様式4・中学部!$I$17:$Q$136,6,FALSE))</f>
        <v>知</v>
      </c>
      <c r="H9" s="179" t="str">
        <f>IF(B9="","",VLOOKUP(B9,様式4・中学部!$I$17:$Q$136,7,FALSE))</f>
        <v>C</v>
      </c>
      <c r="I9" s="197" t="s">
        <v>7919</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東書</v>
      </c>
      <c r="F10" s="179" t="str">
        <f>IF(B10="","",VLOOKUP(B10,様式4・中学部!$I$17:$Q$136,5,FALSE))</f>
        <v>理科　☆☆☆☆☆</v>
      </c>
      <c r="G10" s="179" t="str">
        <f>IF(B10="","",VLOOKUP(B10,様式4・中学部!$I$17:$Q$136,6,FALSE))</f>
        <v>知</v>
      </c>
      <c r="H10" s="179" t="str">
        <f>IF(B10="","",VLOOKUP(B10,様式4・中学部!$I$17:$Q$136,7,FALSE))</f>
        <v>全</v>
      </c>
      <c r="I10" s="197" t="s">
        <v>7920</v>
      </c>
    </row>
    <row r="11" spans="1:9" ht="80.099999999999994" customHeight="1" x14ac:dyDescent="0.45">
      <c r="A11" s="176">
        <v>4</v>
      </c>
      <c r="B11" s="177" t="s">
        <v>2042</v>
      </c>
      <c r="C11" s="178" t="str">
        <f>IF(B11="","",VLOOKUP(B11,様式4・中学部!$I$17:$Q$136,2,FALSE))</f>
        <v>音楽</v>
      </c>
      <c r="D11" s="178" t="str">
        <f>IF(B11="","",VLOOKUP(B11,様式4・中学部!$I$17:$Q$136,3,FALSE))</f>
        <v>音楽</v>
      </c>
      <c r="E11" s="178" t="str">
        <f>IF(B11="","",VLOOKUP(B11,様式4・中学部!$I$17:$Q$136,4,FALSE))</f>
        <v>教出</v>
      </c>
      <c r="F11" s="179" t="str">
        <f>IF(B11="","",VLOOKUP(B11,様式4・中学部!$I$17:$Q$136,5,FALSE))</f>
        <v>中学音楽 ２・３上　音楽のおくりもの
中学音楽 ２・３下　音楽のおくりもの</v>
      </c>
      <c r="G11" s="179" t="str">
        <f>IF(B11="","",VLOOKUP(B11,様式4・中学部!$I$17:$Q$136,6,FALSE))</f>
        <v>知</v>
      </c>
      <c r="H11" s="179" t="str">
        <f>IF(B11="","",VLOOKUP(B11,様式4・中学部!$I$17:$Q$136,7,FALSE))</f>
        <v>全</v>
      </c>
      <c r="I11" s="197" t="s">
        <v>7905</v>
      </c>
    </row>
    <row r="12" spans="1:9" ht="80.099999999999994" customHeight="1" x14ac:dyDescent="0.45">
      <c r="A12" s="176">
        <v>5</v>
      </c>
      <c r="B12" s="177" t="s">
        <v>2045</v>
      </c>
      <c r="C12" s="178" t="str">
        <f>IF(B12="","",VLOOKUP(B12,様式4・中学部!$I$17:$Q$136,2,FALSE))</f>
        <v>美術</v>
      </c>
      <c r="D12" s="178" t="str">
        <f>IF(B12="","",VLOOKUP(B12,様式4・中学部!$I$17:$Q$136,3,FALSE))</f>
        <v>美術</v>
      </c>
      <c r="E12" s="178" t="str">
        <f>IF(B12="","",VLOOKUP(B12,様式4・中学部!$I$17:$Q$136,4,FALSE))</f>
        <v>開隆堂</v>
      </c>
      <c r="F12" s="179" t="str">
        <f>IF(B12="","",VLOOKUP(B12,様式4・中学部!$I$17:$Q$136,5,FALSE))</f>
        <v>美術 2・3</v>
      </c>
      <c r="G12" s="179" t="str">
        <f>IF(B12="","",VLOOKUP(B12,様式4・中学部!$I$17:$Q$136,6,FALSE))</f>
        <v>知</v>
      </c>
      <c r="H12" s="179" t="str">
        <f>IF(B12="","",VLOOKUP(B12,様式4・中学部!$I$17:$Q$136,7,FALSE))</f>
        <v>全</v>
      </c>
      <c r="I12" s="197" t="s">
        <v>7921</v>
      </c>
    </row>
    <row r="13" spans="1:9" ht="80.099999999999994" customHeight="1" x14ac:dyDescent="0.45">
      <c r="A13" s="176">
        <v>6</v>
      </c>
      <c r="B13" s="177"/>
      <c r="C13" s="178" t="str">
        <f>IF(B13="","",VLOOKUP(B13,様式4・中学部!$I$17:$Q$136,2,FALSE))</f>
        <v/>
      </c>
      <c r="D13" s="178" t="str">
        <f>IF(B13="","",VLOOKUP(B13,様式4・中学部!$I$17:$Q$136,3,FALSE))</f>
        <v/>
      </c>
      <c r="E13" s="178" t="str">
        <f>IF(B13="","",VLOOKUP(B13,様式4・中学部!$I$17:$Q$136,4,FALSE))</f>
        <v/>
      </c>
      <c r="F13" s="179" t="str">
        <f>IF(B13="","",VLOOKUP(B13,様式4・中学部!$I$17:$Q$136,5,FALSE))</f>
        <v/>
      </c>
      <c r="G13" s="179" t="str">
        <f>IF(B13="","",VLOOKUP(B13,様式4・中学部!$I$17:$Q$136,6,FALSE))</f>
        <v/>
      </c>
      <c r="H13" s="179" t="str">
        <f>IF(B13="","",VLOOKUP(B13,様式4・中学部!$I$17:$Q$136,7,FALSE))</f>
        <v/>
      </c>
      <c r="I13" s="197"/>
    </row>
    <row r="14" spans="1:9" ht="80.099999999999994" customHeight="1" x14ac:dyDescent="0.45">
      <c r="A14" s="176">
        <v>7</v>
      </c>
      <c r="B14" s="177"/>
      <c r="C14" s="178" t="str">
        <f>IF(B14="","",VLOOKUP(B14,様式4・中学部!$I$17:$Q$136,2,FALSE))</f>
        <v/>
      </c>
      <c r="D14" s="178" t="str">
        <f>IF(B14="","",VLOOKUP(B14,様式4・中学部!$I$17:$Q$136,3,FALSE))</f>
        <v/>
      </c>
      <c r="E14" s="178" t="str">
        <f>IF(B14="","",VLOOKUP(B14,様式4・中学部!$I$17:$Q$136,4,FALSE))</f>
        <v/>
      </c>
      <c r="F14" s="179" t="str">
        <f>IF(B14="","",VLOOKUP(B14,様式4・中学部!$I$17:$Q$136,5,FALSE))</f>
        <v/>
      </c>
      <c r="G14" s="179" t="str">
        <f>IF(B14="","",VLOOKUP(B14,様式4・中学部!$I$17:$Q$136,6,FALSE))</f>
        <v/>
      </c>
      <c r="H14" s="179" t="str">
        <f>IF(B14="","",VLOOKUP(B14,様式4・中学部!$I$17:$Q$136,7,FALSE))</f>
        <v/>
      </c>
      <c r="I14" s="197"/>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sqref="A1:I25"/>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様式4・中学部!W3</f>
        <v>中学部</v>
      </c>
      <c r="B1" s="394"/>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大阪府立吹田支援学校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2018</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IF(B8="","",VLOOKUP(B8,様式4・中学部!$I$17:$Q$136,2,FALSE))</f>
        <v/>
      </c>
      <c r="D8" s="384" t="str">
        <f>IF(B8="","",VLOOKUP(B8,様式4・中学部!$I$17:$Q$136,3,FALSE))</f>
        <v/>
      </c>
      <c r="E8" s="166" t="str">
        <f>IF(B8="","",VLOOKUP(B8,様式4・中学部!$A$17:$H$136,4,FALSE))</f>
        <v/>
      </c>
      <c r="F8" s="167" t="str">
        <f>IF(B8="","",VLOOKUP(B8,様式4・中学部!$I$17:$Q$136,5,FALSE))</f>
        <v/>
      </c>
      <c r="G8" s="387" t="str">
        <f>IF(B8="","",VLOOKUP(B8,様式4・中学部!$I$17:$Q$136,7,FALSE))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IF(B11="","",VLOOKUP(B11,様式4・中学部!$I$17:$Q$136,2,FALSE))</f>
        <v/>
      </c>
      <c r="D11" s="384" t="str">
        <f>IF(B11="","",VLOOKUP(B11,様式4・中学部!$I$17:$Q$136,3,FALSE))</f>
        <v/>
      </c>
      <c r="E11" s="166" t="str">
        <f>IF(B11="","",VLOOKUP(B11,様式4・中学部!$I$17:$Q$136,4,FALSE))</f>
        <v/>
      </c>
      <c r="F11" s="167" t="str">
        <f>IF(B11="","",VLOOKUP(B11,様式4・中学部!$I$17:$Q$136,5,FALSE))</f>
        <v/>
      </c>
      <c r="G11" s="387" t="str">
        <f>IF(B11="","",VLOOKUP(B11,様式4・中学部!$I$17:$Q$136,7,FALSE))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IF(B14="","",VLOOKUP(B14,様式4・中学部!$I$17:$Q$136,2,FALSE))</f>
        <v/>
      </c>
      <c r="D14" s="384" t="str">
        <f>IF(B14="","",VLOOKUP(B14,様式4・中学部!$I$17:$Q$136,3,FALSE))</f>
        <v/>
      </c>
      <c r="E14" s="166" t="str">
        <f>IF(B14="","",VLOOKUP(B14,様式4・中学部!$I$17:$Q$136,4,FALSE))</f>
        <v/>
      </c>
      <c r="F14" s="167" t="str">
        <f>IF(B14="","",VLOOKUP(B14,様式4・中学部!$I$17:$Q$136,5,FALSE))</f>
        <v/>
      </c>
      <c r="G14" s="387" t="str">
        <f>IF(B14="","",VLOOKUP(B14,様式4・中学部!$I$17:$Q$136,7,FALSE))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IF(B17="","",VLOOKUP(B17,様式4・中学部!$I$17:$Q$136,2,FALSE))</f>
        <v/>
      </c>
      <c r="D17" s="384" t="str">
        <f>IF(B17="","",VLOOKUP(B17,様式4・中学部!$I$17:$Q$136,3,FALSE))</f>
        <v/>
      </c>
      <c r="E17" s="166" t="str">
        <f>IF(B17="","",VLOOKUP(B17,様式4・中学部!$I$17:$Q$136,4,FALSE))</f>
        <v/>
      </c>
      <c r="F17" s="167" t="str">
        <f>IF(B17="","",VLOOKUP(B17,様式4・中学部!$I$17:$Q$136,5,FALSE))</f>
        <v/>
      </c>
      <c r="G17" s="387" t="str">
        <f>IF(B17="","",VLOOKUP(B17,様式4・中学部!$I$17:$Q$136,7,FALSE))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IF(B20="","",VLOOKUP(B20,様式4・中学部!$I$17:$Q$136,2,FALSE))</f>
        <v/>
      </c>
      <c r="D20" s="384" t="str">
        <f>IF(B20="","",VLOOKUP(B20,様式4・中学部!$I$17:$Q$136,3,FALSE))</f>
        <v/>
      </c>
      <c r="E20" s="166" t="str">
        <f>IF(B20="","",VLOOKUP(B20,様式4・中学部!$I$17:$Q$136,4,FALSE))</f>
        <v/>
      </c>
      <c r="F20" s="167" t="str">
        <f>IF(B20="","",VLOOKUP(B20,様式4・中学部!$I$17:$Q$136,5,FALSE))</f>
        <v/>
      </c>
      <c r="G20" s="387" t="str">
        <f>IF(B20="","",VLOOKUP(B20,様式4・中学部!$I$17:$Q$136,7,FALSE))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IF(B23="","",VLOOKUP(B23,様式4・中学部!$I$17:$Q$136,2,FALSE))</f>
        <v/>
      </c>
      <c r="D23" s="384" t="str">
        <f>IF(B23="","",VLOOKUP(B23,様式4・中学部!$I$17:$Q$136,3,FALSE))</f>
        <v/>
      </c>
      <c r="E23" s="166" t="str">
        <f>IF(B23="","",VLOOKUP(B23,様式4・中学部!$I$17:$Q$136,4,FALSE))</f>
        <v/>
      </c>
      <c r="F23" s="167" t="str">
        <f>IF(B23="","",VLOOKUP(B23,様式4・中学部!$I$17:$Q$136,5,FALSE))</f>
        <v/>
      </c>
      <c r="G23" s="387" t="str">
        <f>IF(B23="","",VLOOKUP(B23,様式4・中学部!$I$17:$Q$136,7,FALSE))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IF(B26="","",VLOOKUP(B26,様式4・中学部!$I$17:$Q$136,2,FALSE))</f>
        <v/>
      </c>
      <c r="D26" s="384" t="str">
        <f>IF(B26="","",VLOOKUP(B26,様式4・中学部!$I$17:$Q$136,3,FALSE))</f>
        <v/>
      </c>
      <c r="E26" s="166" t="str">
        <f>IF(B26="","",VLOOKUP(B26,様式4・中学部!$I$17:$Q$136,4,FALSE))</f>
        <v/>
      </c>
      <c r="F26" s="167" t="str">
        <f>IF(B26="","",VLOOKUP(B26,様式4・中学部!$I$17:$Q$136,5,FALSE))</f>
        <v/>
      </c>
      <c r="G26" s="387" t="str">
        <f>IF(B26="","",VLOOKUP(B26,様式4・中学部!$I$17:$Q$136,7,FALSE))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IF(B29="","",VLOOKUP(B29,様式4・中学部!$I$17:$Q$136,2,FALSE))</f>
        <v/>
      </c>
      <c r="D29" s="384" t="str">
        <f>IF(B29="","",VLOOKUP(B29,様式4・中学部!$I$17:$Q$136,3,FALSE))</f>
        <v/>
      </c>
      <c r="E29" s="166" t="str">
        <f>IF(B29="","",VLOOKUP(B29,様式4・中学部!$I$17:$Q$136,4,FALSE))</f>
        <v/>
      </c>
      <c r="F29" s="167" t="str">
        <f>IF(B29="","",VLOOKUP(B29,様式4・中学部!$I$17:$Q$136,5,FALSE))</f>
        <v/>
      </c>
      <c r="G29" s="387" t="str">
        <f>IF(B29="","",VLOOKUP(B29,様式4・中学部!$I$17:$Q$136,7,FALSE))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IF(B32="","",VLOOKUP(B32,様式4・中学部!$I$17:$Q$136,2,FALSE))</f>
        <v/>
      </c>
      <c r="D32" s="384" t="str">
        <f>IF(B32="","",VLOOKUP(B32,様式4・中学部!$I$17:$Q$136,3,FALSE))</f>
        <v/>
      </c>
      <c r="E32" s="166" t="str">
        <f>IF(B32="","",VLOOKUP(B32,様式4・中学部!$I$17:$Q$136,4,FALSE))</f>
        <v/>
      </c>
      <c r="F32" s="167" t="str">
        <f>IF(B32="","",VLOOKUP(B32,様式4・中学部!$I$17:$Q$136,5,FALSE))</f>
        <v/>
      </c>
      <c r="G32" s="387" t="str">
        <f>IF(B32="","",VLOOKUP(B32,様式4・中学部!$I$17:$Q$136,7,FALSE))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IF(B35="","",VLOOKUP(B35,様式4・中学部!$I$17:$Q$136,2,FALSE))</f>
        <v/>
      </c>
      <c r="D35" s="384" t="str">
        <f>IF(B35="","",VLOOKUP(B35,様式4・中学部!$I$17:$Q$136,3,FALSE))</f>
        <v/>
      </c>
      <c r="E35" s="166" t="str">
        <f>IF(B35="","",VLOOKUP(B35,様式4・中学部!$I$17:$Q$136,4,FALSE))</f>
        <v/>
      </c>
      <c r="F35" s="167" t="str">
        <f>IF(B35="","",VLOOKUP(B35,様式4・中学部!$I$17:$Q$136,5,FALSE))</f>
        <v/>
      </c>
      <c r="G35" s="387" t="str">
        <f>IF(B35="","",VLOOKUP(B35,様式4・中学部!$I$17:$Q$136,7,FALSE))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IF(B38="","",VLOOKUP(B38,様式4・中学部!$I$17:$Q$136,2,FALSE))</f>
        <v/>
      </c>
      <c r="D38" s="384" t="str">
        <f>IF(B38="","",VLOOKUP(B38,様式4・中学部!$I$17:$Q$136,3,FALSE))</f>
        <v/>
      </c>
      <c r="E38" s="166" t="str">
        <f>IF(B38="","",VLOOKUP(B38,様式4・中学部!$I$17:$Q$136,4,FALSE))</f>
        <v/>
      </c>
      <c r="F38" s="167" t="str">
        <f>IF(B38="","",VLOOKUP(B38,様式4・中学部!$I$17:$Q$136,5,FALSE))</f>
        <v/>
      </c>
      <c r="G38" s="387" t="str">
        <f>IF(B38="","",VLOOKUP(B38,様式4・中学部!$I$17:$Q$136,7,FALSE))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IF(B41="","",VLOOKUP(B41,様式4・中学部!$I$17:$Q$136,2,FALSE))</f>
        <v/>
      </c>
      <c r="D41" s="384" t="str">
        <f>IF(B41="","",VLOOKUP(B41,様式4・中学部!$I$17:$Q$136,3,FALSE))</f>
        <v/>
      </c>
      <c r="E41" s="166" t="str">
        <f>IF(B41="","",VLOOKUP(B41,様式4・中学部!$I$17:$Q$136,4,FALSE))</f>
        <v/>
      </c>
      <c r="F41" s="167" t="str">
        <f>IF(B41="","",VLOOKUP(B41,様式4・中学部!$I$17:$Q$136,5,FALSE))</f>
        <v/>
      </c>
      <c r="G41" s="387" t="str">
        <f>IF(B41="","",VLOOKUP(B41,様式4・中学部!$I$17:$Q$136,7,FALSE))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IF(B44="","",VLOOKUP(B44,様式4・中学部!$I$17:$Q$136,2,FALSE))</f>
        <v/>
      </c>
      <c r="D44" s="384" t="str">
        <f>IF(B44="","",VLOOKUP(B44,様式4・中学部!$I$17:$Q$136,3,FALSE))</f>
        <v/>
      </c>
      <c r="E44" s="166" t="str">
        <f>IF(B44="","",VLOOKUP(B44,様式4・中学部!$I$17:$Q$136,4,FALSE))</f>
        <v/>
      </c>
      <c r="F44" s="167" t="str">
        <f>IF(B44="","",VLOOKUP(B44,様式4・中学部!$I$17:$Q$136,5,FALSE))</f>
        <v/>
      </c>
      <c r="G44" s="387" t="str">
        <f>IF(B44="","",VLOOKUP(B44,様式4・中学部!$I$17:$Q$136,7,FALSE))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IF(B47="","",VLOOKUP(B47,様式4・中学部!$I$17:$Q$136,2,FALSE))</f>
        <v/>
      </c>
      <c r="D47" s="384" t="str">
        <f>IF(B47="","",VLOOKUP(B47,様式4・中学部!$I$17:$Q$136,3,FALSE))</f>
        <v/>
      </c>
      <c r="E47" s="166" t="str">
        <f>IF(B47="","",VLOOKUP(B47,様式4・中学部!$I$17:$Q$136,4,FALSE))</f>
        <v/>
      </c>
      <c r="F47" s="167" t="str">
        <f>IF(B47="","",VLOOKUP(B47,様式4・中学部!$I$17:$Q$136,5,FALSE))</f>
        <v/>
      </c>
      <c r="G47" s="387" t="str">
        <f>IF(B47="","",VLOOKUP(B47,様式4・中学部!$I$17:$Q$136,7,FALSE))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IF(B50="","",VLOOKUP(B50,様式4・中学部!$I$17:$Q$136,2,FALSE))</f>
        <v/>
      </c>
      <c r="D50" s="384" t="str">
        <f>IF(B50="","",VLOOKUP(B50,様式4・中学部!$I$17:$Q$136,3,FALSE))</f>
        <v/>
      </c>
      <c r="E50" s="166" t="str">
        <f>IF(B50="","",VLOOKUP(B50,様式4・中学部!$I$17:$Q$136,4,FALSE))</f>
        <v/>
      </c>
      <c r="F50" s="167" t="str">
        <f>IF(B50="","",VLOOKUP(B50,様式4・中学部!$I$17:$Q$136,5,FALSE))</f>
        <v/>
      </c>
      <c r="G50" s="387" t="str">
        <f>IF(B50="","",VLOOKUP(B50,様式4・中学部!$I$17:$Q$136,7,FALSE))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sqref="A1:I2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92"/>
      <c r="G1" s="392"/>
      <c r="H1" s="392"/>
      <c r="I1" s="392"/>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400"/>
      <c r="B3" s="400"/>
      <c r="C3" s="400"/>
      <c r="D3" s="289"/>
      <c r="E3" s="289"/>
      <c r="F3" s="383" t="str">
        <f>様式３・中1!F3</f>
        <v>学校名　　　大阪府立吹田支援学校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c r="C8" s="180" t="str">
        <f>IF(B8="","",VLOOKUP(B8,様式4・中学部!$R$17:$Z$136,2,FALSE))</f>
        <v/>
      </c>
      <c r="D8" s="180" t="str">
        <f>IF(B8="","",VLOOKUP(B8,様式4・中学部!$R$17:$Z$136,3,FALSE))</f>
        <v/>
      </c>
      <c r="E8" s="178" t="str">
        <f>IF(B8="","",VLOOKUP(B8,様式4・中学部!$R$17:$Z$136,4,FALSE))</f>
        <v/>
      </c>
      <c r="F8" s="179" t="str">
        <f>IF(B8="","",VLOOKUP(B8,様式4・中学部!$R$17:$Z$136,5,FALSE))</f>
        <v/>
      </c>
      <c r="G8" s="181" t="str">
        <f>IF(B8="","",VLOOKUP(B8,様式4・中学部!$R$17:$Z$136,6,FALSE))</f>
        <v/>
      </c>
      <c r="H8" s="181" t="str">
        <f>IF(B8="","",VLOOKUP(B8,様式4・中学部!$R$17:$Z$136,7,FALSE))</f>
        <v/>
      </c>
      <c r="I8" s="197"/>
    </row>
    <row r="9" spans="1:9" ht="80.099999999999994" customHeight="1" x14ac:dyDescent="0.45">
      <c r="A9" s="176">
        <v>2</v>
      </c>
      <c r="B9" s="177"/>
      <c r="C9" s="180" t="str">
        <f>IF(B9="","",VLOOKUP(B9,様式4・中学部!$R$17:$Z$136,2,FALSE))</f>
        <v/>
      </c>
      <c r="D9" s="180" t="str">
        <f>IF(B9="","",VLOOKUP(B9,様式4・中学部!$R$17:$Z$136,3,FALSE))</f>
        <v/>
      </c>
      <c r="E9" s="178" t="str">
        <f>IF(B9="","",VLOOKUP(B9,様式4・中学部!$R$17:$Z$136,4,FALSE))</f>
        <v/>
      </c>
      <c r="F9" s="179" t="str">
        <f>IF(B9="","",VLOOKUP(B9,様式4・中学部!$R$17:$Z$136,5,FALSE))</f>
        <v/>
      </c>
      <c r="G9" s="181" t="str">
        <f>IF(B9="","",VLOOKUP(B9,様式4・中学部!$R$17:$Z$136,6,FALSE))</f>
        <v/>
      </c>
      <c r="H9" s="181" t="str">
        <f>IF(B9="","",VLOOKUP(B9,様式4・中学部!$R$17:$Z$136,7,FALSE))</f>
        <v/>
      </c>
      <c r="I9" s="197"/>
    </row>
    <row r="10" spans="1:9" ht="80.099999999999994" customHeight="1" x14ac:dyDescent="0.45">
      <c r="A10" s="176">
        <v>3</v>
      </c>
      <c r="B10" s="177"/>
      <c r="C10" s="180" t="str">
        <f>IF(B10="","",VLOOKUP(B10,様式4・中学部!$R$17:$Z$136,2,FALSE))</f>
        <v/>
      </c>
      <c r="D10" s="180" t="str">
        <f>IF(B10="","",VLOOKUP(B10,様式4・中学部!$R$17:$Z$136,3,FALSE))</f>
        <v/>
      </c>
      <c r="E10" s="178" t="str">
        <f>IF(B10="","",VLOOKUP(B10,様式4・中学部!$R$17:$Z$136,4,FALSE))</f>
        <v/>
      </c>
      <c r="F10" s="179" t="str">
        <f>IF(B10="","",VLOOKUP(B10,様式4・中学部!$R$17:$Z$136,5,FALSE))</f>
        <v/>
      </c>
      <c r="G10" s="181" t="str">
        <f>IF(B10="","",VLOOKUP(B10,様式4・中学部!$R$17:$Z$136,6,FALSE))</f>
        <v/>
      </c>
      <c r="H10" s="181" t="str">
        <f>IF(B10="","",VLOOKUP(B10,様式4・中学部!$R$17:$Z$136,7,FALSE))</f>
        <v/>
      </c>
      <c r="I10" s="197"/>
    </row>
    <row r="11" spans="1:9" ht="80.099999999999994" customHeight="1" x14ac:dyDescent="0.45">
      <c r="A11" s="176">
        <v>4</v>
      </c>
      <c r="B11" s="177"/>
      <c r="C11" s="180" t="str">
        <f>IF(B11="","",VLOOKUP(B11,様式4・中学部!$R$17:$Z$136,2,FALSE))</f>
        <v/>
      </c>
      <c r="D11" s="180" t="str">
        <f>IF(B11="","",VLOOKUP(B11,様式4・中学部!$R$17:$Z$136,3,FALSE))</f>
        <v/>
      </c>
      <c r="E11" s="178" t="str">
        <f>IF(B11="","",VLOOKUP(B11,様式4・中学部!$R$17:$Z$136,4,FALSE))</f>
        <v/>
      </c>
      <c r="F11" s="179" t="str">
        <f>IF(B11="","",VLOOKUP(B11,様式4・中学部!$R$17:$Z$136,5,FALSE))</f>
        <v/>
      </c>
      <c r="G11" s="181" t="str">
        <f>IF(B11="","",VLOOKUP(B11,様式4・中学部!$R$17:$Z$136,6,FALSE))</f>
        <v/>
      </c>
      <c r="H11" s="181" t="str">
        <f>IF(B11="","",VLOOKUP(B11,様式4・中学部!$R$17:$Z$136,7,FALSE))</f>
        <v/>
      </c>
      <c r="I11" s="197"/>
    </row>
    <row r="12" spans="1:9" ht="80.099999999999994" customHeight="1" x14ac:dyDescent="0.45">
      <c r="A12" s="176">
        <v>5</v>
      </c>
      <c r="B12" s="177"/>
      <c r="C12" s="180" t="str">
        <f>IF(B12="","",VLOOKUP(B12,様式4・中学部!$R$17:$Z$136,2,FALSE))</f>
        <v/>
      </c>
      <c r="D12" s="180" t="str">
        <f>IF(B12="","",VLOOKUP(B12,様式4・中学部!$R$17:$Z$136,3,FALSE))</f>
        <v/>
      </c>
      <c r="E12" s="178" t="str">
        <f>IF(B12="","",VLOOKUP(B12,様式4・中学部!$R$17:$Z$136,4,FALSE))</f>
        <v/>
      </c>
      <c r="F12" s="179" t="str">
        <f>IF(B12="","",VLOOKUP(B12,様式4・中学部!$R$17:$Z$136,5,FALSE))</f>
        <v/>
      </c>
      <c r="G12" s="181" t="str">
        <f>IF(B12="","",VLOOKUP(B12,様式4・中学部!$R$17:$Z$136,6,FALSE))</f>
        <v/>
      </c>
      <c r="H12" s="181" t="str">
        <f>IF(B12="","",VLOOKUP(B12,様式4・中学部!$R$17:$Z$136,7,FALSE))</f>
        <v/>
      </c>
      <c r="I12" s="197"/>
    </row>
    <row r="13" spans="1:9" ht="80.099999999999994" customHeight="1" x14ac:dyDescent="0.45">
      <c r="A13" s="176">
        <v>6</v>
      </c>
      <c r="B13" s="177"/>
      <c r="C13" s="180" t="str">
        <f>IF(B13="","",VLOOKUP(B13,様式4・中学部!$R$17:$Z$136,2,FALSE))</f>
        <v/>
      </c>
      <c r="D13" s="180" t="str">
        <f>IF(B13="","",VLOOKUP(B13,様式4・中学部!$R$17:$Z$136,3,FALSE))</f>
        <v/>
      </c>
      <c r="E13" s="178" t="str">
        <f>IF(B13="","",VLOOKUP(B13,様式4・中学部!$R$17:$Z$136,4,FALSE))</f>
        <v/>
      </c>
      <c r="F13" s="179" t="str">
        <f>IF(B13="","",VLOOKUP(B13,様式4・中学部!$R$17:$Z$136,5,FALSE))</f>
        <v/>
      </c>
      <c r="G13" s="181" t="str">
        <f>IF(B13="","",VLOOKUP(B13,様式4・中学部!$R$17:$Z$136,6,FALSE))</f>
        <v/>
      </c>
      <c r="H13" s="181" t="str">
        <f>IF(B13="","",VLOOKUP(B13,様式4・中学部!$R$17:$Z$136,7,FALSE))</f>
        <v/>
      </c>
      <c r="I13" s="197"/>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sqref="A1:I25"/>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様式4・中学部!W3</f>
        <v>中学部</v>
      </c>
      <c r="B1" s="378"/>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大阪府立吹田支援学校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2019</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IF(B8="","",VLOOKUP(B8,様式4・中学部!$R$17:$Z$136,2,FALSE))</f>
        <v/>
      </c>
      <c r="D8" s="384" t="str">
        <f>IF(B8="","",VLOOKUP(B8,様式4・中学部!$R$17:$Z$136,3,FALSE))</f>
        <v/>
      </c>
      <c r="E8" s="166" t="str">
        <f>IF(B8="","",VLOOKUP(B8,様式4・中学部!$A$17:$H$136,4,FALSE))</f>
        <v/>
      </c>
      <c r="F8" s="167" t="str">
        <f>IF(B8="","",VLOOKUP(B8,様式4・中学部!$R$17:$Z$136,5,FALSE))</f>
        <v/>
      </c>
      <c r="G8" s="387" t="str">
        <f>IF(B8="","",VLOOKUP(B8,様式4・中学部!$R$17:$Z$136,7,FALSE))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IF(B11="","",VLOOKUP(B11,様式4・中学部!$R$17:$Z$136,2,FALSE))</f>
        <v/>
      </c>
      <c r="D11" s="384" t="str">
        <f>IF(B11="","",VLOOKUP(B11,様式4・中学部!$R$17:$Z$136,3,FALSE))</f>
        <v/>
      </c>
      <c r="E11" s="166" t="str">
        <f>IF(B11="","",VLOOKUP(B11,様式4・中学部!$R$17:$Z$136,4,FALSE))</f>
        <v/>
      </c>
      <c r="F11" s="167" t="str">
        <f>IF(B11="","",VLOOKUP(B11,様式4・中学部!$R$17:$Z$136,5,FALSE))</f>
        <v/>
      </c>
      <c r="G11" s="387" t="str">
        <f>IF(B11="","",VLOOKUP(B11,様式4・中学部!$R$17:$Z$136,7,FALSE))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IF(B14="","",VLOOKUP(B14,様式4・中学部!$R$17:$Z$136,2,FALSE))</f>
        <v/>
      </c>
      <c r="D14" s="384" t="str">
        <f>IF(B14="","",VLOOKUP(B14,様式4・中学部!$R$17:$Z$136,3,FALSE))</f>
        <v/>
      </c>
      <c r="E14" s="166" t="str">
        <f>IF(B14="","",VLOOKUP(B14,様式4・中学部!$R$17:$Z$136,4,FALSE))</f>
        <v/>
      </c>
      <c r="F14" s="167" t="str">
        <f>IF(B14="","",VLOOKUP(B14,様式4・中学部!$R$17:$Z$136,5,FALSE))</f>
        <v/>
      </c>
      <c r="G14" s="387" t="str">
        <f>IF(B14="","",VLOOKUP(B14,様式4・中学部!$R$17:$Z$136,7,FALSE))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IF(B17="","",VLOOKUP(B17,様式4・中学部!$R$17:$Z$136,2,FALSE))</f>
        <v/>
      </c>
      <c r="D17" s="384" t="str">
        <f>IF(B17="","",VLOOKUP(B17,様式4・中学部!$R$17:$Z$136,3,FALSE))</f>
        <v/>
      </c>
      <c r="E17" s="166" t="str">
        <f>IF(B17="","",VLOOKUP(B17,様式4・中学部!$R$17:$Z$136,4,FALSE))</f>
        <v/>
      </c>
      <c r="F17" s="167" t="str">
        <f>IF(B17="","",VLOOKUP(B17,様式4・中学部!$R$17:$Z$136,5,FALSE))</f>
        <v/>
      </c>
      <c r="G17" s="387" t="str">
        <f>IF(B17="","",VLOOKUP(B17,様式4・中学部!$R$17:$Z$136,7,FALSE))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IF(B20="","",VLOOKUP(B20,様式4・中学部!$R$17:$Z$136,2,FALSE))</f>
        <v/>
      </c>
      <c r="D20" s="384" t="str">
        <f>IF(B20="","",VLOOKUP(B20,様式4・中学部!$R$17:$Z$136,3,FALSE))</f>
        <v/>
      </c>
      <c r="E20" s="166" t="str">
        <f>IF(B20="","",VLOOKUP(B20,様式4・中学部!$R$17:$Z$136,4,FALSE))</f>
        <v/>
      </c>
      <c r="F20" s="167" t="str">
        <f>IF(B20="","",VLOOKUP(B20,様式4・中学部!$R$17:$Z$136,5,FALSE))</f>
        <v/>
      </c>
      <c r="G20" s="387" t="str">
        <f>IF(B20="","",VLOOKUP(B20,様式4・中学部!$R$17:$Z$136,7,FALSE))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IF(B23="","",VLOOKUP(B23,様式4・中学部!$R$17:$Z$136,2,FALSE))</f>
        <v/>
      </c>
      <c r="D23" s="384" t="str">
        <f>IF(B23="","",VLOOKUP(B23,様式4・中学部!$R$17:$Z$136,3,FALSE))</f>
        <v/>
      </c>
      <c r="E23" s="166" t="str">
        <f>IF(B23="","",VLOOKUP(B23,様式4・中学部!$R$17:$Z$136,4,FALSE))</f>
        <v/>
      </c>
      <c r="F23" s="167" t="str">
        <f>IF(B23="","",VLOOKUP(B23,様式4・中学部!$R$17:$Z$136,5,FALSE))</f>
        <v/>
      </c>
      <c r="G23" s="387" t="str">
        <f>IF(B23="","",VLOOKUP(B23,様式4・中学部!$R$17:$Z$136,7,FALSE))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IF(B26="","",VLOOKUP(B26,様式4・中学部!$R$17:$Z$136,2,FALSE))</f>
        <v/>
      </c>
      <c r="D26" s="384" t="str">
        <f>IF(B26="","",VLOOKUP(B26,様式4・中学部!$R$17:$Z$136,3,FALSE))</f>
        <v/>
      </c>
      <c r="E26" s="166" t="str">
        <f>IF(B26="","",VLOOKUP(B26,様式4・中学部!$R$17:$Z$136,4,FALSE))</f>
        <v/>
      </c>
      <c r="F26" s="167" t="str">
        <f>IF(B26="","",VLOOKUP(B26,様式4・中学部!$R$17:$Z$136,5,FALSE))</f>
        <v/>
      </c>
      <c r="G26" s="387" t="str">
        <f>IF(B26="","",VLOOKUP(B26,様式4・中学部!$R$17:$Z$136,7,FALSE))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IF(B29="","",VLOOKUP(B29,様式4・中学部!$R$17:$Z$136,2,FALSE))</f>
        <v/>
      </c>
      <c r="D29" s="384" t="str">
        <f>IF(B29="","",VLOOKUP(B29,様式4・中学部!$R$17:$Z$136,3,FALSE))</f>
        <v/>
      </c>
      <c r="E29" s="166" t="str">
        <f>IF(B29="","",VLOOKUP(B29,様式4・中学部!$R$17:$Z$136,4,FALSE))</f>
        <v/>
      </c>
      <c r="F29" s="167" t="str">
        <f>IF(B29="","",VLOOKUP(B29,様式4・中学部!$R$17:$Z$136,5,FALSE))</f>
        <v/>
      </c>
      <c r="G29" s="387" t="str">
        <f>IF(B29="","",VLOOKUP(B29,様式4・中学部!$R$17:$Z$136,7,FALSE))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IF(B32="","",VLOOKUP(B32,様式4・中学部!$R$17:$Z$136,2,FALSE))</f>
        <v/>
      </c>
      <c r="D32" s="384" t="str">
        <f>IF(B32="","",VLOOKUP(B32,様式4・中学部!$R$17:$Z$136,3,FALSE))</f>
        <v/>
      </c>
      <c r="E32" s="166" t="str">
        <f>IF(B32="","",VLOOKUP(B32,様式4・中学部!$R$17:$Z$136,4,FALSE))</f>
        <v/>
      </c>
      <c r="F32" s="167" t="str">
        <f>IF(B32="","",VLOOKUP(B32,様式4・中学部!$R$17:$Z$136,5,FALSE))</f>
        <v/>
      </c>
      <c r="G32" s="387" t="str">
        <f>IF(B32="","",VLOOKUP(B32,様式4・中学部!$R$17:$Z$136,7,FALSE))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IF(B35="","",VLOOKUP(B35,様式4・中学部!$R$17:$Z$136,2,FALSE))</f>
        <v/>
      </c>
      <c r="D35" s="384" t="str">
        <f>IF(B35="","",VLOOKUP(B35,様式4・中学部!$R$17:$Z$136,3,FALSE))</f>
        <v/>
      </c>
      <c r="E35" s="166" t="str">
        <f>IF(B35="","",VLOOKUP(B35,様式4・中学部!$R$17:$Z$136,4,FALSE))</f>
        <v/>
      </c>
      <c r="F35" s="167" t="str">
        <f>IF(B35="","",VLOOKUP(B35,様式4・中学部!$R$17:$Z$136,5,FALSE))</f>
        <v/>
      </c>
      <c r="G35" s="387" t="str">
        <f>IF(B35="","",VLOOKUP(B35,様式4・中学部!$R$17:$Z$136,7,FALSE))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IF(B38="","",VLOOKUP(B38,様式4・中学部!$R$17:$Z$136,2,FALSE))</f>
        <v/>
      </c>
      <c r="D38" s="384" t="str">
        <f>IF(B38="","",VLOOKUP(B38,様式4・中学部!$R$17:$Z$136,3,FALSE))</f>
        <v/>
      </c>
      <c r="E38" s="166" t="str">
        <f>IF(B38="","",VLOOKUP(B38,様式4・中学部!$R$17:$Z$136,4,FALSE))</f>
        <v/>
      </c>
      <c r="F38" s="167" t="str">
        <f>IF(B38="","",VLOOKUP(B38,様式4・中学部!$R$17:$Z$136,5,FALSE))</f>
        <v/>
      </c>
      <c r="G38" s="387" t="str">
        <f>IF(B38="","",VLOOKUP(B38,様式4・中学部!$R$17:$Z$136,7,FALSE))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IF(B41="","",VLOOKUP(B41,様式4・中学部!$R$17:$Z$136,2,FALSE))</f>
        <v/>
      </c>
      <c r="D41" s="384" t="str">
        <f>IF(B41="","",VLOOKUP(B41,様式4・中学部!$R$17:$Z$136,3,FALSE))</f>
        <v/>
      </c>
      <c r="E41" s="166" t="str">
        <f>IF(B41="","",VLOOKUP(B41,様式4・中学部!$R$17:$Z$136,4,FALSE))</f>
        <v/>
      </c>
      <c r="F41" s="167" t="str">
        <f>IF(B41="","",VLOOKUP(B41,様式4・中学部!$R$17:$Z$136,5,FALSE))</f>
        <v/>
      </c>
      <c r="G41" s="387" t="str">
        <f>IF(B41="","",VLOOKUP(B41,様式4・中学部!$R$17:$Z$136,7,FALSE))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IF(B44="","",VLOOKUP(B44,様式4・中学部!$R$17:$Z$136,2,FALSE))</f>
        <v/>
      </c>
      <c r="D44" s="384" t="str">
        <f>IF(B44="","",VLOOKUP(B44,様式4・中学部!$R$17:$Z$136,3,FALSE))</f>
        <v/>
      </c>
      <c r="E44" s="166" t="str">
        <f>IF(B44="","",VLOOKUP(B44,様式4・中学部!$R$17:$Z$136,4,FALSE))</f>
        <v/>
      </c>
      <c r="F44" s="167" t="str">
        <f>IF(B44="","",VLOOKUP(B44,様式4・中学部!$R$17:$Z$136,5,FALSE))</f>
        <v/>
      </c>
      <c r="G44" s="387" t="str">
        <f>IF(B44="","",VLOOKUP(B44,様式4・中学部!$R$17:$Z$136,7,FALSE))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IF(B47="","",VLOOKUP(B47,様式4・中学部!$R$17:$Z$136,2,FALSE))</f>
        <v/>
      </c>
      <c r="D47" s="384" t="str">
        <f>IF(B47="","",VLOOKUP(B47,様式4・中学部!$R$17:$Z$136,3,FALSE))</f>
        <v/>
      </c>
      <c r="E47" s="166" t="str">
        <f>IF(B47="","",VLOOKUP(B47,様式4・中学部!$R$17:$Z$136,4,FALSE))</f>
        <v/>
      </c>
      <c r="F47" s="167" t="str">
        <f>IF(B47="","",VLOOKUP(B47,様式4・中学部!$R$17:$Z$136,5,FALSE))</f>
        <v/>
      </c>
      <c r="G47" s="387" t="str">
        <f>IF(B47="","",VLOOKUP(B47,様式4・中学部!$R$17:$Z$136,7,FALSE))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IF(B50="","",VLOOKUP(B50,様式4・中学部!$R$17:$Z$136,2,FALSE))</f>
        <v/>
      </c>
      <c r="D50" s="384" t="str">
        <f>IF(B50="","",VLOOKUP(B50,様式4・中学部!$R$17:$Z$136,3,FALSE))</f>
        <v/>
      </c>
      <c r="E50" s="166" t="str">
        <f>IF(B50="","",VLOOKUP(B50,様式4・中学部!$R$17:$Z$136,4,FALSE))</f>
        <v/>
      </c>
      <c r="F50" s="167" t="str">
        <f>IF(B50="","",VLOOKUP(B50,様式4・中学部!$R$17:$Z$136,5,FALSE))</f>
        <v/>
      </c>
      <c r="G50" s="387" t="str">
        <f>IF(B50="","",VLOOKUP(B50,様式4・中学部!$R$17:$Z$136,7,FALSE))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7856</v>
      </c>
      <c r="B743" s="193" t="s">
        <v>7857</v>
      </c>
      <c r="C743" s="189" t="s">
        <v>7858</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FC177AA702E044B050CF97A6E83D73" ma:contentTypeVersion="15" ma:contentTypeDescription="新しいドキュメントを作成します。" ma:contentTypeScope="" ma:versionID="cb8bb6ce62516d252c62ef9937ff9e1a">
  <xsd:schema xmlns:xsd="http://www.w3.org/2001/XMLSchema" xmlns:xs="http://www.w3.org/2001/XMLSchema" xmlns:p="http://schemas.microsoft.com/office/2006/metadata/properties" xmlns:ns2="ea51bab1-f146-4915-aaa5-5ef98071bb90" xmlns:ns3="92c85782-91b6-4975-a634-e8e07eaefb77" targetNamespace="http://schemas.microsoft.com/office/2006/metadata/properties" ma:root="true" ma:fieldsID="ce2547eaf52a96865972f983516a802a" ns2:_="" ns3:_="">
    <xsd:import namespace="ea51bab1-f146-4915-aaa5-5ef98071bb9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51bab1-f146-4915-aaa5-5ef98071bb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f4fa621-88c0-4019-8c12-c7212bc3699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ea51bab1-f146-4915-aaa5-5ef98071bb90" xsi:nil="true"/>
    <lcf76f155ced4ddcb4097134ff3c332f xmlns="ea51bab1-f146-4915-aaa5-5ef98071bb90">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270EA488-E19D-43C0-BC87-0E27142AEB56}">
  <ds:schemaRefs>
    <ds:schemaRef ds:uri="http://schemas.microsoft.com/sharepoint/v3/contenttype/forms"/>
  </ds:schemaRefs>
</ds:datastoreItem>
</file>

<file path=customXml/itemProps2.xml><?xml version="1.0" encoding="utf-8"?>
<ds:datastoreItem xmlns:ds="http://schemas.openxmlformats.org/officeDocument/2006/customXml" ds:itemID="{A611094A-C497-49B6-8E9F-E8B446C3E3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51bab1-f146-4915-aaa5-5ef98071bb9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62C476-C68F-4E5E-AA70-494CBC432405}">
  <ds:schemaRefs>
    <ds:schemaRef ds:uri="http://purl.org/dc/terms/"/>
    <ds:schemaRef ds:uri="http://schemas.microsoft.com/office/2006/metadata/properties"/>
    <ds:schemaRef ds:uri="ea51bab1-f146-4915-aaa5-5ef98071bb90"/>
    <ds:schemaRef ds:uri="http://purl.org/dc/elements/1.1/"/>
    <ds:schemaRef ds:uri="http://schemas.microsoft.com/office/2006/documentManagement/types"/>
    <ds:schemaRef ds:uri="http://www.w3.org/XML/1998/namespace"/>
    <ds:schemaRef ds:uri="http://schemas.openxmlformats.org/package/2006/metadata/core-properties"/>
    <ds:schemaRef ds:uri="http://schemas.microsoft.com/office/infopath/2007/PartnerControls"/>
    <ds:schemaRef ds:uri="92c85782-91b6-4975-a634-e8e07eaefb77"/>
    <ds:schemaRef ds:uri="http://purl.org/dc/dcmityp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2025-07-02T08:51:42Z</cp:lastPrinted>
  <dcterms:created xsi:type="dcterms:W3CDTF">2019-06-05T06:28:00Z</dcterms:created>
  <dcterms:modified xsi:type="dcterms:W3CDTF">2025-11-27T06:12:13Z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0x01010000FC177AA702E044B050CF97A6E83D73</vt:lpwstr>
  </property>
  <property fmtid="{D5CDD505-2E9C-101B-9397-08002B2CF9AE}" pid="4" name="MediaServiceImageTags">
    <vt:lpwstr/>
  </property>
</Properties>
</file>