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74DB4BFE-5207-415F-BB18-DDAE1DE7C8A8}" xr6:coauthVersionLast="47" xr6:coauthVersionMax="47" xr10:uidLastSave="{00000000-0000-0000-0000-000000000000}"/>
  <bookViews>
    <workbookView xWindow="2364" yWindow="183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様式３・小４!$A$1:$I$13</definedName>
    <definedName name="_xlnm.Print_Area" localSheetId="3">様式３・小５!$A$1:$I$16</definedName>
    <definedName name="_xlnm.Print_Area" localSheetId="5">様式３・小６!$A$1:$I$10</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0" i="18" l="1"/>
  <c r="C10" i="18"/>
  <c r="B8" i="18"/>
  <c r="C8" i="18"/>
  <c r="B6" i="18"/>
  <c r="C6" i="18"/>
  <c r="B4" i="18"/>
  <c r="C4" i="18"/>
  <c r="C32" i="18"/>
  <c r="B32" i="18"/>
  <c r="C31" i="18"/>
  <c r="B31" i="18"/>
  <c r="C30" i="18"/>
  <c r="B30" i="18"/>
  <c r="C29" i="18"/>
  <c r="B29" i="18"/>
  <c r="C28" i="18"/>
  <c r="B28" i="18"/>
  <c r="C27" i="18"/>
  <c r="B27" i="18"/>
  <c r="C26" i="18"/>
  <c r="B26" i="18"/>
  <c r="C25" i="18"/>
  <c r="B25" i="18"/>
  <c r="C24" i="18"/>
  <c r="B24" i="18"/>
  <c r="C23" i="18"/>
  <c r="B23" i="18"/>
  <c r="C22" i="18"/>
  <c r="B22" i="18"/>
  <c r="C21" i="18"/>
  <c r="B21" i="18"/>
  <c r="C20" i="18"/>
  <c r="B20" i="18"/>
  <c r="C19" i="18"/>
  <c r="B19" i="18"/>
  <c r="C18" i="18"/>
  <c r="B18" i="18"/>
  <c r="C17" i="18"/>
  <c r="B17" i="18"/>
  <c r="C16" i="18"/>
  <c r="B16" i="18"/>
  <c r="C15" i="18"/>
  <c r="B15" i="18"/>
  <c r="C14" i="18"/>
  <c r="B14" i="18"/>
  <c r="C13" i="18"/>
  <c r="B13" i="18"/>
  <c r="C12" i="18"/>
  <c r="B12" i="18"/>
  <c r="C11" i="18"/>
  <c r="B11" i="18"/>
  <c r="D64"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D1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F3" i="13"/>
  <c r="A1" i="13"/>
  <c r="A1" i="14"/>
  <c r="A1" i="1"/>
  <c r="D502" i="5" l="1"/>
  <c r="A1" i="16"/>
  <c r="A1" i="17"/>
  <c r="A1" i="15"/>
  <c r="F3" i="1"/>
  <c r="F3" i="16" s="1"/>
  <c r="D137" i="18"/>
  <c r="D136" i="18"/>
  <c r="D135" i="18"/>
  <c r="D134" i="18"/>
  <c r="D133" i="18"/>
  <c r="D132" i="18"/>
  <c r="D131" i="18"/>
  <c r="D130" i="18"/>
  <c r="D129" i="18"/>
  <c r="D128" i="18"/>
  <c r="D127" i="18"/>
  <c r="D126" i="18"/>
  <c r="D125" i="18"/>
  <c r="D124" i="18"/>
  <c r="B137" i="18"/>
  <c r="B136" i="18"/>
  <c r="B135" i="18"/>
  <c r="B134" i="18"/>
  <c r="B133" i="18"/>
  <c r="B132" i="18"/>
  <c r="B131" i="18"/>
  <c r="B130" i="18"/>
  <c r="B129" i="18"/>
  <c r="B128" i="18"/>
  <c r="B127" i="18"/>
  <c r="B126" i="18"/>
  <c r="B125" i="18"/>
  <c r="B124" i="18"/>
  <c r="B123" i="18"/>
  <c r="D123" i="18"/>
  <c r="D77" i="18"/>
  <c r="D76" i="18"/>
  <c r="D75" i="18"/>
  <c r="D74" i="18"/>
  <c r="D73" i="18"/>
  <c r="D72" i="18"/>
  <c r="D71" i="18"/>
  <c r="D70" i="18"/>
  <c r="D69" i="18"/>
  <c r="D68" i="18"/>
  <c r="D67" i="18"/>
  <c r="D66" i="18"/>
  <c r="D65" i="18"/>
  <c r="B77" i="18"/>
  <c r="B76" i="18"/>
  <c r="B75" i="18"/>
  <c r="B74" i="18"/>
  <c r="B73" i="18"/>
  <c r="B72" i="18"/>
  <c r="B71" i="18"/>
  <c r="B70" i="18"/>
  <c r="B69" i="18"/>
  <c r="B68" i="18"/>
  <c r="B67" i="18"/>
  <c r="B66" i="18"/>
  <c r="B65" i="18"/>
  <c r="B64" i="18"/>
  <c r="D63" i="18"/>
  <c r="B63" i="18"/>
  <c r="B2" i="19"/>
  <c r="A2" i="19"/>
  <c r="B9" i="18"/>
  <c r="B7" i="18"/>
  <c r="B5"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0" i="14"/>
  <c r="G10" i="14"/>
  <c r="F10" i="14"/>
  <c r="E10" i="14"/>
  <c r="D10" i="14"/>
  <c r="C10" i="14"/>
  <c r="H9" i="14"/>
  <c r="G9" i="14"/>
  <c r="F9" i="14"/>
  <c r="E9" i="14"/>
  <c r="D9" i="14"/>
  <c r="C9" i="14"/>
  <c r="F8" i="14"/>
  <c r="G8" i="14"/>
  <c r="H8" i="14"/>
  <c r="F8"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37" i="18"/>
  <c r="C136" i="18"/>
  <c r="C135" i="18"/>
  <c r="C134" i="18"/>
  <c r="C133" i="18"/>
  <c r="C132" i="18"/>
  <c r="C131" i="18"/>
  <c r="C130" i="18"/>
  <c r="C129" i="18"/>
  <c r="C128" i="18"/>
  <c r="C127" i="18"/>
  <c r="C126" i="18"/>
  <c r="C125" i="18"/>
  <c r="C124" i="18"/>
  <c r="C77" i="18"/>
  <c r="C76" i="18"/>
  <c r="C75" i="18"/>
  <c r="C74" i="18"/>
  <c r="C73" i="18"/>
  <c r="C72" i="18"/>
  <c r="C71" i="18"/>
  <c r="C70" i="18"/>
  <c r="C69" i="18"/>
  <c r="C68" i="18"/>
  <c r="C67" i="18"/>
  <c r="C66" i="18"/>
  <c r="C65" i="18"/>
  <c r="C64" i="18"/>
  <c r="C9" i="18"/>
  <c r="C7" i="18"/>
  <c r="C5"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<sst xmlns="http://schemas.openxmlformats.org/spreadsheetml/2006/main" count="13291" uniqueCount="7984">
  <si>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</si>
  <si>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</si>
  <si>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</si>
  <si>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</si>
  <si>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</si>
  <si>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</si>
  <si>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</si>
  <si>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</si>
  <si>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</si>
  <si>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</si>
  <si>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</si>
  <si>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</si>
  <si>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</si>
  <si>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</si>
  <si>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</si>
  <si>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</si>
  <si>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</si>
  <si>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</si>
  <si>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</si>
  <si>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</si>
  <si>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</si>
  <si>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</si>
  <si>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</si>
  <si>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</si>
  <si>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</si>
  <si>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</si>
  <si>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</si>
  <si>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</si>
  <si>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</si>
  <si>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</si>
  <si>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</si>
  <si>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</si>
  <si>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</si>
  <si>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</si>
  <si>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</si>
  <si>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</si>
  <si>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</si>
  <si>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</si>
  <si>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</si>
  <si>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</si>
  <si>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</si>
  <si>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</si>
  <si>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</si>
  <si>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</si>
  <si>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</si>
  <si>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</si>
  <si>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</si>
  <si>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</si>
  <si>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</si>
  <si>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</si>
  <si>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</si>
  <si>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</si>
  <si>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</si>
  <si>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</si>
  <si>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</si>
  <si>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</si>
  <si>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</si>
  <si>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</si>
  <si>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</si>
  <si>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</si>
  <si>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</si>
  <si>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</si>
  <si>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</si>
  <si>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</si>
  <si>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</si>
  <si>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</si>
  <si>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</si>
  <si>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</si>
  <si>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</si>
  <si>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</si>
  <si>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</si>
  <si>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</si>
  <si>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</si>
  <si>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</si>
  <si>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</si>
  <si>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</si>
  <si>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</si>
  <si>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</si>
  <si>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</si>
  <si>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</si>
  <si>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</si>
  <si>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</si>
  <si>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</si>
  <si>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</si>
  <si>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</si>
  <si>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</si>
  <si>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</si>
  <si>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</si>
  <si>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</si>
  <si>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</si>
  <si>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</si>
  <si>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</si>
  <si>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</si>
  <si>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</si>
  <si>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</si>
  <si>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</si>
  <si>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</si>
  <si>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</si>
  <si>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</si>
  <si>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</si>
  <si>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</si>
  <si>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</si>
  <si>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</si>
  <si>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</si>
  <si>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</si>
  <si>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</si>
  <si>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</si>
  <si>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</si>
  <si>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</si>
  <si>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</si>
  <si>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</si>
  <si>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</si>
  <si>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</si>
  <si>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</si>
  <si>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</si>
  <si>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</si>
  <si>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</si>
  <si>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</si>
  <si>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</si>
  <si>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</si>
  <si>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</si>
  <si>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</si>
  <si>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</si>
  <si>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</si>
  <si>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</si>
  <si>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</si>
  <si>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</si>
  <si>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</si>
  <si>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</si>
  <si>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</si>
  <si>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</si>
  <si>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</si>
  <si>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</si>
  <si>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</si>
  <si>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</si>
  <si>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</si>
  <si>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</si>
  <si>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</si>
  <si>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</si>
  <si>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</si>
  <si>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</si>
  <si>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</si>
  <si>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</si>
  <si>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</si>
  <si>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</si>
  <si>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</si>
  <si>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</si>
  <si>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</si>
  <si>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</si>
  <si>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</si>
  <si>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</si>
  <si>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</si>
  <si>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</si>
  <si>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</si>
  <si>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</si>
  <si>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</si>
  <si>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</si>
  <si>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</si>
  <si>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</si>
  <si>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</si>
  <si>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</si>
  <si>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</si>
  <si>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</si>
  <si>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</si>
  <si>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</si>
  <si>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</si>
  <si>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</si>
  <si>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</si>
  <si>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</si>
  <si>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</si>
  <si>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</si>
  <si>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</si>
  <si>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</si>
  <si>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</si>
  <si>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</si>
  <si>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</si>
  <si>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</si>
  <si>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</si>
  <si>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</si>
  <si>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</si>
  <si>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</si>
  <si>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</si>
  <si>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</si>
  <si>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</si>
  <si>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</si>
  <si>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</si>
  <si>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</si>
  <si>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</si>
  <si>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</si>
  <si>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</si>
  <si>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</si>
  <si>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</si>
  <si>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</si>
  <si>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</si>
  <si>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</si>
  <si>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</si>
  <si>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</si>
  <si>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</si>
  <si>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</si>
  <si>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</si>
  <si>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</si>
  <si>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</si>
  <si>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</si>
  <si>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</si>
  <si>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</si>
  <si>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</si>
  <si>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</si>
  <si>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</si>
  <si>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</si>
  <si>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</si>
  <si>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</si>
  <si>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</si>
  <si>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</si>
  <si>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</si>
  <si>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</si>
  <si>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</si>
  <si>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</si>
  <si>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</si>
  <si>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</si>
  <si>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</si>
  <si>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</si>
  <si>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</si>
  <si>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</si>
  <si>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</si>
  <si>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</si>
  <si>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</si>
  <si>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</si>
  <si>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</si>
  <si>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</si>
  <si>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</si>
  <si>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</si>
  <si>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</si>
  <si>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</si>
  <si>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</si>
  <si>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</si>
  <si>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</si>
  <si>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</si>
  <si>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</si>
  <si>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</si>
  <si>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</si>
  <si>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</si>
  <si>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</si>
  <si>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</si>
  <si>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</si>
  <si>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</si>
  <si>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</si>
  <si>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</si>
  <si>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</si>
  <si>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</si>
  <si>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</si>
  <si>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</si>
  <si>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</si>
  <si>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</si>
  <si>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</si>
  <si>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</si>
  <si>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</si>
  <si>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</si>
  <si>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</si>
  <si>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</si>
  <si>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</si>
  <si>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</si>
  <si>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</si>
  <si>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</si>
  <si>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</si>
  <si>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</si>
  <si>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</si>
  <si>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</si>
  <si>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</si>
  <si>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</si>
  <si>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</si>
  <si>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</si>
  <si>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</si>
  <si>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</si>
  <si>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</si>
  <si>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</si>
  <si>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</si>
  <si>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</si>
  <si>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</si>
  <si>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</si>
  <si>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</si>
  <si>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</si>
  <si>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</si>
  <si>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</si>
  <si>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</si>
  <si>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</si>
  <si>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</si>
  <si>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</si>
  <si>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</si>
  <si>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</si>
  <si>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</si>
  <si>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</si>
  <si>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</si>
  <si>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</si>
  <si>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</si>
  <si>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</si>
  <si>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</si>
  <si>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</si>
  <si>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</si>
  <si>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</si>
  <si>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</si>
  <si>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</si>
  <si>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</si>
  <si>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</si>
  <si>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</si>
  <si>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</si>
  <si>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</si>
  <si>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</si>
  <si>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</si>
  <si>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</si>
  <si>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</si>
  <si>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</si>
  <si>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</si>
  <si>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</si>
  <si>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</si>
  <si>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</si>
  <si>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</si>
  <si>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</si>
  <si>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</si>
  <si>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</si>
  <si>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</si>
  <si>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</si>
  <si>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</si>
  <si>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</si>
  <si>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</si>
  <si>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</si>
  <si>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</si>
  <si>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</si>
  <si>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</si>
  <si>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</si>
  <si>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</si>
  <si>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</si>
  <si>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</si>
  <si>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</si>
  <si>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</si>
  <si>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</si>
  <si>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</si>
  <si>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</si>
  <si>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</si>
  <si>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</si>
  <si>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</si>
  <si>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</si>
  <si>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</si>
  <si>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</si>
  <si>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</si>
  <si>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</si>
  <si>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</si>
  <si>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</si>
  <si>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</si>
  <si>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</si>
  <si>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</si>
  <si>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</si>
  <si>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</si>
  <si>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</si>
  <si>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</si>
  <si>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</si>
  <si>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</si>
  <si>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</si>
  <si>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</si>
  <si>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</si>
  <si>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</si>
  <si>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</si>
  <si>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</si>
  <si>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</si>
  <si>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</si>
  <si>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</si>
  <si>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</si>
  <si>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</si>
  <si>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</si>
  <si>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</si>
  <si>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</si>
  <si>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</si>
  <si>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</si>
  <si>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</si>
  <si>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</si>
  <si>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</si>
  <si>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</si>
  <si>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</si>
  <si>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</si>
  <si>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</si>
  <si>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</si>
  <si>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</si>
  <si>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</si>
  <si>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</si>
  <si>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</si>
  <si>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</si>
  <si>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</si>
  <si>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</si>
  <si>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</si>
  <si>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</si>
  <si>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</si>
  <si>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</si>
  <si>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</si>
  <si>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</si>
  <si>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</si>
  <si>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</si>
  <si>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</si>
  <si>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</si>
  <si>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</si>
  <si>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</si>
  <si>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</si>
  <si>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</si>
  <si>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</si>
  <si>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</si>
  <si>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</si>
  <si>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</si>
  <si>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</si>
  <si>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</si>
  <si>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</si>
  <si>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</si>
  <si>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</si>
  <si>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</si>
  <si>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</si>
  <si>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</si>
  <si>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</si>
  <si>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</si>
  <si>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</si>
  <si>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</si>
  <si>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</si>
  <si>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</si>
  <si>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</si>
  <si>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</si>
  <si>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</si>
  <si>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</si>
  <si>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</si>
  <si>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</si>
  <si>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</si>
  <si>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</si>
  <si>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</si>
  <si>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</si>
  <si>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</si>
  <si>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</si>
  <si>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</si>
  <si>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</si>
  <si>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</si>
  <si>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</si>
  <si>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</si>
  <si>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</si>
  <si>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</si>
  <si>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</si>
  <si>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</si>
  <si>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</si>
  <si>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</si>
  <si>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</si>
  <si>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</si>
  <si>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</si>
  <si>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</si>
  <si>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</si>
  <si>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</si>
  <si>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</si>
  <si>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</si>
  <si>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</si>
  <si>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</si>
  <si>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</si>
  <si>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</si>
  <si>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</si>
  <si>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</si>
  <si>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</si>
  <si>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</si>
  <si>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</si>
  <si>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</si>
  <si>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</si>
  <si>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</si>
  <si>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</si>
  <si>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</si>
  <si>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</si>
  <si>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</si>
  <si>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</si>
  <si>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</si>
  <si>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</si>
  <si>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</si>
  <si>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</si>
  <si>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</si>
  <si>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</si>
  <si>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</si>
  <si>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</si>
  <si>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</si>
  <si>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</si>
  <si>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</si>
  <si>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</si>
  <si>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</si>
  <si>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</si>
  <si>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</si>
  <si>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</si>
  <si>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</si>
  <si>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</si>
  <si>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</si>
  <si>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</si>
  <si>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</si>
  <si>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</si>
  <si>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</si>
  <si>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</si>
  <si>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</si>
  <si>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</si>
  <si>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</si>
  <si>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</si>
  <si>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</si>
  <si>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</si>
  <si>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</si>
  <si>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</si>
  <si>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</si>
  <si>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</si>
  <si>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</si>
  <si>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</si>
  <si>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</si>
  <si>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</si>
  <si>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</si>
  <si>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</si>
  <si>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</si>
  <si>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</si>
  <si>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</si>
  <si>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</si>
  <si>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</si>
  <si>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</si>
  <si>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</si>
  <si>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</si>
  <si>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</si>
  <si>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</si>
  <si>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</si>
  <si>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</si>
  <si>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</si>
  <si>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</si>
  <si>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</si>
  <si>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</si>
  <si>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</si>
  <si>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</si>
  <si>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</si>
  <si>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</si>
  <si>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</si>
  <si>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</si>
  <si>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</si>
  <si>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</si>
  <si>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</si>
  <si>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</si>
  <si>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</si>
  <si>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</si>
  <si>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</si>
  <si>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</si>
  <si>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</si>
  <si>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</si>
  <si>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</si>
  <si>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</si>
  <si>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</si>
  <si>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</si>
  <si>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</si>
  <si>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</si>
  <si>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</si>
  <si>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</si>
  <si>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</si>
  <si>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</si>
  <si>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</si>
  <si>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</si>
  <si>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</si>
  <si>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</si>
  <si>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</si>
  <si>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</si>
  <si>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</si>
  <si>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</si>
  <si>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</si>
  <si>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</si>
  <si>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</si>
  <si>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</si>
  <si>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</si>
  <si>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</si>
  <si>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</si>
  <si>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</si>
  <si>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</si>
  <si>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</si>
  <si>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</si>
  <si>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</si>
  <si>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</si>
  <si>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</si>
  <si>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</si>
  <si>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</si>
  <si>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</si>
  <si>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</si>
  <si>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</si>
  <si>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</si>
  <si>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</si>
  <si>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</si>
  <si>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</si>
  <si>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</si>
  <si>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</si>
  <si>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</si>
  <si>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</si>
  <si>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</si>
  <si>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</si>
  <si>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</si>
  <si>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</si>
  <si>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</si>
  <si>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</si>
  <si>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</si>
  <si>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</si>
  <si>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</si>
  <si>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</si>
  <si>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</si>
  <si>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</si>
  <si>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</si>
  <si>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</si>
  <si>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</si>
  <si>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</si>
  <si>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</si>
  <si>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</si>
  <si>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</si>
  <si>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</si>
  <si>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</si>
  <si>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</si>
  <si>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</si>
  <si>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</si>
  <si>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</si>
  <si>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</si>
  <si>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</si>
  <si>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</si>
  <si>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</si>
  <si>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</si>
  <si>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</si>
  <si>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</si>
  <si>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</si>
  <si>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</si>
  <si>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</si>
  <si>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</si>
  <si>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</si>
  <si>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</si>
  <si>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</si>
  <si>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</si>
  <si>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</si>
  <si>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</si>
  <si>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</si>
  <si>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</si>
  <si>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</si>
  <si>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</si>
  <si>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</si>
  <si>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</si>
  <si>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</si>
  <si>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</si>
  <si>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</si>
  <si>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</si>
  <si>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</si>
  <si>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</si>
  <si>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</si>
  <si>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</si>
  <si>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</si>
  <si>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</si>
  <si>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</si>
  <si>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</si>
  <si>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</si>
  <si>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</si>
  <si>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</si>
  <si>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</si>
  <si>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</si>
  <si>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</si>
  <si>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</si>
  <si>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</si>
  <si>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</si>
  <si>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</si>
  <si>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</si>
  <si>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</si>
  <si>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</si>
  <si>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</si>
  <si>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</si>
  <si>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</si>
  <si>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</si>
  <si>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</si>
  <si>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</si>
  <si>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</si>
  <si>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</si>
  <si>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</si>
  <si>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</si>
  <si>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</si>
  <si>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</si>
  <si>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</si>
  <si>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</si>
  <si>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</si>
  <si>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</si>
  <si>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</si>
  <si>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</si>
  <si>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</si>
  <si>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</si>
  <si>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</si>
  <si>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</si>
  <si>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</si>
  <si>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</si>
  <si>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</si>
  <si>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</si>
  <si>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</si>
  <si>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</si>
  <si>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</si>
  <si>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</si>
  <si>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</si>
  <si>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</si>
  <si>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</si>
  <si>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</si>
  <si>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</si>
  <si>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</si>
  <si>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</si>
  <si>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</si>
  <si>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</si>
  <si>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</si>
  <si>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</si>
  <si>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</si>
  <si>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</si>
  <si>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</si>
  <si>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</si>
  <si>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</si>
  <si>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</si>
  <si>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</si>
  <si>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</si>
  <si>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</si>
  <si>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</si>
  <si>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</si>
  <si>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</si>
  <si>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</si>
  <si>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</si>
  <si>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</si>
  <si>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</si>
  <si>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</si>
  <si>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</si>
  <si>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</si>
  <si>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</si>
  <si>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</si>
  <si>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</si>
  <si>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</si>
  <si>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</si>
  <si>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</si>
  <si>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</si>
  <si>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</si>
  <si>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</si>
  <si>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</si>
  <si>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</si>
  <si>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</si>
  <si>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</si>
  <si>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</si>
  <si>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</si>
  <si>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</si>
  <si>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</si>
  <si>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</si>
  <si>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</si>
  <si>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</si>
  <si>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</si>
  <si>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</si>
  <si>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</si>
  <si>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</si>
  <si>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</si>
  <si>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</si>
  <si>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</si>
  <si>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</si>
  <si>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</si>
  <si>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</si>
  <si>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</si>
  <si>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</si>
  <si>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</si>
  <si>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</si>
  <si>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</si>
  <si>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</si>
  <si>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</si>
  <si>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</si>
  <si>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</si>
  <si>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</si>
  <si>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</si>
  <si>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</si>
  <si>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</si>
  <si>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</si>
  <si>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</si>
  <si>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</si>
  <si>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</si>
  <si>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</si>
  <si>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</si>
  <si>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</si>
  <si>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</si>
  <si>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</si>
  <si>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</si>
  <si>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</si>
  <si>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</si>
  <si>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</si>
  <si>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</si>
  <si>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</si>
  <si>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</si>
  <si>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</si>
  <si>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</si>
  <si>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</si>
  <si>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</si>
  <si>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</si>
  <si>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</si>
  <si>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</si>
  <si>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</si>
  <si>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</si>
  <si>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</si>
  <si>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</si>
  <si>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</si>
  <si>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</si>
  <si>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</si>
  <si>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</si>
  <si>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</si>
  <si>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</si>
  <si>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</si>
  <si>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</si>
  <si>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</si>
  <si>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</si>
  <si>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</si>
  <si>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</si>
  <si>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</si>
  <si>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</si>
  <si>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</si>
  <si>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</si>
  <si>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</si>
  <si>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</si>
  <si>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</si>
  <si>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</si>
  <si>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</si>
  <si>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</si>
  <si>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</si>
  <si>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</si>
  <si>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</si>
  <si>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</si>
  <si>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</si>
  <si>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</si>
  <si>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</si>
  <si>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</si>
  <si>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</si>
  <si>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</si>
  <si>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</si>
  <si>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</si>
  <si>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</si>
  <si>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</si>
  <si>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</si>
  <si>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</si>
  <si>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</si>
  <si>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</si>
  <si>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</si>
  <si>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</si>
  <si>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</si>
  <si>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</si>
  <si>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</si>
  <si>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</si>
  <si>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</si>
  <si>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</si>
  <si>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</si>
  <si>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</si>
  <si>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</si>
  <si>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</si>
  <si>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</si>
  <si>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</si>
  <si>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</si>
  <si>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</si>
  <si>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</si>
  <si>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</si>
  <si>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</si>
  <si>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</si>
  <si>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</si>
  <si>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</si>
  <si>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</si>
  <si>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</si>
  <si>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</si>
  <si>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</si>
  <si>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</si>
  <si>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</si>
  <si>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</si>
  <si>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</si>
  <si>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</si>
  <si>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</si>
  <si>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</si>
  <si>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</si>
  <si>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</si>
  <si>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</si>
  <si>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</si>
  <si>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</si>
  <si>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</si>
  <si>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</si>
  <si>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</si>
  <si>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</si>
  <si>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</si>
  <si>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</si>
  <si>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</si>
  <si>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</si>
  <si>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</si>
  <si>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</si>
  <si>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</si>
  <si>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</si>
  <si>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</si>
  <si>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</si>
  <si>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</si>
  <si>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</si>
  <si>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</si>
  <si>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</si>
  <si>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</si>
  <si>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</si>
  <si>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</si>
  <si>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</si>
  <si>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</si>
  <si>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</si>
  <si>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</si>
  <si>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</si>
  <si>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</si>
  <si>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</si>
  <si>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</si>
  <si>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</si>
  <si>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</si>
  <si>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</si>
  <si>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</si>
  <si>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</si>
  <si>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</si>
  <si>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</si>
  <si>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</si>
  <si>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</si>
  <si>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</si>
  <si>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</si>
  <si>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</si>
  <si>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</si>
  <si>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</si>
  <si>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</si>
  <si>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</si>
  <si>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</si>
  <si>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</si>
  <si>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</si>
  <si>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</si>
  <si>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</si>
  <si>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</si>
  <si>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</si>
  <si>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</si>
  <si>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</si>
  <si>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</si>
  <si>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</si>
  <si>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</si>
  <si>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</si>
  <si>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</si>
  <si>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</si>
  <si>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</si>
  <si>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</si>
  <si>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</si>
  <si>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</si>
  <si>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</si>
  <si>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</si>
  <si>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</si>
  <si>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</si>
  <si>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</si>
  <si>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</si>
  <si>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</si>
  <si>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</si>
  <si>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</si>
  <si>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</si>
  <si>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</si>
  <si>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</si>
  <si>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</si>
  <si>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</si>
  <si>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</si>
  <si>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</si>
  <si>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</si>
  <si>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</si>
  <si>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</si>
  <si>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</si>
  <si>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</si>
  <si>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</si>
  <si>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</si>
  <si>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</si>
  <si>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</si>
  <si>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</si>
  <si>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</si>
  <si>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</si>
  <si>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</si>
  <si>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</si>
  <si>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</si>
  <si>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</si>
  <si>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</si>
  <si>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</si>
  <si>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</si>
  <si>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</si>
  <si>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</si>
  <si>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</si>
  <si>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</si>
  <si>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</si>
  <si>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</si>
  <si>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</si>
  <si>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</si>
  <si>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</si>
  <si>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</si>
  <si>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</si>
  <si>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</si>
  <si>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</si>
  <si>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</si>
  <si>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</si>
  <si>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</si>
  <si>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</si>
  <si>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</si>
  <si>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</si>
  <si>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</si>
  <si>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</si>
  <si>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</si>
  <si>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</si>
  <si>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</si>
  <si>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</si>
  <si>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</si>
  <si>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</si>
  <si>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</si>
  <si>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</si>
  <si>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</si>
  <si>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</si>
  <si>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</si>
  <si>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</si>
  <si>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</si>
  <si>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</si>
  <si>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</si>
  <si>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</si>
  <si>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</si>
  <si>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</si>
  <si>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</si>
  <si>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</si>
  <si>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</si>
  <si>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</si>
  <si>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</si>
  <si>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</si>
  <si>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</si>
  <si>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</si>
  <si>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</si>
  <si>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</si>
  <si>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</si>
  <si>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</si>
  <si>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</si>
  <si>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</si>
  <si>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</si>
  <si>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</si>
  <si>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</si>
  <si>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</si>
  <si>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</si>
  <si>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</si>
  <si>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</si>
  <si>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</si>
  <si>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</si>
  <si>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</si>
  <si>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</si>
  <si>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</si>
  <si>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</si>
  <si>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</si>
  <si>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</si>
  <si>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</si>
  <si>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</si>
  <si>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</si>
  <si>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</si>
  <si>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</si>
  <si>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</si>
  <si>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</si>
  <si>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</si>
  <si>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</si>
  <si>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</si>
  <si>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</si>
  <si>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</si>
  <si>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</si>
  <si>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</si>
  <si>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</si>
  <si>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</si>
  <si>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</si>
  <si>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</si>
  <si>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</si>
  <si>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</si>
  <si>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</si>
  <si>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</si>
  <si>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</si>
  <si>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</si>
  <si>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</si>
  <si>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</si>
  <si>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</si>
  <si>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</si>
  <si>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</si>
  <si>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</si>
  <si>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</si>
  <si>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</si>
  <si>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</si>
  <si>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</si>
  <si>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</si>
  <si>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</si>
  <si>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</si>
  <si>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</si>
  <si>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</si>
  <si>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</si>
  <si>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</si>
  <si>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</si>
  <si>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</si>
  <si>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</si>
  <si>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</si>
  <si>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</si>
  <si>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</si>
  <si>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</si>
  <si>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</si>
  <si>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</si>
  <si>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</si>
  <si>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</si>
  <si>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</si>
  <si>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</si>
  <si>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</si>
  <si>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</si>
  <si>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</si>
  <si>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</si>
  <si>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</si>
  <si>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</si>
  <si>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</si>
  <si>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</si>
  <si>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</si>
  <si>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</si>
  <si>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</si>
  <si>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</si>
  <si>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</si>
  <si>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</si>
  <si>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</si>
  <si>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</si>
  <si>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</si>
  <si>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</si>
  <si>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</si>
  <si>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</si>
  <si>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</si>
  <si>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</si>
  <si>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</si>
  <si>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</si>
  <si>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</si>
  <si>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</si>
  <si>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</si>
  <si>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</si>
  <si>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</si>
  <si>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</si>
  <si>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</si>
  <si>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</si>
  <si>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</si>
  <si>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</si>
  <si>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</si>
  <si>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</si>
  <si>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</si>
  <si>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</si>
  <si>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</si>
  <si>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</si>
  <si>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</si>
  <si>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</si>
  <si>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</si>
  <si>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</si>
  <si>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</si>
  <si>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</si>
  <si>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</si>
  <si>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</si>
  <si>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</si>
  <si>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</si>
  <si>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</si>
  <si>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</si>
  <si>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</si>
  <si>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</si>
  <si>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</si>
  <si>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</si>
  <si>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</si>
  <si>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</si>
  <si>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</si>
  <si>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</si>
  <si>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</si>
  <si>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</si>
  <si>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</si>
  <si>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</si>
  <si>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</si>
  <si>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</si>
  <si>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</si>
  <si>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</si>
  <si>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</si>
  <si>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</si>
  <si>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</si>
  <si>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</si>
  <si>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</si>
  <si>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</si>
  <si>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</si>
  <si>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</si>
  <si>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</si>
  <si>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</si>
  <si>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</si>
  <si>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</si>
  <si>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</si>
  <si>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</si>
  <si>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</si>
  <si>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</si>
  <si>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</si>
  <si>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</si>
  <si>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</si>
  <si>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</si>
  <si>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</si>
  <si>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</si>
  <si>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</si>
  <si>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</si>
  <si>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</si>
  <si>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</si>
  <si>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</si>
  <si>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</si>
  <si>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</si>
  <si>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</si>
  <si>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</si>
  <si>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</si>
  <si>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</si>
  <si>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</si>
  <si>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</si>
  <si>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</si>
  <si>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</si>
  <si>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</si>
  <si>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</si>
  <si>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</si>
  <si>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</si>
  <si>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</si>
  <si>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</si>
  <si>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</si>
  <si>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</si>
  <si>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</si>
  <si>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</si>
  <si>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</si>
  <si>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</si>
  <si>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</si>
  <si>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</si>
  <si>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</si>
  <si>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</si>
  <si>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</si>
  <si>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</si>
  <si>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</si>
  <si>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</si>
  <si>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</si>
  <si>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</si>
  <si>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</si>
  <si>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</si>
  <si>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</si>
  <si>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</si>
  <si>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</si>
  <si>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</si>
  <si>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</si>
  <si>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</si>
  <si>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</si>
  <si>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</si>
  <si>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</si>
  <si>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</si>
  <si>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</si>
  <si>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</si>
  <si>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</si>
  <si>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</si>
  <si>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</si>
  <si>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</si>
  <si>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</si>
  <si>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</si>
  <si>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</si>
  <si>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</si>
  <si>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</si>
  <si>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</si>
  <si>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</si>
  <si>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</si>
  <si>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</si>
  <si>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</si>
  <si>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</si>
  <si>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</si>
  <si>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</si>
  <si>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</si>
  <si>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</si>
  <si>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</si>
  <si>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</si>
  <si>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</si>
  <si>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</si>
  <si>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</si>
  <si>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</si>
  <si>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</si>
  <si>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</si>
  <si>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</si>
  <si>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</si>
  <si>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</si>
  <si>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</si>
  <si>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</si>
  <si>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</si>
  <si>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</si>
  <si>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</si>
  <si>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</si>
  <si>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</si>
  <si>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</si>
  <si>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</si>
  <si>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</si>
  <si>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</si>
  <si>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</si>
  <si>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</si>
  <si>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</si>
  <si>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</si>
  <si>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</si>
  <si>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</si>
  <si>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</si>
  <si>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</si>
  <si>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</si>
  <si>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</si>
  <si>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</si>
  <si>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</si>
  <si>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</si>
  <si>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</si>
  <si>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</si>
  <si>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</si>
  <si>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</si>
  <si>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</si>
  <si>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</si>
  <si>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</si>
  <si>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</si>
  <si>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</si>
  <si>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</si>
  <si>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</si>
  <si>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</si>
  <si>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</si>
  <si>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</si>
  <si>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</si>
  <si>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</si>
  <si>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</si>
  <si>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</si>
  <si>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</si>
  <si>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</si>
  <si>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</si>
  <si>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</si>
  <si>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</si>
  <si>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</si>
  <si>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</si>
  <si>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</si>
  <si>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</si>
  <si>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</si>
  <si>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</si>
  <si>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</si>
  <si>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</si>
  <si>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</si>
  <si>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</si>
  <si>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</si>
  <si>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</si>
  <si>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</si>
  <si>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</si>
  <si>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</si>
  <si>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</si>
  <si>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</si>
  <si>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</si>
  <si>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</si>
  <si>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</si>
  <si>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</si>
  <si>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</si>
  <si>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</si>
  <si>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</si>
  <si>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</si>
  <si>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</si>
  <si>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</si>
  <si>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</si>
  <si>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</si>
  <si>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</si>
  <si>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</si>
  <si>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</si>
  <si>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</si>
  <si>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</si>
  <si>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</si>
  <si>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</si>
  <si>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</si>
  <si>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</si>
  <si>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</si>
  <si>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</si>
  <si>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</si>
  <si>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</si>
  <si>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</si>
  <si>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</si>
  <si>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</si>
  <si>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</si>
  <si>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</si>
  <si>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</si>
  <si>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</si>
  <si>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</si>
  <si>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</si>
  <si>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</si>
  <si>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</si>
  <si>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</si>
  <si>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</si>
  <si>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</si>
  <si>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</si>
  <si>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</si>
  <si>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</si>
  <si>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</si>
  <si>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</si>
  <si>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</si>
  <si>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</si>
  <si>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</si>
  <si>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</si>
  <si>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</si>
  <si>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</si>
  <si>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</si>
  <si>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</si>
  <si>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</si>
  <si>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</si>
  <si>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</si>
  <si>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</si>
  <si>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</si>
  <si>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</si>
  <si>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</si>
  <si>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</si>
  <si>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</si>
  <si>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</si>
  <si>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</si>
  <si>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</si>
  <si>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</si>
  <si>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</si>
  <si>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</si>
  <si>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</si>
  <si>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</si>
  <si>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</si>
  <si>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</si>
  <si>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</si>
  <si>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</si>
  <si>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</si>
  <si>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</si>
  <si>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</si>
  <si>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</si>
  <si>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</si>
  <si>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</si>
  <si>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</si>
  <si>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</si>
  <si>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</si>
  <si>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</si>
  <si>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</si>
  <si>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</si>
  <si>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</si>
  <si>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</si>
  <si>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</si>
  <si>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</si>
  <si>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</si>
  <si>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</si>
  <si>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</si>
  <si>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</si>
  <si>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</si>
  <si>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</si>
  <si>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</si>
  <si>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</si>
  <si>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</si>
  <si>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</si>
  <si>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</si>
  <si>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</si>
  <si>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</si>
  <si>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</si>
  <si>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</si>
  <si>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</si>
  <si>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</si>
  <si>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</si>
  <si>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</si>
  <si>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</si>
  <si>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</si>
  <si>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</si>
  <si>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</si>
  <si>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</si>
  <si>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</si>
  <si>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</si>
  <si>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</si>
  <si>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</si>
  <si>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</si>
  <si>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</si>
  <si>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</si>
  <si>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</si>
  <si>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</si>
  <si>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</si>
  <si>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</si>
  <si>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</si>
  <si>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</si>
  <si>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</si>
  <si>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</si>
  <si>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</si>
  <si>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</si>
  <si>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</si>
  <si>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</si>
  <si>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</si>
  <si>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</si>
  <si>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</si>
  <si>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</si>
  <si>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</si>
  <si>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</si>
  <si>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</si>
  <si>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</si>
  <si>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</si>
  <si>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</si>
  <si>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</si>
  <si>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</si>
  <si>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</si>
  <si>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</si>
  <si>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</si>
  <si>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</si>
  <si>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</si>
  <si>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</si>
  <si>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</si>
  <si>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</si>
  <si>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</si>
  <si>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</si>
  <si>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</si>
  <si>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</si>
  <si>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</si>
  <si>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</si>
  <si>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</si>
  <si>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</si>
  <si>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</si>
  <si>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</si>
  <si>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</si>
  <si>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</si>
  <si>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</si>
  <si>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</si>
  <si>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</si>
  <si>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</si>
  <si>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</si>
  <si>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</si>
  <si>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</si>
  <si>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</si>
  <si>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</si>
  <si>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</si>
  <si>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</si>
  <si>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</si>
  <si>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</si>
  <si>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</si>
  <si>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</si>
  <si>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</si>
  <si>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</si>
  <si>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</si>
  <si>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</si>
  <si>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</si>
  <si>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</si>
  <si>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</si>
  <si>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</si>
  <si>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</si>
  <si>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</si>
  <si>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</si>
  <si>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</si>
  <si>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</si>
  <si>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</si>
  <si>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</si>
  <si>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</si>
  <si>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</si>
  <si>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</si>
  <si>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</si>
  <si>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</si>
  <si>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</si>
  <si>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</si>
  <si>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</si>
  <si>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</si>
  <si>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</si>
  <si>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</si>
  <si>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</si>
  <si>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</si>
  <si>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</si>
  <si>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</si>
  <si>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</si>
  <si>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</si>
  <si>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</si>
  <si>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</si>
  <si>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</si>
  <si>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</si>
  <si>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</si>
  <si>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</si>
  <si>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</si>
  <si>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</si>
  <si>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</si>
  <si>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</si>
  <si>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</si>
  <si>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</si>
  <si>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</si>
  <si>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</si>
  <si>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</si>
  <si>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</si>
  <si>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</si>
  <si>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</si>
  <si>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</si>
  <si>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</si>
  <si>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</si>
  <si>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</si>
  <si>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</si>
  <si>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</si>
  <si>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</si>
  <si>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</si>
  <si>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</si>
  <si>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</si>
  <si>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</si>
  <si>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</si>
  <si>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</si>
  <si>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</si>
  <si>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</si>
  <si>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</si>
  <si>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</si>
  <si>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</si>
  <si>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</si>
  <si>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</si>
  <si>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</si>
  <si>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</si>
  <si>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</si>
  <si>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</si>
  <si>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</si>
  <si>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</si>
  <si>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</si>
  <si>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</si>
  <si>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</si>
  <si>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</si>
  <si>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</si>
  <si>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</si>
  <si>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</si>
  <si>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</si>
  <si>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</si>
  <si>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</si>
  <si>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</si>
  <si>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</si>
  <si>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</si>
  <si>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</si>
  <si>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</si>
  <si>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</si>
  <si>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</si>
  <si>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</si>
  <si>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</si>
  <si>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</si>
  <si>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</si>
  <si>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</si>
  <si>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</si>
  <si>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</si>
  <si>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</si>
  <si>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</si>
  <si>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</si>
  <si>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</si>
  <si>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</si>
  <si>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</si>
  <si>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</si>
  <si>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</si>
  <si>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</si>
  <si>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</si>
  <si>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</si>
  <si>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</si>
  <si>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</si>
  <si>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</si>
  <si>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</si>
  <si>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</si>
  <si>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</si>
  <si>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</si>
  <si>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</si>
  <si>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</si>
  <si>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</si>
  <si>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</si>
  <si>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</si>
  <si>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</si>
  <si>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</si>
  <si>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</si>
  <si>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</si>
  <si>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</si>
  <si>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</si>
  <si>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</si>
  <si>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</si>
  <si>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</si>
  <si>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</si>
  <si>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</si>
  <si>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</si>
  <si>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</si>
  <si>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</si>
  <si>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</si>
  <si>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</si>
  <si>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</si>
  <si>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</si>
  <si>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</si>
  <si>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</si>
  <si>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</si>
  <si>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</si>
  <si>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</si>
  <si>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</si>
  <si>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</si>
  <si>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</si>
  <si>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</si>
  <si>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</si>
  <si>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</si>
  <si>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</si>
  <si>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</si>
  <si>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</si>
  <si>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</si>
  <si>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</si>
  <si>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</si>
  <si>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</si>
  <si>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</si>
  <si>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</si>
  <si>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</si>
  <si>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</si>
  <si>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</si>
  <si>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</si>
  <si>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</si>
  <si>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</si>
  <si>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</si>
  <si>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</si>
  <si>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</si>
  <si>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</si>
  <si>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</si>
  <si>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</si>
  <si>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</si>
  <si>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</si>
  <si>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</si>
  <si>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</si>
  <si>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</si>
  <si>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</si>
  <si>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</si>
  <si>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</si>
  <si>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</si>
  <si>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</si>
  <si>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</si>
  <si>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</si>
  <si>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</si>
  <si>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</si>
  <si>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</si>
  <si>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</si>
  <si>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</si>
  <si>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</si>
  <si>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</si>
  <si>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</si>
  <si>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</si>
  <si>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</si>
  <si>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</si>
  <si>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</si>
  <si>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</si>
  <si>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</si>
  <si>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</si>
  <si>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</si>
  <si>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</si>
  <si>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</si>
  <si>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</si>
  <si>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</si>
  <si>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</si>
  <si>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</si>
  <si>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</si>
  <si>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</si>
  <si>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</si>
  <si>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</si>
  <si>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</si>
  <si>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</si>
  <si>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</si>
  <si>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</si>
  <si>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</si>
  <si>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</si>
  <si>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</si>
  <si>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</si>
  <si>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</si>
  <si>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</si>
  <si>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</si>
  <si>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</si>
  <si>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</si>
  <si>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</si>
  <si>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</si>
  <si>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</si>
  <si>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</si>
  <si>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</si>
  <si>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</si>
  <si>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</si>
  <si>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</si>
  <si>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</si>
  <si>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</si>
  <si>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</si>
  <si>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</si>
  <si>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</si>
  <si>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</si>
  <si>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</si>
  <si>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</si>
  <si>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</si>
  <si>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</si>
  <si>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</si>
  <si>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</si>
  <si>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</si>
  <si>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</si>
  <si>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</si>
  <si>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</si>
  <si>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</si>
  <si>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</si>
  <si>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</si>
  <si>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</si>
  <si>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</si>
  <si>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</si>
  <si>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</si>
  <si>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</si>
  <si>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</si>
  <si>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</si>
  <si>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</si>
  <si>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</si>
  <si>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</si>
  <si>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</si>
  <si>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</si>
  <si>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</si>
  <si>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</si>
  <si>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</si>
  <si>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</si>
  <si>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</si>
  <si>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</si>
  <si>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</si>
  <si>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</si>
  <si>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</si>
  <si>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</si>
  <si>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</si>
  <si>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</si>
  <si>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</si>
  <si>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</si>
  <si>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</si>
  <si>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</si>
  <si>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</si>
  <si>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</si>
  <si>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</si>
  <si>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</si>
  <si>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</si>
  <si>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</si>
  <si>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</si>
  <si>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</si>
  <si>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</si>
  <si>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</si>
  <si>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</si>
  <si>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</si>
  <si>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</si>
  <si>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</si>
  <si>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</si>
  <si>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</si>
  <si>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</si>
  <si>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</si>
  <si>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</si>
  <si>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</si>
  <si>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</si>
  <si>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</si>
  <si>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</si>
  <si>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</si>
  <si>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</si>
  <si>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</si>
  <si>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</si>
  <si>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</si>
  <si>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</si>
  <si>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</si>
  <si>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</si>
  <si>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</si>
  <si>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</si>
  <si>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</si>
  <si>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</si>
  <si>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</si>
  <si>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</si>
  <si>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</si>
  <si>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</si>
  <si>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</si>
  <si>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</si>
  <si>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</si>
  <si>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</si>
  <si>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</si>
  <si>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</si>
  <si>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</si>
  <si>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</si>
  <si>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</si>
  <si>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</si>
  <si>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</si>
  <si>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</si>
  <si>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</si>
  <si>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</si>
  <si>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</si>
  <si>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</si>
  <si>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</si>
  <si>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</si>
  <si>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</si>
  <si>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</si>
  <si>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</si>
  <si>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</si>
  <si>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</si>
  <si>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</si>
  <si>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</si>
  <si>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</si>
  <si>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</si>
  <si>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</si>
  <si>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</si>
  <si>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</si>
  <si>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</si>
  <si>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</si>
  <si>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</si>
  <si>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</si>
  <si>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</si>
  <si>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</si>
  <si>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</si>
  <si>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</si>
  <si>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</si>
  <si>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</si>
  <si>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</si>
  <si>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</si>
  <si>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</si>
  <si>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</si>
  <si>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</si>
  <si>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</si>
  <si>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</si>
  <si>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</si>
  <si>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</si>
  <si>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</si>
  <si>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</si>
  <si>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</si>
  <si>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</si>
  <si>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</si>
  <si>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</si>
  <si>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</si>
  <si>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</si>
  <si>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</si>
  <si>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</si>
  <si>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</si>
  <si>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</si>
  <si>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</si>
  <si>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</si>
  <si>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</si>
  <si>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</si>
  <si>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</si>
  <si>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</si>
  <si>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</si>
  <si>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</si>
  <si>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</si>
  <si>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</si>
  <si>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</si>
  <si>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</si>
  <si>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</si>
  <si>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</si>
  <si>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</si>
  <si>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</si>
  <si>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</si>
  <si>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</si>
  <si>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</si>
  <si>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</si>
  <si>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</si>
  <si>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</si>
  <si>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</si>
  <si>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</si>
  <si>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</si>
  <si>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</si>
  <si>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</si>
  <si>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</si>
  <si>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</si>
  <si>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</si>
  <si>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</si>
  <si>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</si>
  <si>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</si>
  <si>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</si>
  <si>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</si>
  <si>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</si>
  <si>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</si>
  <si>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</si>
  <si>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</si>
  <si>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</si>
  <si>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</si>
  <si>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</si>
  <si>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</si>
  <si>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</si>
  <si>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</si>
  <si>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</si>
  <si>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</si>
  <si>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</si>
  <si>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</si>
  <si>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</si>
  <si>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</si>
  <si>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</si>
  <si>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</si>
  <si>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</si>
  <si>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</si>
  <si>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</si>
  <si>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</si>
  <si>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</si>
  <si>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</si>
  <si>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</si>
  <si>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</si>
  <si>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</si>
  <si>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</si>
  <si>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</si>
  <si>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</si>
  <si>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</si>
  <si>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</si>
  <si>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</si>
  <si>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</si>
  <si>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</si>
  <si>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</si>
  <si>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</si>
  <si>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</si>
  <si>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</si>
  <si>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</si>
  <si>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</si>
  <si>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</si>
  <si>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</si>
  <si>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</si>
  <si>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</si>
  <si>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</si>
  <si>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</si>
  <si>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</si>
  <si>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</si>
  <si>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</si>
  <si>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</si>
  <si>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</si>
  <si>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</si>
  <si>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</si>
  <si>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</si>
  <si>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</si>
  <si>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</si>
  <si>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</si>
  <si>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</si>
  <si>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</si>
  <si>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</si>
  <si>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</si>
  <si>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</si>
  <si>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</si>
  <si>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</si>
  <si>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</si>
  <si>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</si>
  <si>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</si>
  <si>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</si>
  <si>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</si>
  <si>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</si>
  <si>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</si>
  <si>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</si>
  <si>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</si>
  <si>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</si>
  <si>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</si>
  <si>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</si>
  <si>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</si>
  <si>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</si>
  <si>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</si>
  <si>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</si>
  <si>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</si>
  <si>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</si>
  <si>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</si>
  <si>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</si>
  <si>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</si>
  <si>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</si>
  <si>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</si>
  <si>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</si>
  <si>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</si>
  <si>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</si>
  <si>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</si>
  <si>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</si>
  <si>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</si>
  <si>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</si>
  <si>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</si>
  <si>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</si>
  <si>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</si>
  <si>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</si>
  <si>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</si>
  <si>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</si>
  <si>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</si>
  <si>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</si>
  <si>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</si>
  <si>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</si>
  <si>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</si>
  <si>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</si>
  <si>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</si>
  <si>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</si>
  <si>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</si>
  <si>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</si>
  <si>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</si>
  <si>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</si>
  <si>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</si>
  <si>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</si>
  <si>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</si>
  <si>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</si>
  <si>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</si>
  <si>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</si>
  <si>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</si>
  <si>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</si>
  <si>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</si>
  <si>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</si>
  <si>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</si>
  <si>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</si>
  <si>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</si>
  <si>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</si>
  <si>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</si>
  <si>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</si>
  <si>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</si>
  <si>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</si>
  <si>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</si>
  <si>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</si>
  <si>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</si>
  <si>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</si>
  <si>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</si>
  <si>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</si>
  <si>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</si>
  <si>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</si>
  <si>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</si>
  <si>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</si>
  <si>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</si>
  <si>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</si>
  <si>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</si>
  <si>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</si>
  <si>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</si>
  <si>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</si>
  <si>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</si>
  <si>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</si>
  <si>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</si>
  <si>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</si>
  <si>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</si>
  <si>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</si>
  <si>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</si>
  <si>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</si>
  <si>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</si>
  <si>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</si>
  <si>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</si>
  <si>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</si>
  <si>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</si>
  <si>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</si>
  <si>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</si>
  <si>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</si>
  <si>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</si>
  <si>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</si>
  <si>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</si>
  <si>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</si>
  <si>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</si>
  <si>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</si>
  <si>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</si>
  <si>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</si>
  <si>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</si>
  <si>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</si>
  <si>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</si>
  <si>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</si>
  <si>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</si>
  <si>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</si>
  <si>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</si>
  <si>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</si>
  <si>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</si>
  <si>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</si>
  <si>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</si>
  <si>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</si>
  <si>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</si>
  <si>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</si>
  <si>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</si>
  <si>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</si>
  <si>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</si>
  <si>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</si>
  <si>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</si>
  <si>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</si>
  <si>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</si>
  <si>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</si>
  <si>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</si>
  <si>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</si>
  <si>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</si>
  <si>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</si>
  <si>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</si>
  <si>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</si>
  <si>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</si>
  <si>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</si>
  <si>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</si>
  <si>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</si>
  <si>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</si>
  <si>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</si>
  <si>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</si>
  <si>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</si>
  <si>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</si>
  <si>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</si>
  <si>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</si>
  <si>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</si>
  <si>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</si>
  <si>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</si>
  <si>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</si>
  <si>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</si>
  <si>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</si>
  <si>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</si>
  <si>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</si>
  <si>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</si>
  <si>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</si>
  <si>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</si>
  <si>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</si>
  <si>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</si>
  <si>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</si>
  <si>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</si>
  <si>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</si>
  <si>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</si>
  <si>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</si>
  <si>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</si>
  <si>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</si>
  <si>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</si>
  <si>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</si>
  <si>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</si>
  <si>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</si>
  <si>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</si>
  <si>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</si>
  <si>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</si>
  <si>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</si>
  <si>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</si>
  <si>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</si>
  <si>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</si>
  <si>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</si>
  <si>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</si>
  <si>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</si>
  <si>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</si>
  <si>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</si>
  <si>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</si>
  <si>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</si>
  <si>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</si>
  <si>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</si>
  <si>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</si>
  <si>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</si>
  <si>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</si>
  <si>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</si>
  <si>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</si>
  <si>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</si>
  <si>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</si>
  <si>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</si>
  <si>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</si>
  <si>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</si>
  <si>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</si>
  <si>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</si>
  <si>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</si>
  <si>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</si>
  <si>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</si>
  <si>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</si>
  <si>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</si>
  <si>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</si>
  <si>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</si>
  <si>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</si>
  <si>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</si>
  <si>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</si>
  <si>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</si>
  <si>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</si>
  <si>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</si>
  <si>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</si>
  <si>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</si>
  <si>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</si>
  <si>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</si>
  <si>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</si>
  <si>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</si>
  <si>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</si>
  <si>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</si>
  <si>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</si>
  <si>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</si>
  <si>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</si>
  <si>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</si>
  <si>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</si>
  <si>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</si>
  <si>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</si>
  <si>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</si>
  <si>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</si>
  <si>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</si>
  <si>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</si>
  <si>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</si>
  <si>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</si>
  <si>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</si>
  <si>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</si>
  <si>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</si>
  <si>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</si>
  <si>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</si>
  <si>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</si>
  <si>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</si>
  <si>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</si>
  <si>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</si>
  <si>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</si>
  <si>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</si>
  <si>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</si>
  <si>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</si>
  <si>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</si>
  <si>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</si>
  <si>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</si>
  <si>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</si>
  <si>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</si>
  <si>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</si>
  <si>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</si>
  <si>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</si>
  <si>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</si>
  <si>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</si>
  <si>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</si>
  <si>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</si>
  <si>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</si>
  <si>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</si>
  <si>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</si>
  <si>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</si>
  <si>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</si>
  <si>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</si>
  <si>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</si>
  <si>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</si>
  <si>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</si>
  <si>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</si>
  <si>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</si>
  <si>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</si>
  <si>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</si>
  <si>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</si>
  <si>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</si>
  <si>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</si>
  <si>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</si>
  <si>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</si>
  <si>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</si>
  <si>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</si>
  <si>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</si>
  <si>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</si>
  <si>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</si>
  <si>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</si>
  <si>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</si>
  <si>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</si>
  <si>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</si>
  <si>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</si>
  <si>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</si>
  <si>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</si>
  <si>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</si>
  <si>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</si>
  <si>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</si>
  <si>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</si>
  <si>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</si>
  <si>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</si>
  <si>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</si>
  <si>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</si>
  <si>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</si>
  <si>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</si>
  <si>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</si>
  <si>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</si>
  <si>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</si>
  <si>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</si>
  <si>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</si>
  <si>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</si>
  <si>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</si>
  <si>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</si>
  <si>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</si>
  <si>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</si>
  <si>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</si>
  <si>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</si>
  <si>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</si>
  <si>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</si>
  <si>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</si>
  <si>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</si>
  <si>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</si>
  <si>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</si>
  <si>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</si>
  <si>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</si>
  <si>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</si>
  <si>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</si>
  <si>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</si>
  <si>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</si>
  <si>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</si>
  <si>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</si>
  <si>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</si>
  <si>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</si>
  <si>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</si>
  <si>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</si>
  <si>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</si>
  <si>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</si>
  <si>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</si>
  <si>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</si>
  <si>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</si>
  <si>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</si>
  <si>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</si>
  <si>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</si>
  <si>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</si>
  <si>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</si>
  <si>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</si>
  <si>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</si>
  <si>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</si>
  <si>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</si>
  <si>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</si>
  <si>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</si>
  <si>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</si>
  <si>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</si>
  <si>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</si>
  <si>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</si>
  <si>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</si>
  <si>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</si>
  <si>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</si>
  <si>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</si>
  <si>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</si>
  <si>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</si>
  <si>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</si>
  <si>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</si>
  <si>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</si>
  <si>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</si>
  <si>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</si>
  <si>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</si>
  <si>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</si>
  <si>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</si>
  <si>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</si>
  <si>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</si>
  <si>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</si>
  <si>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</si>
  <si>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</si>
  <si>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</si>
  <si>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</si>
  <si>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</si>
  <si>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</si>
  <si>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</si>
  <si>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</si>
  <si>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</si>
  <si>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</si>
  <si>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</si>
  <si>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</si>
  <si>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</si>
  <si>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</si>
  <si>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</si>
  <si>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</si>
  <si>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</si>
  <si>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</si>
  <si>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</si>
  <si>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</si>
  <si>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</si>
  <si>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</si>
  <si>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</si>
  <si>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</si>
  <si>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</si>
  <si>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</si>
  <si>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</si>
  <si>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</si>
  <si>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</si>
  <si>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</si>
  <si>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</si>
  <si>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</si>
  <si>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</si>
  <si>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</si>
  <si>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</si>
  <si>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</si>
  <si>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</si>
  <si>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</si>
  <si>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</si>
  <si>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</si>
  <si>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</si>
  <si>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</si>
  <si>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</si>
  <si>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</si>
  <si>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</si>
  <si>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</si>
  <si>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</si>
  <si>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</si>
  <si>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</si>
  <si>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</si>
  <si>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</si>
  <si>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</si>
  <si>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</si>
  <si>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</si>
  <si>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</si>
  <si>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</si>
  <si>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</si>
  <si>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</si>
  <si>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</si>
  <si>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</si>
  <si>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</si>
  <si>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</si>
  <si>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</si>
  <si>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</si>
  <si>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</si>
  <si>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</si>
  <si>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</si>
  <si>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</si>
  <si>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</si>
  <si>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</si>
  <si>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</si>
  <si>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</si>
  <si>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</si>
  <si>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</si>
  <si>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</si>
  <si>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</si>
  <si>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</si>
  <si>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</si>
  <si>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</si>
  <si>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</si>
  <si>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</si>
  <si>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</si>
  <si>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</si>
  <si>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</si>
  <si>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</si>
  <si>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</si>
  <si>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</si>
  <si>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</si>
  <si>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</si>
  <si>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</si>
  <si>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</si>
  <si>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</si>
  <si>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</si>
  <si>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</si>
  <si>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</si>
  <si>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</si>
  <si>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</si>
  <si>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</si>
  <si>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</si>
  <si>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</si>
  <si>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</si>
  <si>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</si>
  <si>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</si>
  <si>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</si>
  <si>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</si>
  <si>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</si>
  <si>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</si>
  <si>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</si>
  <si>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</si>
  <si>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</si>
  <si>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</si>
  <si>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</si>
  <si>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</si>
  <si>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</si>
  <si>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</si>
  <si>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</si>
  <si>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</si>
  <si>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</si>
  <si>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</si>
  <si>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</si>
  <si>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</si>
  <si>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</si>
  <si>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</si>
  <si>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</si>
  <si>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</si>
  <si>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</si>
  <si>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</si>
  <si>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</si>
  <si>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</si>
  <si>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</si>
  <si>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</si>
  <si>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</si>
  <si>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</si>
  <si>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</si>
  <si>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</si>
  <si>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</si>
  <si>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</si>
  <si>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</si>
  <si>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</si>
  <si>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</si>
  <si>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</si>
  <si>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</si>
  <si>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</si>
  <si>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</si>
  <si>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</si>
  <si>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</si>
  <si>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</si>
  <si>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</si>
  <si>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</si>
  <si>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</si>
  <si>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</si>
  <si>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</si>
  <si>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</si>
  <si>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</si>
  <si>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</si>
  <si>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</si>
  <si>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</si>
  <si>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</si>
  <si>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</si>
  <si>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</si>
  <si>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</si>
  <si>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</si>
  <si>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</si>
  <si>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</si>
  <si>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</si>
  <si>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</si>
  <si>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</si>
  <si>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</si>
  <si>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</si>
  <si>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</si>
  <si>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</si>
  <si>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</si>
  <si>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</si>
  <si>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</si>
  <si>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</si>
  <si>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</si>
  <si>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</si>
  <si>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</si>
  <si>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</si>
  <si>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</si>
  <si>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</si>
  <si>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</si>
  <si>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</si>
  <si>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</si>
  <si>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</si>
  <si>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</si>
  <si>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</si>
  <si>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</si>
  <si>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</si>
  <si>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</si>
  <si>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</si>
  <si>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</si>
  <si>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</si>
  <si>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</si>
  <si>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</si>
  <si>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</si>
  <si>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</si>
  <si>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</si>
  <si>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</si>
  <si>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</si>
  <si>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</si>
  <si>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</si>
  <si>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</si>
  <si>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</si>
  <si>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</si>
  <si>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</si>
  <si>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</si>
  <si>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</si>
  <si>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</si>
  <si>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</si>
  <si>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</si>
  <si>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</si>
  <si>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</si>
  <si>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</si>
  <si>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</si>
  <si>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</si>
  <si>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</si>
  <si>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</si>
  <si>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</si>
  <si>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</si>
  <si>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</si>
  <si>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</si>
  <si>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</si>
  <si>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</si>
  <si>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</si>
  <si>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</si>
  <si>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</si>
  <si>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</si>
  <si>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</si>
  <si>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</si>
  <si>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</si>
  <si>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</si>
  <si>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</si>
  <si>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</si>
  <si>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</si>
  <si>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</si>
  <si>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</si>
  <si>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</si>
  <si>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</si>
  <si>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</si>
  <si>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</si>
  <si>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</si>
  <si>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</si>
  <si>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</si>
  <si>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</si>
  <si>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</si>
  <si>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</si>
  <si>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</si>
  <si>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</si>
  <si>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</si>
  <si>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</si>
  <si>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</si>
  <si>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</si>
  <si>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</si>
  <si>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</si>
  <si>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</si>
  <si>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</si>
  <si>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</si>
  <si>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</si>
  <si>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</si>
  <si>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</si>
  <si>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</si>
  <si>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</si>
  <si>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</si>
  <si>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</si>
  <si>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</si>
  <si>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</si>
  <si>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</si>
  <si>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</si>
  <si>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</si>
  <si>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</si>
  <si>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</si>
  <si>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</si>
  <si>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</si>
  <si>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</si>
  <si>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</si>
  <si>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</si>
  <si>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</si>
  <si>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</si>
  <si>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</si>
  <si>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</si>
  <si>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</si>
  <si>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</si>
  <si>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</si>
  <si>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</si>
  <si>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</si>
  <si>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</si>
  <si>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</si>
  <si>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</si>
  <si>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</si>
  <si>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</si>
  <si>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</si>
  <si>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</si>
  <si>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</si>
  <si>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</si>
  <si>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</si>
  <si>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</si>
  <si>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</si>
  <si>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</si>
  <si>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</si>
  <si>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</si>
  <si>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</si>
  <si>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</si>
  <si>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</si>
  <si>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</si>
  <si>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</si>
  <si>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</si>
  <si>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</si>
  <si>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</si>
  <si>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</si>
  <si>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</si>
  <si>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</si>
  <si>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</si>
  <si>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</si>
  <si>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</si>
  <si>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</si>
  <si>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</si>
  <si>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</si>
  <si>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</si>
  <si>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</si>
  <si>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</si>
  <si>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</si>
  <si>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</si>
  <si>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</si>
  <si>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</si>
  <si>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</si>
  <si>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</si>
  <si>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</si>
  <si>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</si>
  <si>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</si>
  <si>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</si>
  <si>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</si>
  <si>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</si>
  <si>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</si>
  <si>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</si>
  <si>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</si>
  <si>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</si>
  <si>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</si>
  <si>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</si>
  <si>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</si>
  <si>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</si>
  <si>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</si>
  <si>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</si>
  <si>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</si>
  <si>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</si>
  <si>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</si>
  <si>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</si>
  <si>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</si>
  <si>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</si>
  <si>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</si>
  <si>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</si>
  <si>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</si>
  <si>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</si>
  <si>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</si>
  <si>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</si>
  <si>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</si>
  <si>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</si>
  <si>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</si>
  <si>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</si>
  <si>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</si>
  <si>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</si>
  <si>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</si>
  <si>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</si>
  <si>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</si>
  <si>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</si>
  <si>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</si>
  <si>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</si>
  <si>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</si>
  <si>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</si>
  <si>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</si>
  <si>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</si>
  <si>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</si>
  <si>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</si>
  <si>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</si>
  <si>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</si>
  <si>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</si>
  <si>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</si>
  <si>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</si>
  <si>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</si>
  <si>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</si>
  <si>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</si>
  <si>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</si>
  <si>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</si>
  <si>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</si>
  <si>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</si>
  <si>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</si>
  <si>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</si>
  <si>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</si>
  <si>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</si>
  <si>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</si>
  <si>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</si>
  <si>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</si>
  <si>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</si>
  <si>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</si>
  <si>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</si>
  <si>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</si>
  <si>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</si>
  <si>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</si>
  <si>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</si>
  <si>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</si>
  <si>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</si>
  <si>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</si>
  <si>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</si>
  <si>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</si>
  <si>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</si>
  <si>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</si>
  <si>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</si>
  <si>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</si>
  <si>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</si>
  <si>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</si>
  <si>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</si>
  <si>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</si>
  <si>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</si>
  <si>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</si>
  <si>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</si>
  <si>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</si>
  <si>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</si>
  <si>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</si>
  <si>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</si>
  <si>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</si>
  <si>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</si>
  <si>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</si>
  <si>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</si>
  <si>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</si>
  <si>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</si>
  <si>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</si>
  <si>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</si>
  <si>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</si>
  <si>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</si>
  <si>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</si>
  <si>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</si>
  <si>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</si>
  <si>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</si>
  <si>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</si>
  <si>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</si>
  <si>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</si>
  <si>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</si>
  <si>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</si>
  <si>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</si>
  <si>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</si>
  <si>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</si>
  <si>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</si>
  <si>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</si>
  <si>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</si>
  <si>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</si>
  <si>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</si>
  <si>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</si>
  <si>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</si>
  <si>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</si>
  <si>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</si>
  <si>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</si>
  <si>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</si>
  <si>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</si>
  <si>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</si>
  <si>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</si>
  <si>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</si>
  <si>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</si>
  <si>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</si>
  <si>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</si>
  <si>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</si>
  <si>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</si>
  <si>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</si>
  <si>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</si>
  <si>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</si>
  <si>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</si>
  <si>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</si>
  <si>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</si>
  <si>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</si>
  <si>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</si>
  <si>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</si>
  <si>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</si>
  <si>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</si>
  <si>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</si>
  <si>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</si>
  <si>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</si>
  <si>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</si>
  <si>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</si>
  <si>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</si>
  <si>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</si>
  <si>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</si>
  <si>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</si>
  <si>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</si>
  <si>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</si>
  <si>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</si>
  <si>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</si>
  <si>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</si>
  <si>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</si>
  <si>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</si>
  <si>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</si>
  <si>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</si>
  <si>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</si>
  <si>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</si>
  <si>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</si>
  <si>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</si>
  <si>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</si>
  <si>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</si>
  <si>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</si>
  <si>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</si>
  <si>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</si>
  <si>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</si>
  <si>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</si>
  <si>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</si>
  <si>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</si>
  <si>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</si>
  <si>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</si>
  <si>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</si>
  <si>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</si>
  <si>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</si>
  <si>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</si>
  <si>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</si>
  <si>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</si>
  <si>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</si>
  <si>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</si>
  <si>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</si>
  <si>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</si>
  <si>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</si>
  <si>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</si>
  <si>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</si>
  <si>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</si>
  <si>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</si>
  <si>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</si>
  <si>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</si>
  <si>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</si>
  <si>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</si>
  <si>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</si>
  <si>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</si>
  <si>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</si>
  <si>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</si>
  <si>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</si>
  <si>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</si>
  <si>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</si>
  <si>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</si>
  <si>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</si>
  <si>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</si>
  <si>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</si>
  <si>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</si>
  <si>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</si>
  <si>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</si>
  <si>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</si>
  <si>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</si>
  <si>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</si>
  <si>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</si>
  <si>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</si>
  <si>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</si>
  <si>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</si>
  <si>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</si>
  <si>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</si>
  <si>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</si>
  <si>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</si>
  <si>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</si>
  <si>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</si>
  <si>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</si>
  <si>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</si>
  <si>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</si>
  <si>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</si>
  <si>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</si>
  <si>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</si>
  <si>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</si>
  <si>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</si>
  <si>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</si>
  <si>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</si>
  <si>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</si>
  <si>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</si>
  <si>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</si>
  <si>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</si>
  <si>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</si>
  <si>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</si>
  <si>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</si>
  <si>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</si>
  <si>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</si>
  <si>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</si>
  <si>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</si>
  <si>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</si>
  <si>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</si>
  <si>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</si>
  <si>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</si>
  <si>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</si>
  <si>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</si>
  <si>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</si>
  <si>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</si>
  <si>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</si>
  <si>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</si>
  <si>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</si>
  <si>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</si>
  <si>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</si>
  <si>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</si>
  <si>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</si>
  <si>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</si>
  <si>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</si>
  <si>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</si>
  <si>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</si>
  <si>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</si>
  <si>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</si>
  <si>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</si>
  <si>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</si>
  <si>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</si>
  <si>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</si>
  <si>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</si>
  <si>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</si>
  <si>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</si>
  <si>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</si>
  <si>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</si>
  <si>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</si>
  <si>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</si>
  <si>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</si>
  <si>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</si>
  <si>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</si>
  <si>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</si>
  <si>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</si>
  <si>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</si>
  <si>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</si>
  <si>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</si>
  <si>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</si>
  <si>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</si>
  <si>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</si>
  <si>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</si>
  <si>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</si>
  <si>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</si>
  <si>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</si>
  <si>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</si>
  <si>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</si>
  <si>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</si>
  <si>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</si>
  <si>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</si>
  <si>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</si>
  <si>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</si>
  <si>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</si>
  <si>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</si>
  <si>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</si>
  <si>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</si>
  <si>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</si>
  <si>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</si>
  <si>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</si>
  <si>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</si>
  <si>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</si>
  <si>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</si>
  <si>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</si>
  <si>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</si>
  <si>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</si>
  <si>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</si>
  <si>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</si>
  <si>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</si>
  <si>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</si>
  <si>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</si>
  <si>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</si>
  <si>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</si>
  <si>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</si>
  <si>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</si>
  <si>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</si>
  <si>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</si>
  <si>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</si>
  <si>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</si>
  <si>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</si>
  <si>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</si>
  <si>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</si>
  <si>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</si>
  <si>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</si>
  <si>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</si>
  <si>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</si>
  <si>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</si>
  <si>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</si>
  <si>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</si>
  <si>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</si>
  <si>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</si>
  <si>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</si>
  <si>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</si>
  <si>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</si>
  <si>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</si>
  <si>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</si>
  <si>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</si>
  <si>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</si>
  <si>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</si>
  <si>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</si>
  <si>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</si>
  <si>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</si>
  <si>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</si>
  <si>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</si>
  <si>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</si>
  <si>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</si>
  <si>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</si>
  <si>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</si>
  <si>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</si>
  <si>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</si>
  <si>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</si>
  <si>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</si>
  <si>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</si>
  <si>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</si>
  <si>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</si>
  <si>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</si>
  <si>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</si>
  <si>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</si>
  <si>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</si>
  <si>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</si>
  <si>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</si>
  <si>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</si>
  <si>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</si>
  <si>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</si>
  <si>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</si>
  <si>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</si>
  <si>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</si>
  <si>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</si>
  <si>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</si>
  <si>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</si>
  <si>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</si>
  <si>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</si>
  <si>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</si>
  <si>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</si>
  <si>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</si>
  <si>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</si>
  <si>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</si>
  <si>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</si>
  <si>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</si>
  <si>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</si>
  <si>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</si>
  <si>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</si>
  <si>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</si>
  <si>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</si>
  <si>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</si>
  <si>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</si>
  <si>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</si>
  <si>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</si>
  <si>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</si>
  <si>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</si>
  <si>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</si>
  <si>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</si>
  <si>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</si>
  <si>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</si>
  <si>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</si>
  <si>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</si>
  <si>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</si>
  <si>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</si>
  <si>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</si>
  <si>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</si>
  <si>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</si>
  <si>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</si>
  <si>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</si>
  <si>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</si>
  <si>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</si>
  <si>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</si>
  <si>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</si>
  <si>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</si>
  <si>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</si>
  <si>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</si>
  <si>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</si>
  <si>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</si>
  <si>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</si>
  <si>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</si>
  <si>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</si>
  <si>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</si>
  <si>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</si>
  <si>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</si>
  <si>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</si>
  <si>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</si>
  <si>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</si>
  <si>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</si>
  <si>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</si>
  <si>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</si>
  <si>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</si>
  <si>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</si>
  <si>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</si>
  <si>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</si>
  <si>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</si>
  <si>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</si>
  <si>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</si>
  <si>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</si>
  <si>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</si>
  <si>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</si>
  <si>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</si>
  <si>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</si>
  <si>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</si>
  <si>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</si>
  <si>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</si>
  <si>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</si>
  <si>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</si>
  <si>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</si>
  <si>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</si>
  <si>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</si>
  <si>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</si>
  <si>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</si>
  <si>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</si>
  <si>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</si>
  <si>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</si>
  <si>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</si>
  <si>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</si>
  <si>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</si>
  <si>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</si>
  <si>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</si>
  <si>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</si>
  <si>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</si>
  <si>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</si>
  <si>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</si>
  <si>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</si>
  <si>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</si>
  <si>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</si>
  <si>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</si>
  <si>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</si>
  <si>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</si>
  <si>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</si>
  <si>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</si>
  <si>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</si>
  <si>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</si>
  <si>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</si>
  <si>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</si>
  <si>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</si>
  <si>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</si>
  <si>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</si>
  <si>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</si>
  <si>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</si>
  <si>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</si>
  <si>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</si>
  <si>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</si>
  <si>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</si>
  <si>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</si>
  <si>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</si>
  <si>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</si>
  <si>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</si>
  <si>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</si>
  <si>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</si>
  <si>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</si>
  <si>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</si>
  <si>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</si>
  <si>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</si>
  <si>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</si>
  <si>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</si>
  <si>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</si>
  <si>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</si>
  <si>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</si>
  <si>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</si>
  <si>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</si>
  <si>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</si>
  <si>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</si>
  <si>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</si>
  <si>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</si>
  <si>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</si>
  <si>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</si>
  <si>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</si>
  <si>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</si>
  <si>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</si>
  <si>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</si>
  <si>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</si>
  <si>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</si>
  <si>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</si>
  <si>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</si>
  <si>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</si>
  <si>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</si>
  <si>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</si>
  <si>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</si>
  <si>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</si>
  <si>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</si>
  <si>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</si>
  <si>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</si>
  <si>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</si>
  <si>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</si>
  <si>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</si>
  <si>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</si>
  <si>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</si>
  <si>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</si>
  <si>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</si>
  <si>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</si>
  <si>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</si>
  <si>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</si>
  <si>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</si>
  <si>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</si>
  <si>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</si>
  <si>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</si>
  <si>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</si>
  <si>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</si>
  <si>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</si>
  <si>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</si>
  <si>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</si>
  <si>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</si>
  <si>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</si>
  <si>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</si>
  <si>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</si>
  <si>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</si>
  <si>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</si>
  <si>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</si>
  <si>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</si>
  <si>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</si>
  <si>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</si>
  <si>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</si>
  <si>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</si>
  <si>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</si>
  <si>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</si>
  <si>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</si>
  <si>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</si>
  <si>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</si>
  <si>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</si>
  <si>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</si>
  <si>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</si>
  <si>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</si>
  <si>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</si>
  <si>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</si>
  <si>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</si>
  <si>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</si>
  <si>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</si>
  <si>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</si>
  <si>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</si>
  <si>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</si>
  <si>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</si>
  <si>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</si>
  <si>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</si>
  <si>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</si>
  <si>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</si>
  <si>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</si>
  <si>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</si>
  <si>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</si>
  <si>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</si>
  <si>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</si>
  <si>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</si>
  <si>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</si>
  <si>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</si>
  <si>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</si>
  <si>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</si>
  <si>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</si>
  <si>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</si>
  <si>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</si>
  <si>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</si>
  <si>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</si>
  <si>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</si>
  <si>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</si>
  <si>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</si>
  <si>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</si>
  <si>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</si>
  <si>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</si>
  <si>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</si>
  <si>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</si>
  <si>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</si>
  <si>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</si>
  <si>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</si>
  <si>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</si>
  <si>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</si>
  <si>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</si>
  <si>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</si>
  <si>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</si>
  <si>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</si>
  <si>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</si>
  <si>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</si>
  <si>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</si>
  <si>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</si>
  <si>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</si>
  <si>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</si>
  <si>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</si>
  <si>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</si>
  <si>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</si>
  <si>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</si>
  <si>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</si>
  <si>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</si>
  <si>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</si>
  <si>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</si>
  <si>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</si>
  <si>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</si>
  <si>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</si>
  <si>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</si>
  <si>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</si>
  <si>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</si>
  <si>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</si>
  <si>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</si>
  <si>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</si>
  <si>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</si>
  <si>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</si>
  <si>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</si>
  <si>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</si>
  <si>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</si>
  <si>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</si>
  <si>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</si>
  <si>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</si>
  <si>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</si>
  <si>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</si>
  <si>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</si>
  <si>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</si>
  <si>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</si>
  <si>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</si>
  <si>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</si>
  <si>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</si>
  <si>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</si>
  <si>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</si>
  <si>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</si>
  <si>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</si>
  <si>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</si>
  <si>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</si>
  <si>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</si>
  <si>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</si>
  <si>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</si>
  <si>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</si>
  <si>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</si>
  <si>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</si>
  <si>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</si>
  <si>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</si>
  <si>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</si>
  <si>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</si>
  <si>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</si>
  <si>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</si>
  <si>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</si>
  <si>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</si>
  <si>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</si>
  <si>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</si>
  <si>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</si>
  <si>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</si>
  <si>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</si>
  <si>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</si>
  <si>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</si>
  <si>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</si>
  <si>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</si>
  <si>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</si>
  <si>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</si>
  <si>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</si>
  <si>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</si>
  <si>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</si>
  <si>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</si>
  <si>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</si>
  <si>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</si>
  <si>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</si>
  <si>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</si>
  <si>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</si>
  <si>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</si>
  <si>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</si>
  <si>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</si>
  <si>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</si>
  <si>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</si>
  <si>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</si>
  <si>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</si>
  <si>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</si>
  <si>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</si>
  <si>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</si>
  <si>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</si>
  <si>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</si>
  <si>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</si>
  <si>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</si>
  <si>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</si>
  <si>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</si>
  <si>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</si>
  <si>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</si>
  <si>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</si>
  <si>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</si>
  <si>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</si>
  <si>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</si>
  <si>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</si>
  <si>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</si>
  <si>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</si>
  <si>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</si>
  <si>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</si>
  <si>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</si>
  <si>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</si>
  <si>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</si>
  <si>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</si>
  <si>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</si>
  <si>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</si>
  <si>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</si>
  <si>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</si>
  <si>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</si>
  <si>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</si>
  <si>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</si>
  <si>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</si>
  <si>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</si>
  <si>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</si>
  <si>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</si>
  <si>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</si>
  <si>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</si>
  <si>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</si>
  <si>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</si>
  <si>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</si>
  <si>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</si>
  <si>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</si>
  <si>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</si>
  <si>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</si>
  <si>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</si>
  <si>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</si>
  <si>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</si>
  <si>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</si>
  <si>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</si>
  <si>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</si>
  <si>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</si>
  <si>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</si>
  <si>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</si>
  <si>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</si>
  <si>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</si>
  <si>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</si>
  <si>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</si>
  <si>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</si>
  <si>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</si>
  <si>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</si>
  <si>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</si>
  <si>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</si>
  <si>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</si>
  <si>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</si>
  <si>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</si>
  <si>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</si>
  <si>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</si>
  <si>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</si>
  <si>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</si>
  <si>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</si>
  <si>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</si>
  <si>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</si>
  <si>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</si>
  <si>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</si>
  <si>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</si>
  <si>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</si>
  <si>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</si>
  <si>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</si>
  <si>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</si>
  <si>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</si>
  <si>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</si>
  <si>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</si>
  <si>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</si>
  <si>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</si>
  <si>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</si>
  <si>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</si>
  <si>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</si>
  <si>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</si>
  <si>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</si>
  <si>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</si>
  <si>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</si>
  <si>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</si>
  <si>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</si>
  <si>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</si>
  <si>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</si>
  <si>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</si>
  <si>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</si>
  <si>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</si>
  <si>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</si>
  <si>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</si>
  <si>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</si>
  <si>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</si>
  <si>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</si>
  <si>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</si>
  <si>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</si>
  <si>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</si>
  <si>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</si>
  <si>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</si>
  <si>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</si>
  <si>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</si>
  <si>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</si>
  <si>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</si>
  <si>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</si>
  <si>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</si>
  <si>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</si>
  <si>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</si>
  <si>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</si>
  <si>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</si>
  <si>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</si>
  <si>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</si>
  <si>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</si>
  <si>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</si>
  <si>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</si>
  <si>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</si>
  <si>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</si>
  <si>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</si>
  <si>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</si>
  <si>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</si>
  <si>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</si>
  <si>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</si>
  <si>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</si>
  <si>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</si>
  <si>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</si>
  <si>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</si>
  <si>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</si>
  <si>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</si>
  <si>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</si>
  <si>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</si>
  <si>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</si>
  <si>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</si>
  <si>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</si>
  <si>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</si>
  <si>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</si>
  <si>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</si>
  <si>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</si>
  <si>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</si>
  <si>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</si>
  <si>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</si>
  <si>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</si>
  <si>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</si>
  <si>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</si>
  <si>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</si>
  <si>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</si>
  <si>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</si>
  <si>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</si>
  <si>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</si>
  <si>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</si>
  <si>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</si>
  <si>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</si>
  <si>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</si>
  <si>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</si>
  <si>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</si>
  <si>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</si>
  <si>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</si>
  <si>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</si>
  <si>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</si>
  <si>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</si>
  <si>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</si>
  <si>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</si>
  <si>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</si>
  <si>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</si>
  <si>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</si>
  <si>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</si>
  <si>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</si>
  <si>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</si>
  <si>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</si>
  <si>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</si>
  <si>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</si>
  <si>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</si>
  <si>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</si>
  <si>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</si>
  <si>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</si>
  <si>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</si>
  <si>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</si>
  <si>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</si>
  <si>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</si>
  <si>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</si>
  <si>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</si>
  <si>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</si>
  <si>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</si>
  <si>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</si>
  <si>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</si>
  <si>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</si>
  <si>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</si>
  <si>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</si>
  <si>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</si>
  <si>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</si>
  <si>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</si>
  <si>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</si>
  <si>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</si>
  <si>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</si>
  <si>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</si>
  <si>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</si>
  <si>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</si>
  <si>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</si>
  <si>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</si>
  <si>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</si>
  <si>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</si>
  <si>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</si>
  <si>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</si>
  <si>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</si>
  <si>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</si>
  <si>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</si>
  <si>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</si>
  <si>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</si>
  <si>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</si>
  <si>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</si>
  <si>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</si>
  <si>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</si>
  <si>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</si>
  <si>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</si>
  <si>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</si>
  <si>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</si>
  <si>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</si>
  <si>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</si>
  <si>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</si>
  <si>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</si>
  <si>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</si>
  <si>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</si>
  <si>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</si>
  <si>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</si>
  <si>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</si>
  <si>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</si>
  <si>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</si>
  <si>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</si>
  <si>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</si>
  <si>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</si>
  <si>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</si>
  <si>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</si>
  <si>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</si>
  <si>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</si>
  <si>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</si>
  <si>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</si>
  <si>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</si>
  <si>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</si>
  <si>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</si>
  <si>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</si>
  <si>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</si>
  <si>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</si>
  <si>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</si>
  <si>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</si>
  <si>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</si>
  <si>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</si>
  <si>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</si>
  <si>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</si>
  <si>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</si>
  <si>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</si>
  <si>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</si>
  <si>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</si>
  <si>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</si>
  <si>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</si>
  <si>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</si>
  <si>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</si>
  <si>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</si>
  <si>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</si>
  <si>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</si>
  <si>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</si>
  <si>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</si>
  <si>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</si>
  <si>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</si>
  <si>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</si>
  <si>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</si>
  <si>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</si>
  <si>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</si>
  <si>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</si>
  <si>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</si>
  <si>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</si>
  <si>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</si>
  <si>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</si>
  <si>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</si>
  <si>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</si>
  <si>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</si>
  <si>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</si>
  <si>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</si>
  <si>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</si>
  <si>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</si>
  <si>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</si>
  <si>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</si>
  <si>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</si>
  <si>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</si>
  <si>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</si>
  <si>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</si>
  <si>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</si>
  <si>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</si>
  <si>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</si>
  <si>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</si>
  <si>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</si>
  <si>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</si>
  <si>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</si>
  <si>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</si>
  <si>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</si>
  <si>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</si>
  <si>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</si>
  <si>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</si>
  <si>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</si>
  <si>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</si>
  <si>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</si>
  <si>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</si>
  <si>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</si>
  <si>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</si>
  <si>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</si>
  <si>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</si>
  <si>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</si>
  <si>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</si>
  <si>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</si>
  <si>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</si>
  <si>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</si>
  <si>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</si>
  <si>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</si>
  <si>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</si>
  <si>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</si>
  <si>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</si>
  <si>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</si>
  <si>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</si>
  <si>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</si>
  <si>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</si>
  <si>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</si>
  <si>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</si>
  <si>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</si>
  <si>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</si>
  <si>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</si>
  <si>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</si>
  <si>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</si>
  <si>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</si>
  <si>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</si>
  <si>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</si>
  <si>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</si>
  <si>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</si>
  <si>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</si>
  <si>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</si>
  <si>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</si>
  <si>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</si>
  <si>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</si>
  <si>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</si>
  <si>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</si>
  <si>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</si>
  <si>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</si>
  <si>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</si>
  <si>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</si>
  <si>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</si>
  <si>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</si>
  <si>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</si>
  <si>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</si>
  <si>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</si>
  <si>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</si>
  <si>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</si>
  <si>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</si>
  <si>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</si>
  <si>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</si>
  <si>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</si>
  <si>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</si>
  <si>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</si>
  <si>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</si>
  <si>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</si>
  <si>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</si>
  <si>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</si>
  <si>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</si>
  <si>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</si>
  <si>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</si>
  <si>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</si>
  <si>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</si>
  <si>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</si>
  <si>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</si>
  <si>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</si>
  <si>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</si>
  <si>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</si>
  <si>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</si>
  <si>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</si>
  <si>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</si>
  <si>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</si>
  <si>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</si>
  <si>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</si>
  <si>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</si>
  <si>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</si>
  <si>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</si>
  <si>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</si>
  <si>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</si>
  <si>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</si>
  <si>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</si>
  <si>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</si>
  <si>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</si>
  <si>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</si>
  <si>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</si>
  <si>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</si>
  <si>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</si>
  <si>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</si>
  <si>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</si>
  <si>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</si>
  <si>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</si>
  <si>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</si>
  <si>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</si>
  <si>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</si>
  <si>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</si>
  <si>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</si>
  <si>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</si>
  <si>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</si>
  <si>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</si>
  <si>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</si>
  <si>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</si>
  <si>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</si>
  <si>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</si>
  <si>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</si>
  <si>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</si>
  <si>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</si>
  <si>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</si>
  <si>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</si>
  <si>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</si>
  <si>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</si>
  <si>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</si>
  <si>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</si>
  <si>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</si>
  <si>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</si>
  <si>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</si>
  <si>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</si>
  <si>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</si>
  <si>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</si>
  <si>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</si>
  <si>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</si>
  <si>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</si>
  <si>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</si>
  <si>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</si>
  <si>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</si>
  <si>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</si>
  <si>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</si>
  <si>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</si>
  <si>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</si>
  <si>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</si>
  <si>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</si>
  <si>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</si>
  <si>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</si>
  <si>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</si>
  <si>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</si>
  <si>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</si>
  <si>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</si>
  <si>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</si>
  <si>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</si>
  <si>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</si>
  <si>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</si>
  <si>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</si>
  <si>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</si>
  <si>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</si>
  <si>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</si>
  <si>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</si>
  <si>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</si>
  <si>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</si>
  <si>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</si>
  <si>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</si>
  <si>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</si>
  <si>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</si>
  <si>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</si>
  <si>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</si>
  <si>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</si>
  <si>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</si>
  <si>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</si>
  <si>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</si>
  <si>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</si>
  <si>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</si>
  <si>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</si>
  <si>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</si>
  <si>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</si>
  <si>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</si>
  <si>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</si>
  <si>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</si>
  <si>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</si>
  <si>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</si>
  <si>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</si>
  <si>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</si>
  <si>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</si>
  <si>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</si>
  <si>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</si>
  <si>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</si>
  <si>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</si>
  <si>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</si>
  <si>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</si>
  <si>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</si>
  <si>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</si>
  <si>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</si>
  <si>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</si>
  <si>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</si>
  <si>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</si>
  <si>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</si>
  <si>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</si>
  <si>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</si>
  <si>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</si>
  <si>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</si>
  <si>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</si>
  <si>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</si>
  <si>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</si>
  <si>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</si>
  <si>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</si>
  <si>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</si>
  <si>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</si>
  <si>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</si>
  <si>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</si>
  <si>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</si>
  <si>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</si>
  <si>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</si>
  <si>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</si>
  <si>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</si>
  <si>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</si>
  <si>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</si>
  <si>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</si>
  <si>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</si>
  <si>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</si>
  <si>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</si>
  <si>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</si>
  <si>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</si>
  <si>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</si>
  <si>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</si>
  <si>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</si>
  <si>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</si>
  <si>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</si>
  <si>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</si>
  <si>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</si>
  <si>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</si>
  <si>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</si>
  <si>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</si>
  <si>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</si>
  <si>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</si>
  <si>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</si>
  <si>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</si>
  <si>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</si>
  <si>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</si>
  <si>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</si>
  <si>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</si>
  <si>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</si>
  <si>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</si>
  <si>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</si>
  <si>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</si>
  <si>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</si>
  <si>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</si>
  <si>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</si>
  <si>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</si>
  <si>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</si>
  <si>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</si>
  <si>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</si>
  <si>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</si>
  <si>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</si>
  <si>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</si>
  <si>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</si>
  <si>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</si>
  <si>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</si>
  <si>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</si>
  <si>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</si>
  <si>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</si>
  <si>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</si>
  <si>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</si>
  <si>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</si>
  <si>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</si>
  <si>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</si>
  <si>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</si>
  <si>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</si>
  <si>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</si>
  <si>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</si>
  <si>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</si>
  <si>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</si>
  <si>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</si>
  <si>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</si>
  <si>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</si>
  <si>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</si>
  <si>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</si>
  <si>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</si>
  <si>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</si>
  <si>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</si>
  <si>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</si>
  <si>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</si>
  <si>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</si>
  <si>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</si>
  <si>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</si>
  <si>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</si>
  <si>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</si>
  <si>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</si>
  <si>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</si>
  <si>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</si>
  <si>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</si>
  <si>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</si>
  <si>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</si>
  <si>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</si>
  <si>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</si>
  <si>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</si>
  <si>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</si>
  <si>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</si>
  <si>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</si>
  <si>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</si>
  <si>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</si>
  <si>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</si>
  <si>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</si>
  <si>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</si>
  <si>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</si>
  <si>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</si>
  <si>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</si>
  <si>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</si>
  <si>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</si>
  <si>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</si>
  <si>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</si>
  <si>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</si>
  <si>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</si>
  <si>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</si>
  <si>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</si>
  <si>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</si>
  <si>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</si>
  <si>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</si>
  <si>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</si>
  <si>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</si>
  <si>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</si>
  <si>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</si>
  <si>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</si>
  <si>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</si>
  <si>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</si>
  <si>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</si>
  <si>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</si>
  <si>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</si>
  <si>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</si>
  <si>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</si>
  <si>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</si>
  <si>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</si>
  <si>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</si>
  <si>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</si>
  <si>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</si>
  <si>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</si>
  <si>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</si>
  <si>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</si>
  <si>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</si>
  <si>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</si>
  <si>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</si>
  <si>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</si>
  <si>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</si>
  <si>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</si>
  <si>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</si>
  <si>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</si>
  <si>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</si>
  <si>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</si>
  <si>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</si>
  <si>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</si>
  <si>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</si>
  <si>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</si>
  <si>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</si>
  <si>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</si>
  <si>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</si>
  <si>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</si>
  <si>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</si>
  <si>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</si>
  <si>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</si>
  <si>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</si>
  <si>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</si>
  <si>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</si>
  <si>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</si>
  <si>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</si>
  <si>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</si>
  <si>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</si>
  <si>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</si>
  <si>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</si>
  <si>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</si>
  <si>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</si>
  <si>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</si>
  <si>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</si>
  <si>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</si>
  <si>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</si>
  <si>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</si>
  <si>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</si>
  <si>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</si>
  <si>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</si>
  <si>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</si>
  <si>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</si>
  <si>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</si>
  <si>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</si>
  <si>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</si>
  <si>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</si>
  <si>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</si>
  <si>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</si>
  <si>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</si>
  <si>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</si>
  <si>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</si>
  <si>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</si>
  <si>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</si>
  <si>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</si>
  <si>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</si>
  <si>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</si>
  <si>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</si>
  <si>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</si>
  <si>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</si>
  <si>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</si>
  <si>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</si>
  <si>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</si>
  <si>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</si>
  <si>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</si>
  <si>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</si>
  <si>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</si>
  <si>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</si>
  <si>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</si>
  <si>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</si>
  <si>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</si>
  <si>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</si>
  <si>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</si>
  <si>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</si>
  <si>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</si>
  <si>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</si>
  <si>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</si>
  <si>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</si>
  <si>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</si>
  <si>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</si>
  <si>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</si>
  <si>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</si>
  <si>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</si>
  <si>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</si>
  <si>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</si>
  <si>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</si>
  <si>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</si>
  <si>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</si>
  <si>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</si>
  <si>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</si>
  <si>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</si>
  <si>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</si>
  <si>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</si>
  <si>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</si>
  <si>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</si>
  <si>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</si>
  <si>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</si>
  <si>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</si>
  <si>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</si>
  <si>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</si>
  <si>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</si>
  <si>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</si>
  <si>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</si>
  <si>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</si>
  <si>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</si>
  <si>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</si>
  <si>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</si>
  <si>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</si>
  <si>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</si>
  <si>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</si>
  <si>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</si>
  <si>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</si>
  <si>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</si>
  <si>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</si>
  <si>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</si>
  <si>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</si>
  <si>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</si>
  <si>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</si>
  <si>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</si>
  <si>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</si>
  <si>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</si>
  <si>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</si>
  <si>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</si>
  <si>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</si>
  <si>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</si>
  <si>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</si>
  <si>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</si>
  <si>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</si>
  <si>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</si>
  <si>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</si>
  <si>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</si>
  <si>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</si>
  <si>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</si>
  <si>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</si>
  <si>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</si>
  <si>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</si>
  <si>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</si>
  <si>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</si>
  <si>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</si>
  <si>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</si>
  <si>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</si>
  <si>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</si>
  <si>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</si>
  <si>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</si>
  <si>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</si>
  <si>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</si>
  <si>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</si>
  <si>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</si>
  <si>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</si>
  <si>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</si>
  <si>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</si>
  <si>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</si>
  <si>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</si>
  <si>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</si>
  <si>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</si>
  <si>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</si>
  <si>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</si>
  <si>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</si>
  <si>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</si>
  <si>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</si>
  <si>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</si>
  <si>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</si>
  <si>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</si>
  <si>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</si>
  <si>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</si>
  <si>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</si>
  <si>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</si>
  <si>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</si>
  <si>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</si>
  <si>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</si>
  <si>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</si>
  <si>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</si>
  <si>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</si>
  <si>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</si>
  <si>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</si>
  <si>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</si>
  <si>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</si>
  <si>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</si>
  <si>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</si>
  <si>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</si>
  <si>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</si>
  <si>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</si>
  <si>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</si>
  <si>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</si>
  <si>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</si>
  <si>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</si>
  <si>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</si>
  <si>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</si>
  <si>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</si>
  <si>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</si>
  <si>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</si>
  <si>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</si>
  <si>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</si>
  <si>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</si>
  <si>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</si>
  <si>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</si>
  <si>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</si>
  <si>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</si>
  <si>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</si>
  <si>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</si>
  <si>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</si>
  <si>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</si>
  <si>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</si>
  <si>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</si>
  <si>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</si>
  <si>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</si>
  <si>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</si>
  <si>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</si>
  <si>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</si>
  <si>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</si>
  <si>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</si>
  <si>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</si>
  <si>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</si>
  <si>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</si>
  <si>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</si>
  <si>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</si>
  <si>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</si>
  <si>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</si>
  <si>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</si>
  <si>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</si>
  <si>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</si>
  <si>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</si>
  <si>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</si>
  <si>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</si>
  <si>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</si>
  <si>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</si>
  <si>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</si>
  <si>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</si>
  <si>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</si>
  <si>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</si>
  <si>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</si>
  <si>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</si>
  <si>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</si>
  <si>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</si>
  <si>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</si>
  <si>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</si>
  <si>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</si>
  <si>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</si>
  <si>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</si>
  <si>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</si>
  <si>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</si>
  <si>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</si>
  <si>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</si>
  <si>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</si>
  <si>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</si>
  <si>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</si>
  <si>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</si>
  <si>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</si>
  <si>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</si>
  <si>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</si>
  <si>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</si>
  <si>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</si>
  <si>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</si>
  <si>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</si>
  <si>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</si>
  <si>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</si>
  <si>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</si>
  <si>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</si>
  <si>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</si>
  <si>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</si>
  <si>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</si>
  <si>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</si>
  <si>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</si>
  <si>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</si>
  <si>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</si>
  <si>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</si>
  <si>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</si>
  <si>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</si>
  <si>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</si>
  <si>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</si>
  <si>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</si>
  <si>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</si>
  <si>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</si>
  <si>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</si>
  <si>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</si>
  <si>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</si>
  <si>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</si>
  <si>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</si>
  <si>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</si>
  <si>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</si>
  <si>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</si>
  <si>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</si>
  <si>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</si>
  <si>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</si>
  <si>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</si>
  <si>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</si>
  <si>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</si>
  <si>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</si>
  <si>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</si>
  <si>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</si>
  <si>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</si>
  <si>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</si>
  <si>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</si>
  <si>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</si>
  <si>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</si>
  <si>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</si>
  <si>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</si>
  <si>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</si>
  <si>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</si>
  <si>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</si>
  <si>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</si>
  <si>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</si>
  <si>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</si>
  <si>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</si>
  <si>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</si>
  <si>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</si>
  <si>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</si>
  <si>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</si>
  <si>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</si>
  <si>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</si>
  <si>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</si>
  <si>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</si>
  <si>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</si>
  <si>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</si>
  <si>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</si>
  <si>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</si>
  <si>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</si>
  <si>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</si>
  <si>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</si>
  <si>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</si>
  <si>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</si>
  <si>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</si>
  <si>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</si>
  <si>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</si>
  <si>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</si>
  <si>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</si>
  <si>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</si>
  <si>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</si>
  <si>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</si>
  <si>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</si>
  <si>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</si>
  <si>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</si>
  <si>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</si>
  <si>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</si>
  <si>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</si>
  <si>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</si>
  <si>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</si>
  <si>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</si>
  <si>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</si>
  <si>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</si>
  <si>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</si>
  <si>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</si>
  <si>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</si>
  <si>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</si>
  <si>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</si>
  <si>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</si>
  <si>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</si>
  <si>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</si>
  <si>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</si>
  <si>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</si>
  <si>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</si>
  <si>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</si>
  <si>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</si>
  <si>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</si>
  <si>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</si>
  <si>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</si>
  <si>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</si>
  <si>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</si>
  <si>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</si>
  <si>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</si>
  <si>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</si>
  <si>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</si>
  <si>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</si>
  <si>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</si>
  <si>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</si>
  <si>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</si>
  <si>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</si>
  <si>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</si>
  <si>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</si>
  <si>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</si>
  <si>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</si>
  <si>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</si>
  <si>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</si>
  <si>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</si>
  <si>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</si>
  <si>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</si>
  <si>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</si>
  <si>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</si>
  <si>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</si>
  <si>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</si>
  <si>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</si>
  <si>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</si>
  <si>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</si>
  <si>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</si>
  <si>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</si>
  <si>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</si>
  <si>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</si>
  <si>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</si>
  <si>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</si>
  <si>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</si>
  <si>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</si>
  <si>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</si>
  <si>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</si>
  <si>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</si>
  <si>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</si>
  <si>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</si>
  <si>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</si>
  <si>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</si>
  <si>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</si>
  <si>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</si>
  <si>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</si>
  <si>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</si>
  <si>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</si>
  <si>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</si>
  <si>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</si>
  <si>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</si>
  <si>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</si>
  <si>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</si>
  <si>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</si>
  <si>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</si>
  <si>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</si>
  <si>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</si>
  <si>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</si>
  <si>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</si>
  <si>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</si>
  <si>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</si>
  <si>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</si>
  <si>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</si>
  <si>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</si>
  <si>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</si>
  <si>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</si>
  <si>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</si>
  <si>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</si>
  <si>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</si>
  <si>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</si>
  <si>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</si>
  <si>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</si>
  <si>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</si>
  <si>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</si>
  <si>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</si>
  <si>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</si>
  <si>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</si>
  <si>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</si>
  <si>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</si>
  <si>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</si>
  <si>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</si>
  <si>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</si>
  <si>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</si>
  <si>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</si>
  <si>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</si>
  <si>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</si>
  <si>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</si>
  <si>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</si>
  <si>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</si>
  <si>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</si>
  <si>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</si>
  <si>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</si>
  <si>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</si>
  <si>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</si>
  <si>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</si>
  <si>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</si>
  <si>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</si>
  <si>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</si>
  <si>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</si>
  <si>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</si>
  <si>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</si>
  <si>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</si>
  <si>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</si>
  <si>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</si>
  <si>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</si>
  <si>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</si>
  <si>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</si>
  <si>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</si>
  <si>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</si>
  <si>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</si>
  <si>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</si>
  <si>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</si>
  <si>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</si>
  <si>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</si>
  <si>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</si>
  <si>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</si>
  <si>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</si>
  <si>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</si>
  <si>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</si>
  <si>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</si>
  <si>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</si>
  <si>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</si>
  <si>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</si>
  <si>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</si>
  <si>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</si>
  <si>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</si>
  <si>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</si>
  <si>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</si>
  <si>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</si>
  <si>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</si>
  <si>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</si>
  <si>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</si>
  <si>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</si>
  <si>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</si>
  <si>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</si>
  <si>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</si>
  <si>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</si>
  <si>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</si>
  <si>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</si>
  <si>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</si>
  <si>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</si>
  <si>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</si>
  <si>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</si>
  <si>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</si>
  <si>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</si>
  <si>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</si>
  <si>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</si>
  <si>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</si>
  <si>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</si>
  <si>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</si>
  <si>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</si>
  <si>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</si>
  <si>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</si>
  <si>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</si>
  <si>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</si>
  <si>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</si>
  <si>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</si>
  <si>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</si>
  <si>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</si>
  <si>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</si>
  <si>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</si>
  <si>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</si>
  <si>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</si>
  <si>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</si>
  <si>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</si>
  <si>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</si>
  <si>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</si>
  <si>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</si>
  <si>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</si>
  <si>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</si>
  <si>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</si>
  <si>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</si>
  <si>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</si>
  <si>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</si>
  <si>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</si>
  <si>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</si>
  <si>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</si>
  <si>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</si>
  <si>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</si>
  <si>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</si>
  <si>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</si>
  <si>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</si>
  <si>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</si>
  <si>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</si>
  <si>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</si>
  <si>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</si>
  <si>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</si>
  <si>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</si>
  <si>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</si>
  <si>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</si>
  <si>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</si>
  <si>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</si>
  <si>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</si>
  <si>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</si>
  <si>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</si>
  <si>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</si>
  <si>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</si>
  <si>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</si>
  <si>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</si>
  <si>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</si>
  <si>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</si>
  <si>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</si>
  <si>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</si>
  <si>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</si>
  <si>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</si>
  <si>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</si>
  <si>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</si>
  <si>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</si>
  <si>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</si>
  <si>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</si>
  <si>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</si>
  <si>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</si>
  <si>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</si>
  <si>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</si>
  <si>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</si>
  <si>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</si>
  <si>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</si>
  <si>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</si>
  <si>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</si>
  <si>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</si>
  <si>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</si>
  <si>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</si>
  <si>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</si>
  <si>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</si>
  <si>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</si>
  <si>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</si>
  <si>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</si>
  <si>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</si>
  <si>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</si>
  <si>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</si>
  <si>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</si>
  <si>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</si>
  <si>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</si>
  <si>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</si>
  <si>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</si>
  <si>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</si>
  <si>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</si>
  <si>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</si>
  <si>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</si>
  <si>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</si>
  <si>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</si>
  <si>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</si>
  <si>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</si>
  <si>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</si>
  <si>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</si>
  <si>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</si>
  <si>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</si>
  <si>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</si>
  <si>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</si>
  <si>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</si>
  <si>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</si>
  <si>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</si>
  <si>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</si>
  <si>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</si>
  <si>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</si>
  <si>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</si>
  <si>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</si>
  <si>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</si>
  <si>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</si>
  <si>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</si>
  <si>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</si>
  <si>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</si>
  <si>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</si>
  <si>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</si>
  <si>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</si>
  <si>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</si>
  <si>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</si>
  <si>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</si>
  <si>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</si>
  <si>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</si>
  <si>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</si>
  <si>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</si>
  <si>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</si>
  <si>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</si>
  <si>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</si>
  <si>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</si>
  <si>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</si>
  <si>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</si>
  <si>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</si>
  <si>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</si>
  <si>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</si>
  <si>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</si>
  <si>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</si>
  <si>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</si>
  <si>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</si>
  <si>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</si>
  <si>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</si>
  <si>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</si>
  <si>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</si>
  <si>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</si>
  <si>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</si>
  <si>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</si>
  <si>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</si>
  <si>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</si>
  <si>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</si>
  <si>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</si>
  <si>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</si>
  <si>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</si>
  <si>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</si>
  <si>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</si>
  <si>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</si>
  <si>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</si>
  <si>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</si>
  <si>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</si>
  <si>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</si>
  <si>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</si>
  <si>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</si>
  <si>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</si>
  <si>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</si>
  <si>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</si>
  <si>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</si>
  <si>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</si>
  <si>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</si>
  <si>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</si>
  <si>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</si>
  <si>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</si>
  <si>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</si>
  <si>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</si>
  <si>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</si>
  <si>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</si>
  <si>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</si>
  <si>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</si>
  <si>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</si>
  <si>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</si>
  <si>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</si>
  <si>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</si>
  <si>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</si>
  <si>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</si>
  <si>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</si>
  <si>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</si>
  <si>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</si>
  <si>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</si>
  <si>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</si>
  <si>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</si>
  <si>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</si>
  <si>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</si>
  <si>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</si>
  <si>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</si>
  <si>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</si>
  <si>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</si>
  <si>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</si>
  <si>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</si>
  <si>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</si>
  <si>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</si>
  <si>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</si>
  <si>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</si>
  <si>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</si>
  <si>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</si>
  <si>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</si>
  <si>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</si>
  <si>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</si>
  <si>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</si>
  <si>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</si>
  <si>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</si>
  <si>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</si>
  <si>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</si>
  <si>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</si>
  <si>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</si>
  <si>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</si>
  <si>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</si>
  <si>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</si>
  <si>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</si>
  <si>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</si>
  <si>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</si>
  <si>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</si>
  <si>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</si>
  <si>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</si>
  <si>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</si>
  <si>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</si>
  <si>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</si>
  <si>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</si>
  <si>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</si>
  <si>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</si>
  <si>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</si>
  <si>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</si>
  <si>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</si>
  <si>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</si>
  <si>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</si>
  <si>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</si>
  <si>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</si>
  <si>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</si>
  <si>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</si>
  <si>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</si>
  <si>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</si>
  <si>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</si>
  <si>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</si>
  <si>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</si>
  <si>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</si>
  <si>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</si>
  <si>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</si>
  <si>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</si>
  <si>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</si>
  <si>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</si>
  <si>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</si>
  <si>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</si>
  <si>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</si>
  <si>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</si>
  <si>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</si>
  <si>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</si>
  <si>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</si>
  <si>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</si>
  <si>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</si>
  <si>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</si>
  <si>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</si>
  <si>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</si>
  <si>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</si>
  <si>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</si>
  <si>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</si>
  <si>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</si>
  <si>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</si>
  <si>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</si>
  <si>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</si>
  <si>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</si>
  <si>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</si>
  <si>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</si>
  <si>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</si>
  <si>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</si>
  <si>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</si>
  <si>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</si>
  <si>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</si>
  <si>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</si>
  <si>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</si>
  <si>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</si>
  <si>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</si>
  <si>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</si>
  <si>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</si>
  <si>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</si>
  <si>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</si>
  <si>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</si>
  <si>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</si>
  <si>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</si>
  <si>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</si>
  <si>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</si>
  <si>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</si>
  <si>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</si>
  <si>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</si>
  <si>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</si>
  <si>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</si>
  <si>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</si>
  <si>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</si>
  <si>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</si>
  <si>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</si>
  <si>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</si>
  <si>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</si>
  <si>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</si>
  <si>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</si>
  <si>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</si>
  <si>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</si>
  <si>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</si>
  <si>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</si>
  <si>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</si>
  <si>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</si>
  <si>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</si>
  <si>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</si>
  <si>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</si>
  <si>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</si>
  <si>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</si>
  <si>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</si>
  <si>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</si>
  <si>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</si>
  <si>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</si>
  <si>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</si>
  <si>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</si>
  <si>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</si>
  <si>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</si>
  <si>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</si>
  <si>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</si>
  <si>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</si>
  <si>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</si>
  <si>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</si>
  <si>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</si>
  <si>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</si>
  <si>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</si>
  <si>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</si>
  <si>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</si>
  <si>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</si>
  <si>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</si>
  <si>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</si>
  <si>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</si>
  <si>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</si>
  <si>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</si>
  <si>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</si>
  <si>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</si>
  <si>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</si>
  <si>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</si>
  <si>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</si>
  <si>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</si>
  <si>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</si>
  <si>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</si>
  <si>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</si>
  <si>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</si>
  <si>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</si>
  <si>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</si>
  <si>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</si>
  <si>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</si>
  <si>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</si>
  <si>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</si>
  <si>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</si>
  <si>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</si>
  <si>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</si>
  <si>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</si>
  <si>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</si>
  <si>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</si>
  <si>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</si>
  <si>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</si>
  <si>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</si>
  <si>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</si>
  <si>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</si>
  <si>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</si>
  <si>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</si>
  <si>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</si>
  <si>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</si>
  <si>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</si>
  <si>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</si>
  <si>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</si>
  <si>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</si>
  <si>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</si>
  <si>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</si>
  <si>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</si>
  <si>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</si>
  <si>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</si>
  <si>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</si>
  <si>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</si>
  <si>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</si>
  <si>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</si>
  <si>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</si>
  <si>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</si>
  <si>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</si>
  <si>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</si>
  <si>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</si>
  <si>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</si>
  <si>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</si>
  <si>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</si>
  <si>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</si>
  <si>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</si>
  <si>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</si>
  <si>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</si>
  <si>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</si>
  <si>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</si>
  <si>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</si>
  <si>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</si>
  <si>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</si>
  <si>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</si>
  <si>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</si>
  <si>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</si>
  <si>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</si>
  <si>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</si>
  <si>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</si>
  <si>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</si>
  <si>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</si>
  <si>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</si>
  <si>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</si>
  <si>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</si>
  <si>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</si>
  <si>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</si>
  <si>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</si>
  <si>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</si>
  <si>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</si>
  <si>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</si>
  <si>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</si>
  <si>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</si>
  <si>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</si>
  <si>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</si>
  <si>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</si>
  <si>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</si>
  <si>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</si>
  <si>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</si>
  <si>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</si>
  <si>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</si>
  <si>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</si>
  <si>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</si>
  <si>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</si>
  <si>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</si>
  <si>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</si>
  <si>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</si>
  <si>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</si>
  <si>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</si>
  <si>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</si>
  <si>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</si>
  <si>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</si>
  <si>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</si>
  <si>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</si>
  <si>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</si>
  <si>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</si>
  <si>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</si>
  <si>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</si>
  <si>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</si>
  <si>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</si>
  <si>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</si>
  <si>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</si>
  <si>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</si>
  <si>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</si>
  <si>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</si>
  <si>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</si>
  <si>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</si>
  <si>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</si>
  <si>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</si>
  <si>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</si>
  <si>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</si>
  <si>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</si>
  <si>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</si>
  <si>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</si>
  <si>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</si>
  <si>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</si>
  <si>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</si>
  <si>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</si>
  <si>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</si>
  <si>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</si>
  <si>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</si>
  <si>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</si>
  <si>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</si>
  <si>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</si>
  <si>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</si>
  <si>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</si>
  <si>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</si>
  <si>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</si>
  <si>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</si>
  <si>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</si>
  <si>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</si>
  <si>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</si>
  <si>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</si>
  <si>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</si>
  <si>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</si>
  <si>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</si>
  <si>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</si>
  <si>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</si>
  <si>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</si>
  <si>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</si>
  <si>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</si>
  <si>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</si>
  <si>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</si>
  <si>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</si>
  <si>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</si>
  <si>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</si>
  <si>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</si>
  <si>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</si>
  <si>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</si>
  <si>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</si>
  <si>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</si>
  <si>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</si>
  <si>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</si>
  <si>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</si>
  <si>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</si>
  <si>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</si>
  <si>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</si>
  <si>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</si>
  <si>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</si>
  <si>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</si>
  <si>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</si>
  <si>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</si>
  <si>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</si>
  <si>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</si>
  <si>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</si>
  <si>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</si>
  <si>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</si>
  <si>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</si>
  <si>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</si>
  <si>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</si>
  <si>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</si>
  <si>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</si>
  <si>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</si>
  <si>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</si>
  <si>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</si>
  <si>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</si>
  <si>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</si>
  <si>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</si>
  <si>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</si>
  <si>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</si>
  <si>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</si>
  <si>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</si>
  <si>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</si>
  <si>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</si>
  <si>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</si>
  <si>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</si>
  <si>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</si>
  <si>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</si>
  <si>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</si>
  <si>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</si>
  <si>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</si>
  <si>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</si>
  <si>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</si>
  <si>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</si>
  <si>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</si>
  <si>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</si>
  <si>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</si>
  <si>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</si>
  <si>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</si>
  <si>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</si>
  <si>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</si>
  <si>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</si>
  <si>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</si>
  <si>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</si>
  <si>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</si>
  <si>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</si>
  <si>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</si>
  <si>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</si>
  <si>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</si>
  <si>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</si>
  <si>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</si>
  <si>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</si>
  <si>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</si>
  <si>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</si>
  <si>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</si>
  <si>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</si>
  <si>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</si>
  <si>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</si>
  <si>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</si>
  <si>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</si>
  <si>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</si>
  <si>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</si>
  <si>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</si>
  <si>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</si>
  <si>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</si>
  <si>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</si>
  <si>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</si>
  <si>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</si>
  <si>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</si>
  <si>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</si>
  <si>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</si>
  <si>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</si>
  <si>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</si>
  <si>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</si>
  <si>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</si>
  <si>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</si>
  <si>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</si>
  <si>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</si>
  <si>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</si>
  <si>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</si>
  <si>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</si>
  <si>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</si>
  <si>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</si>
  <si>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</si>
  <si>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</si>
  <si>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</si>
  <si>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</si>
  <si>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</si>
  <si>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</si>
  <si>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</si>
  <si>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</si>
  <si>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</si>
  <si>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</si>
  <si>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</si>
  <si>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</si>
  <si>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</si>
  <si>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</si>
  <si>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</si>
  <si>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</si>
  <si>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</si>
  <si>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</si>
  <si>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</si>
  <si>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</si>
  <si>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</si>
  <si>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</si>
  <si>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</si>
  <si>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</si>
  <si>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</si>
  <si>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</si>
  <si>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</si>
  <si>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</si>
  <si>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</si>
  <si>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</si>
  <si>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</si>
  <si>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</si>
  <si>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</si>
  <si>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</si>
  <si>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</si>
  <si>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</si>
  <si>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</si>
  <si>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</si>
  <si>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</si>
  <si>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</si>
  <si>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</si>
  <si>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</si>
  <si>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</si>
  <si>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</si>
  <si>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</si>
  <si>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</si>
  <si>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</si>
  <si>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</si>
  <si>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</si>
  <si>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</si>
  <si>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</si>
  <si>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</si>
  <si>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</si>
  <si>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</si>
  <si>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</si>
  <si>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</si>
  <si>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</si>
  <si>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</si>
  <si>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</si>
  <si>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</si>
  <si>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</si>
  <si>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</si>
  <si>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</si>
  <si>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</si>
  <si>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</si>
  <si>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</si>
  <si>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</si>
  <si>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</si>
  <si>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</si>
  <si>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</si>
  <si>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</si>
  <si>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</si>
  <si>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</si>
  <si>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</si>
  <si>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</si>
  <si>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</si>
  <si>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</si>
  <si>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</si>
  <si>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</si>
  <si>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</si>
  <si>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</si>
  <si>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</si>
  <si>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</si>
  <si>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</si>
  <si>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</si>
  <si>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</si>
  <si>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</si>
  <si>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</si>
  <si>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</si>
  <si>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</si>
  <si>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</si>
  <si>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</si>
  <si>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</si>
  <si>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</si>
  <si>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</si>
  <si>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</si>
  <si>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</si>
  <si>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</si>
  <si>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</si>
  <si>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</si>
  <si>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</si>
  <si>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</si>
  <si>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</si>
  <si>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</si>
  <si>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</si>
  <si>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</si>
  <si>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</si>
  <si>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</si>
  <si>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</si>
  <si>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</si>
  <si>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</si>
  <si>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</si>
  <si>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</si>
  <si>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</si>
  <si>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</si>
  <si>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</si>
  <si>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</si>
  <si>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</si>
  <si>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</si>
  <si>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</si>
  <si>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</si>
  <si>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</si>
  <si>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</si>
  <si>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</si>
  <si>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</si>
  <si>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</si>
  <si>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</si>
  <si>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</si>
  <si>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</si>
  <si>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</si>
  <si>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</si>
  <si>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</si>
  <si>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</si>
  <si>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</si>
  <si>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</si>
  <si>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</si>
  <si>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</si>
  <si>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</si>
  <si>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</si>
  <si>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</si>
  <si>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</si>
  <si>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</si>
  <si>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</si>
  <si>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</si>
  <si>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</si>
  <si>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</si>
  <si>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</si>
  <si>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</si>
  <si>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</si>
  <si>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</si>
  <si>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</si>
  <si>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</si>
  <si>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</si>
  <si>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</si>
  <si>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</si>
  <si>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</si>
  <si>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</si>
  <si>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</si>
  <si>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</si>
  <si>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</si>
  <si>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</si>
  <si>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</si>
  <si>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</si>
  <si>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</si>
  <si>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</si>
  <si>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</si>
  <si>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</si>
  <si>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</si>
  <si>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</si>
  <si>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</si>
  <si>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</si>
  <si>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</si>
  <si>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</si>
  <si>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</si>
  <si>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</si>
  <si>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</si>
  <si>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</si>
  <si>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</si>
  <si>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</si>
  <si>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</si>
  <si>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</si>
  <si>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</si>
  <si>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</si>
  <si>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</si>
  <si>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</si>
  <si>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</si>
  <si>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</si>
  <si>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</si>
  <si>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</si>
  <si>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</si>
  <si>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</si>
  <si>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</si>
  <si>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</si>
  <si>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</si>
  <si>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</si>
  <si>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</si>
  <si>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</si>
  <si>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</si>
  <si>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</si>
  <si>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</si>
  <si>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</si>
  <si>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</si>
  <si>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</si>
  <si>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</si>
  <si>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</si>
  <si>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</si>
  <si>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</si>
  <si>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</si>
  <si>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</si>
  <si>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</si>
  <si>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</si>
  <si>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</si>
  <si>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</si>
  <si>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</si>
  <si>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</si>
  <si>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</si>
  <si>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</si>
  <si>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</si>
  <si>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</si>
  <si>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</si>
  <si>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</si>
  <si>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</si>
  <si>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</si>
  <si>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</si>
  <si>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</si>
  <si>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</si>
  <si>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</si>
  <si>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</si>
  <si>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</si>
  <si>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</si>
  <si>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</si>
  <si>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</si>
  <si>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</si>
  <si>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</si>
  <si>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</si>
  <si>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</si>
  <si>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</si>
  <si>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</si>
  <si>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</si>
  <si>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</si>
  <si>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</si>
  <si>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</si>
  <si>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</si>
  <si>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</si>
  <si>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</si>
  <si>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</si>
  <si>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</si>
  <si>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</si>
  <si>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</si>
  <si>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</si>
  <si>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</si>
  <si>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</si>
  <si>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</si>
  <si>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</si>
  <si>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</si>
  <si>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</si>
  <si>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</si>
  <si>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</si>
  <si>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</si>
  <si>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</si>
  <si>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</si>
  <si>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</si>
  <si>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</si>
  <si>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</si>
  <si>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</si>
  <si>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</si>
  <si>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</si>
  <si>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</si>
  <si>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</si>
  <si>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</si>
  <si>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</si>
  <si>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</si>
  <si>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</si>
  <si>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</si>
  <si>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</si>
  <si>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</si>
  <si>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</si>
  <si>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</si>
  <si>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</si>
  <si>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</si>
  <si>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</si>
  <si>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</si>
  <si>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</si>
  <si>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</si>
  <si>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</si>
  <si>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</si>
  <si>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</si>
  <si>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</si>
  <si>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</si>
  <si>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</si>
  <si>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</si>
  <si>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</si>
  <si>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</si>
  <si>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</si>
  <si>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</si>
  <si>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</si>
  <si>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</si>
  <si>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</si>
  <si>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</si>
  <si>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</si>
  <si>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</si>
  <si>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</si>
  <si>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</si>
  <si>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</si>
  <si>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</si>
  <si>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</si>
  <si>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</si>
  <si>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</si>
  <si>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</si>
  <si>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</si>
  <si>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</si>
  <si>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</si>
  <si>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</si>
  <si>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</si>
  <si>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</si>
  <si>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</si>
  <si>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</si>
  <si>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</si>
  <si>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</si>
  <si>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</si>
  <si>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</si>
  <si>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</si>
  <si>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</si>
  <si>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</si>
  <si>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</si>
  <si>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</si>
  <si>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</si>
  <si>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</si>
  <si>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</si>
  <si>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</si>
  <si>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</si>
  <si>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</si>
  <si>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</si>
  <si>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</si>
  <si>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</si>
  <si>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</si>
  <si>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</si>
  <si>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</si>
  <si>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</si>
  <si>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</si>
  <si>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</si>
  <si>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</si>
  <si>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</si>
  <si>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</si>
  <si>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</si>
  <si>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</si>
  <si>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</si>
  <si>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</si>
  <si>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</si>
  <si>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</si>
  <si>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</si>
  <si>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</si>
  <si>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</si>
  <si>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</si>
  <si>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</si>
  <si>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</si>
  <si>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</si>
  <si>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</si>
  <si>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</si>
  <si>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</si>
  <si>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</si>
  <si>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</si>
  <si>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</si>
  <si>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</si>
  <si>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</si>
  <si>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</si>
  <si>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</si>
  <si>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</si>
  <si>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</si>
  <si>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</si>
  <si>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</si>
  <si>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</si>
  <si>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</si>
  <si>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</si>
  <si>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</si>
  <si>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</si>
  <si>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</si>
  <si>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</si>
  <si>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</si>
  <si>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</si>
  <si>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</si>
  <si>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</si>
  <si>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</si>
  <si>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</si>
  <si>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</si>
  <si>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</si>
  <si>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</si>
  <si>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</si>
  <si>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</si>
  <si>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</si>
  <si>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</si>
  <si>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</si>
  <si>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</si>
  <si>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</si>
  <si>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</si>
  <si>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</si>
  <si>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</si>
  <si>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</si>
  <si>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</si>
  <si>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</si>
  <si>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</si>
  <si>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</si>
  <si>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</si>
  <si>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</si>
  <si>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</si>
  <si>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</si>
  <si>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</si>
  <si>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</si>
  <si>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</si>
  <si>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</si>
  <si>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</si>
  <si>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</si>
  <si>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</si>
  <si>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</si>
  <si>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</si>
  <si>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</si>
  <si>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</si>
  <si>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</si>
  <si>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</si>
  <si>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</si>
  <si>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</si>
  <si>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</si>
  <si>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</si>
  <si>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</si>
  <si>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</si>
  <si>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</si>
  <si>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</si>
  <si>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</si>
  <si>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</si>
  <si>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</si>
  <si>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</si>
  <si>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</si>
  <si>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</si>
  <si>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</si>
  <si>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</si>
  <si>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</si>
  <si>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</si>
  <si>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</si>
  <si>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</si>
  <si>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</si>
  <si>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</si>
  <si>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</si>
  <si>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</si>
  <si>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</si>
  <si>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</si>
  <si>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</si>
  <si>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</si>
  <si>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</si>
  <si>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</si>
  <si>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</si>
  <si>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</si>
  <si>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</si>
  <si>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</si>
  <si>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</si>
  <si>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</si>
  <si>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</si>
  <si>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</si>
  <si>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</si>
  <si>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</si>
  <si>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</si>
  <si>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</si>
  <si>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</si>
  <si>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</si>
  <si>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</si>
  <si>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</si>
  <si>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</si>
  <si>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</si>
  <si>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</si>
  <si>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</si>
  <si>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</si>
  <si>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</si>
  <si>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</si>
  <si>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</si>
  <si>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</si>
  <si>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</si>
  <si>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</si>
  <si>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</si>
  <si>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</si>
  <si>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</si>
  <si>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</si>
  <si>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</si>
  <si>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</si>
  <si>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</si>
  <si>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</si>
  <si>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</si>
  <si>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</si>
  <si>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</si>
  <si>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</si>
  <si>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</si>
  <si>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</si>
  <si>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</si>
  <si>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</si>
  <si>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</si>
  <si>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</si>
  <si>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</si>
  <si>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</si>
  <si>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</si>
  <si>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</si>
  <si>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</si>
  <si>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</si>
  <si>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</si>
  <si>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</si>
  <si>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</si>
  <si>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</si>
  <si>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</si>
  <si>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</si>
  <si>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</si>
  <si>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</si>
  <si>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</si>
  <si>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</si>
  <si>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</si>
  <si>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</si>
  <si>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</si>
  <si>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</si>
  <si>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</si>
  <si>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</si>
  <si>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</si>
  <si>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</si>
  <si>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</si>
  <si>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</si>
  <si>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</si>
  <si>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</si>
  <si>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</si>
  <si>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</si>
  <si>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</si>
  <si>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</si>
  <si>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</si>
  <si>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</si>
  <si>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</si>
  <si>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</si>
  <si>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</si>
  <si>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</si>
  <si>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</si>
  <si>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</si>
  <si>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</si>
  <si>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</si>
  <si>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</si>
  <si>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</si>
  <si>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</si>
  <si>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</si>
  <si>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</si>
  <si>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</si>
  <si>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</si>
  <si>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</si>
  <si>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</si>
  <si>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</si>
  <si>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</si>
  <si>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</si>
  <si>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</si>
  <si>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</si>
  <si>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</si>
  <si>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</si>
  <si>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</si>
  <si>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</si>
  <si>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</si>
  <si>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</si>
  <si>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</si>
  <si>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</si>
  <si>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</si>
  <si>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</si>
  <si>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</si>
  <si>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</si>
  <si>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</si>
  <si>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</si>
  <si>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</si>
  <si>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</si>
  <si>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</si>
  <si>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</si>
  <si>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</si>
  <si>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</si>
  <si>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</si>
  <si>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</si>
  <si>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</si>
  <si>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</si>
  <si>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</si>
  <si>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</si>
  <si>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</si>
  <si>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</si>
  <si>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</si>
  <si>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</si>
  <si>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</si>
  <si>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</si>
  <si>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</si>
  <si>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</si>
  <si>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</si>
  <si>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</si>
  <si>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</si>
  <si>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</si>
  <si>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</si>
  <si>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</si>
  <si>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</si>
  <si>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</si>
  <si>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</si>
  <si>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</si>
  <si>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</si>
  <si>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</si>
  <si>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</si>
  <si>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</si>
  <si>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</si>
  <si>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</si>
  <si>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</si>
  <si>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</si>
  <si>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</si>
  <si>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</si>
  <si>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</si>
  <si>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</si>
  <si>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</si>
  <si>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</si>
  <si>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</si>
  <si>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</si>
  <si>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</si>
  <si>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</si>
  <si>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</si>
  <si>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</si>
  <si>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</si>
  <si>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</si>
  <si>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</si>
  <si>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</si>
  <si>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</si>
  <si>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</si>
  <si>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</si>
  <si>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</si>
  <si>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</si>
  <si>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</si>
  <si>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</si>
  <si>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</si>
  <si>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</si>
  <si>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</si>
  <si>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</si>
  <si>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</si>
  <si>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</si>
  <si>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</si>
  <si>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</si>
  <si>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</si>
  <si>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</si>
  <si>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</si>
  <si>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</si>
  <si>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</si>
  <si>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</si>
  <si>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</si>
  <si>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</si>
  <si>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</si>
  <si>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</si>
  <si>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</si>
  <si>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</si>
  <si>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</si>
  <si>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</si>
  <si>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</si>
  <si>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</si>
  <si>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</si>
  <si>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</si>
  <si>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</si>
  <si>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</si>
  <si>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</si>
  <si>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</si>
  <si>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</si>
  <si>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</si>
  <si>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</si>
  <si>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</si>
  <si>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</si>
  <si>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</si>
  <si>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</si>
  <si>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</si>
  <si>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</si>
  <si>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</si>
  <si>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</si>
  <si>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</si>
  <si>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</si>
  <si>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</si>
  <si>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</si>
  <si>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</si>
  <si>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</si>
  <si>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</si>
  <si>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</si>
  <si>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</si>
  <si>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</si>
  <si>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</si>
  <si>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</si>
  <si>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</si>
  <si>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</si>
  <si>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</si>
  <si>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</si>
  <si>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</si>
  <si>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</si>
  <si>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</si>
  <si>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</si>
  <si>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</si>
  <si>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</si>
  <si>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</si>
  <si>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</si>
  <si>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</si>
  <si>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</si>
  <si>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</si>
  <si>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</si>
  <si>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</si>
  <si>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</si>
  <si>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</si>
  <si>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</si>
  <si>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</si>
  <si>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</si>
  <si>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</si>
  <si>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</si>
  <si>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</si>
  <si>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</si>
  <si>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</si>
  <si>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</si>
  <si>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</si>
  <si>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</si>
  <si>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</si>
  <si>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</si>
  <si>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</si>
  <si>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</si>
  <si>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</si>
  <si>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</si>
  <si>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</si>
  <si>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</si>
  <si>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</si>
  <si>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</si>
  <si>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</si>
  <si>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</si>
  <si>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</si>
  <si>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</si>
  <si>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</si>
  <si>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</si>
  <si>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</si>
  <si>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</si>
  <si>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</si>
  <si>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</si>
  <si>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</si>
  <si>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</si>
  <si>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</si>
  <si>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</si>
  <si>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</si>
  <si>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</si>
  <si>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</si>
  <si>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</si>
  <si>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</si>
  <si>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</si>
  <si>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</si>
  <si>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</si>
  <si>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</si>
  <si>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</si>
  <si>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</si>
  <si>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</si>
  <si>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</si>
  <si>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</si>
  <si>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</si>
  <si>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</si>
  <si>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</si>
  <si>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</si>
  <si>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</si>
  <si>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</si>
  <si>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</si>
  <si>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</si>
  <si>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</si>
  <si>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</si>
  <si>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</si>
  <si>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</si>
  <si>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</si>
  <si>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</si>
  <si>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</si>
  <si>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</si>
  <si>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</si>
  <si>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</si>
  <si>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</si>
  <si>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</si>
  <si>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</si>
  <si>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</si>
  <si>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</si>
  <si>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</si>
  <si>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</si>
  <si>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</si>
  <si>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</si>
  <si>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</si>
  <si>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</si>
  <si>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</si>
  <si>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</si>
  <si>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</si>
  <si>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</si>
  <si>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</si>
  <si>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</si>
  <si>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</si>
  <si>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</si>
  <si>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</si>
  <si>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</si>
  <si>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</si>
  <si>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</si>
  <si>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</si>
  <si>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</si>
  <si>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</si>
  <si>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</si>
  <si>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</si>
  <si>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</si>
  <si>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</si>
  <si>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</si>
  <si>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</si>
  <si>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</si>
  <si>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</si>
  <si>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</si>
  <si>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</si>
  <si>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</si>
  <si>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</si>
  <si>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</si>
  <si>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</si>
  <si>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</si>
  <si>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</si>
  <si>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</si>
  <si>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</si>
  <si>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</si>
  <si>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</si>
  <si>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</si>
  <si>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</si>
  <si>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</si>
  <si>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</si>
  <si>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</si>
  <si>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</si>
  <si>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</si>
  <si>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</si>
  <si>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</si>
  <si>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</si>
  <si>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</si>
  <si>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</si>
  <si>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</si>
  <si>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</si>
  <si>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</si>
  <si>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</si>
  <si>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</si>
  <si>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</si>
  <si>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</si>
  <si>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</si>
  <si>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</si>
  <si>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</si>
  <si>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</si>
  <si>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</si>
  <si>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</si>
  <si>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</si>
  <si>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</si>
  <si>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</si>
  <si>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</si>
  <si>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</si>
  <si>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</si>
  <si>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</si>
  <si>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</si>
  <si>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</si>
  <si>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</si>
  <si>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</si>
  <si>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</si>
  <si>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</si>
  <si>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</si>
  <si>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</si>
  <si>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</si>
  <si>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</si>
  <si>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</si>
  <si>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</si>
  <si>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</si>
  <si>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</si>
  <si>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</si>
  <si>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</si>
  <si>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</si>
  <si>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</si>
  <si>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</si>
  <si>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</si>
  <si>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</si>
  <si>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</si>
  <si>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</si>
  <si>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</si>
  <si>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</si>
  <si>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</si>
  <si>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</si>
  <si>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</si>
  <si>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</si>
  <si>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</si>
  <si>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</si>
  <si>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</si>
  <si>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</si>
  <si>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</si>
  <si>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</si>
  <si>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</si>
  <si>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</si>
  <si>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</si>
  <si>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</si>
  <si>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</si>
  <si>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</si>
  <si>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</si>
  <si>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</si>
  <si>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</si>
  <si>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</si>
  <si>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</si>
  <si>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</si>
  <si>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</si>
  <si>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</si>
  <si>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</si>
  <si>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</si>
  <si>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</si>
  <si>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</si>
  <si>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</si>
  <si>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</si>
  <si>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</si>
  <si>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</si>
  <si>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</si>
  <si>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</si>
  <si>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</si>
  <si>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</si>
  <si>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</si>
  <si>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</si>
  <si>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</si>
  <si>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</si>
  <si>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</si>
  <si>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</si>
  <si>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</si>
  <si>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</si>
  <si>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</si>
  <si>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</si>
  <si>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</si>
  <si>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</si>
  <si>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</si>
  <si>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</si>
  <si>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</si>
  <si>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</si>
  <si>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</si>
  <si>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</si>
  <si>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</si>
  <si>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</si>
  <si>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</si>
  <si>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</si>
  <si>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</si>
  <si>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</si>
  <si>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</si>
  <si>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</si>
  <si>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</si>
  <si>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</si>
  <si>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</si>
  <si>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</si>
  <si>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</si>
  <si>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</si>
  <si>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</si>
  <si>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</si>
  <si>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</si>
  <si>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</si>
  <si>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</si>
  <si>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</si>
  <si>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</si>
  <si>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</si>
  <si>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</si>
  <si>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</si>
  <si>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</si>
  <si>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</si>
  <si>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</si>
  <si>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</si>
  <si>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</si>
  <si>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</si>
  <si>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</si>
  <si>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</si>
  <si>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</si>
  <si>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</si>
  <si>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</si>
  <si>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</si>
  <si>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</si>
  <si>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</si>
  <si>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</si>
  <si>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</si>
  <si>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</si>
  <si>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</si>
  <si>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</si>
  <si>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</si>
  <si>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</si>
  <si>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</si>
  <si>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</si>
  <si>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</si>
  <si>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</si>
  <si>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</si>
  <si>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</si>
  <si>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</si>
  <si>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</si>
  <si>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</si>
  <si>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</si>
  <si>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</si>
  <si>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</si>
  <si>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</si>
  <si>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</si>
  <si>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</si>
  <si>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</si>
  <si>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</si>
  <si>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</si>
  <si>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</si>
  <si>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</si>
  <si>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</si>
  <si>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</si>
  <si>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</si>
  <si>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</si>
  <si>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</si>
  <si>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</si>
  <si>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</si>
  <si>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</si>
  <si>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</si>
  <si>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</si>
  <si>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</si>
  <si>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</si>
  <si>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</si>
  <si>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</si>
  <si>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</si>
  <si>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</si>
  <si>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</si>
  <si>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</si>
  <si>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</si>
  <si>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</si>
  <si>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</si>
  <si>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</si>
  <si>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</si>
  <si>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</si>
  <si>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</si>
  <si>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</si>
  <si>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</si>
  <si>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</si>
  <si>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</si>
  <si>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</si>
  <si>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</si>
  <si>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</si>
  <si>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</si>
  <si>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</si>
  <si>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</si>
  <si>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</si>
  <si>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</si>
  <si>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</si>
  <si>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</si>
  <si>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</si>
  <si>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</si>
  <si>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</si>
  <si>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</si>
  <si>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</si>
  <si>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</si>
  <si>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</si>
  <si>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</si>
  <si>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</si>
  <si>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</si>
  <si>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</si>
  <si>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</si>
  <si>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</si>
  <si>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</si>
  <si>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</si>
  <si>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</si>
  <si>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</si>
  <si>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</si>
  <si>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</si>
  <si>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</si>
  <si>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</si>
  <si>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</si>
  <si>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</si>
  <si>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</si>
  <si>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</si>
  <si>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</si>
  <si>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</si>
  <si>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</si>
  <si>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</si>
  <si>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</si>
  <si>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</si>
  <si>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</si>
  <si>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</si>
  <si>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</si>
  <si>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</si>
  <si>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</si>
  <si>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</si>
  <si>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</si>
  <si>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</si>
  <si>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</si>
  <si>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</si>
  <si>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</si>
  <si>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</si>
  <si>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</si>
  <si>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</si>
  <si>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</si>
  <si>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</si>
  <si>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</si>
  <si>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</si>
  <si>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</si>
  <si>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</si>
  <si>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</si>
  <si>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</si>
  <si>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</si>
  <si>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</si>
  <si>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</si>
  <si>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</si>
  <si>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</si>
  <si>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</si>
  <si>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</si>
  <si>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</si>
  <si>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</si>
  <si>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</si>
  <si>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</si>
  <si>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</si>
  <si>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</si>
  <si>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</si>
  <si>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</si>
  <si>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</si>
  <si>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</si>
  <si>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</si>
  <si>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</si>
  <si>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</si>
  <si>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</si>
  <si>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</si>
  <si>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</si>
  <si>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</si>
  <si>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</si>
  <si>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</si>
  <si>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</si>
  <si>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</si>
  <si>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</si>
  <si>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</si>
  <si>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</si>
  <si>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</si>
  <si>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</si>
  <si>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</si>
  <si>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</si>
  <si>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</si>
  <si>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</si>
  <si>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</si>
  <si>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</si>
  <si>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</si>
  <si>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</si>
  <si>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</si>
  <si>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</si>
  <si>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</si>
  <si>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</si>
  <si>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</si>
  <si>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</si>
  <si>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</si>
  <si>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</si>
  <si>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</si>
  <si>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</si>
  <si>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</si>
  <si>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</si>
  <si>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</si>
  <si>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</si>
  <si>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</si>
  <si>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</si>
  <si>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</si>
  <si>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</si>
  <si>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</si>
  <si>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</si>
  <si>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</si>
  <si>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</si>
  <si>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</si>
  <si>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</si>
  <si>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</si>
  <si>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</si>
  <si>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</si>
  <si>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</si>
  <si>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</si>
  <si>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</si>
  <si>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</si>
  <si>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</si>
  <si>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</si>
  <si>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</si>
  <si>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</si>
  <si>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</si>
  <si>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</si>
  <si>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</si>
  <si>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</si>
  <si>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</si>
  <si>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</si>
  <si>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</si>
  <si>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</si>
  <si>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</si>
  <si>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</si>
  <si>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</si>
  <si>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</si>
  <si>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</si>
  <si>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</si>
  <si>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</si>
  <si>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</si>
  <si>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</si>
  <si>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</si>
  <si>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</si>
  <si>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</si>
  <si>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</si>
  <si>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</si>
  <si>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</si>
  <si>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</si>
  <si>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</si>
  <si>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</si>
  <si>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</si>
  <si>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</si>
  <si>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</si>
  <si>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</si>
  <si>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</si>
  <si>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</si>
  <si>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</si>
  <si>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</si>
  <si>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</si>
  <si>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</si>
  <si>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</si>
  <si>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</si>
  <si>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</si>
  <si>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</si>
  <si>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</si>
  <si>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</si>
  <si>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</si>
  <si>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</si>
  <si>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</si>
  <si>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</si>
  <si>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</si>
  <si>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</si>
  <si>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</si>
  <si>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</si>
  <si>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</si>
  <si>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</si>
  <si>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</si>
  <si>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</si>
  <si>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</si>
  <si>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</si>
  <si>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</si>
  <si>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</si>
  <si>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</si>
  <si>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</si>
  <si>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</si>
  <si>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</si>
  <si>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</si>
  <si>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</si>
  <si>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</si>
  <si>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</si>
  <si>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</si>
  <si>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</si>
  <si>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</si>
  <si>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</si>
  <si>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</si>
  <si>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</si>
  <si>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</si>
  <si>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</si>
  <si>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</si>
  <si>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</si>
  <si>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</si>
  <si>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</si>
  <si>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</si>
  <si>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</si>
  <si>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</si>
  <si>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</si>
  <si>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</si>
  <si>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</si>
  <si>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</si>
  <si>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</si>
  <si>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</si>
  <si>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</si>
  <si>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</si>
  <si>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</si>
  <si>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</si>
  <si>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</si>
  <si>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</si>
  <si>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</si>
  <si>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</si>
  <si>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</si>
  <si>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</si>
  <si>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</si>
  <si>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</si>
  <si>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</si>
  <si>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</si>
  <si>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</si>
  <si>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</si>
  <si>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</si>
  <si>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</si>
  <si>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</si>
  <si>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</si>
  <si>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</si>
  <si>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</si>
  <si>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</si>
  <si>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</si>
  <si>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</si>
  <si>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</si>
  <si>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</si>
  <si>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</si>
  <si>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</si>
  <si>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</si>
  <si>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</si>
  <si>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</si>
  <si>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</si>
  <si>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</si>
  <si>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</si>
  <si>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</si>
  <si>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</si>
  <si>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</si>
  <si>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</si>
  <si>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</si>
  <si>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</si>
  <si>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</si>
  <si>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</si>
  <si>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</si>
  <si>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</si>
  <si>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</si>
  <si>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</si>
  <si>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</si>
  <si>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</si>
  <si>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</si>
  <si>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</si>
  <si>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</si>
  <si>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</si>
  <si>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</si>
  <si>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</si>
  <si>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</si>
  <si>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</si>
  <si>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</si>
  <si>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</si>
  <si>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</si>
  <si>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</si>
  <si>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</si>
  <si>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</si>
  <si>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</si>
  <si>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</si>
  <si>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</si>
  <si>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</si>
  <si>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</si>
  <si>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</si>
  <si>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</si>
  <si>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</si>
  <si>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</si>
  <si>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</si>
  <si>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</si>
  <si>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</si>
  <si>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</si>
  <si>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</si>
  <si>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</si>
  <si>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</si>
  <si>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</si>
  <si>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</si>
  <si>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</si>
  <si>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</si>
  <si>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</si>
  <si>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</si>
  <si>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</si>
  <si>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</si>
  <si>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</si>
  <si>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</si>
  <si>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</si>
  <si>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</si>
  <si>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</si>
  <si>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</si>
  <si>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</si>
  <si>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</si>
  <si>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</si>
  <si>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</si>
  <si>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</si>
  <si>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</si>
  <si>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</si>
  <si>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</si>
  <si>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</si>
  <si>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</si>
  <si>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</si>
  <si>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</si>
  <si>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</si>
  <si>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</si>
  <si>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</si>
  <si>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</si>
  <si>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</si>
  <si>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</si>
  <si>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</si>
  <si>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</si>
  <si>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</si>
  <si>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</si>
  <si>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</si>
  <si>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</si>
  <si>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</si>
  <si>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</si>
  <si>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</si>
  <si>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</si>
  <si>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</si>
  <si>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</si>
  <si>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</si>
  <si>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</si>
  <si>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</si>
  <si>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</si>
  <si>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</si>
  <si>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</si>
  <si>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</si>
  <si>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</si>
  <si>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</si>
  <si>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</si>
  <si>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</si>
  <si>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</si>
  <si>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</si>
  <si>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</si>
  <si>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</si>
  <si>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</si>
  <si>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</si>
  <si>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</si>
  <si>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</si>
  <si>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</si>
  <si>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</si>
  <si>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</si>
  <si>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</si>
  <si>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</si>
  <si>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</si>
  <si>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</si>
  <si>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</si>
  <si>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</si>
  <si>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</si>
  <si>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</si>
  <si>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</si>
  <si>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</si>
  <si>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</si>
  <si>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</si>
  <si>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</si>
  <si>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</si>
  <si>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</si>
  <si>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</si>
  <si>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</si>
  <si>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</si>
  <si>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</si>
  <si>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</si>
  <si>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</si>
  <si>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</si>
  <si>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</si>
  <si>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</si>
  <si>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</si>
  <si>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</si>
  <si>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</si>
  <si>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</si>
  <si>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</si>
  <si>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</si>
  <si>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</si>
  <si>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</si>
  <si>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</si>
  <si>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</si>
  <si>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</si>
  <si>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</si>
  <si>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</si>
  <si>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</si>
  <si>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</si>
  <si>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</si>
  <si>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</si>
  <si>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</si>
  <si>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</si>
  <si>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</si>
  <si>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</si>
  <si>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</si>
  <si>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</si>
  <si>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</si>
  <si>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</si>
  <si>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</si>
  <si>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</si>
  <si>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</si>
  <si>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</si>
  <si>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</si>
  <si>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</si>
  <si>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</si>
  <si>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</si>
  <si>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</si>
  <si>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</si>
  <si>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</si>
  <si>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</si>
  <si>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</si>
  <si>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</si>
  <si>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</si>
  <si>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</si>
  <si>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</si>
  <si>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</si>
  <si>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</si>
  <si>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</si>
  <si>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</si>
  <si>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</si>
  <si>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</si>
  <si>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</si>
  <si>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</si>
  <si>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</si>
  <si>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</si>
  <si>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</si>
  <si>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</si>
  <si>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</si>
  <si>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</si>
  <si>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</si>
  <si>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</si>
  <si>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</si>
  <si>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</si>
  <si>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</si>
  <si>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</si>
  <si>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</si>
  <si>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</si>
  <si>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</si>
  <si>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</si>
  <si>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</si>
  <si>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</si>
  <si>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</si>
  <si>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</si>
  <si>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</si>
  <si>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</si>
  <si>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</si>
  <si>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</si>
  <si>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</si>
  <si>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</si>
  <si>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</si>
  <si>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</si>
  <si>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</si>
  <si>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</si>
  <si>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</si>
  <si>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</si>
  <si>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</si>
  <si>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</si>
  <si>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</si>
  <si>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</si>
  <si>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</si>
  <si>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</si>
  <si>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</si>
  <si>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</si>
  <si>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</si>
  <si>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</si>
  <si>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</si>
  <si>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</si>
  <si>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</si>
  <si>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</si>
  <si>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</si>
  <si>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</si>
  <si>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</si>
  <si>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</si>
  <si>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</si>
  <si>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</si>
  <si>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</si>
  <si>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</si>
  <si>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</si>
  <si>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</si>
  <si>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</si>
  <si>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</si>
  <si>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</si>
  <si>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</si>
  <si>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</si>
  <si>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</si>
  <si>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</si>
  <si>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</si>
  <si>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</si>
  <si>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</si>
  <si>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</si>
  <si>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</si>
  <si>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</si>
  <si>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</si>
  <si>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</si>
  <si>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</si>
  <si>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</si>
  <si>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</si>
  <si>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</si>
  <si>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</si>
  <si>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</si>
  <si>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</si>
  <si>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</si>
  <si>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</si>
  <si>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</si>
  <si>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</si>
  <si>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</si>
  <si>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</si>
  <si>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</si>
  <si>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</si>
  <si>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</si>
  <si>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</si>
  <si>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</si>
  <si>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</si>
  <si>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</si>
  <si>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</si>
  <si>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</si>
  <si>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</si>
  <si>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</si>
  <si>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</si>
  <si>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</si>
  <si>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</si>
  <si>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</si>
  <si>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</si>
  <si>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</si>
  <si>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</si>
  <si>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</si>
  <si>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</si>
  <si>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</si>
  <si>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</si>
  <si>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</si>
  <si>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</si>
  <si>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</si>
  <si>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</si>
  <si>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</si>
  <si>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</si>
  <si>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</si>
  <si>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</si>
  <si>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</si>
  <si>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</si>
  <si>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</si>
  <si>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</si>
  <si>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</si>
  <si>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</si>
  <si>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</si>
  <si>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</si>
  <si>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</si>
  <si>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</si>
  <si>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</si>
  <si>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</si>
  <si>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</si>
  <si>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</si>
  <si>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</si>
  <si>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</si>
  <si>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</si>
  <si>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</si>
  <si>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</si>
  <si>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</si>
  <si>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</si>
  <si>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</si>
  <si>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</si>
  <si>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</si>
  <si>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</si>
  <si>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</si>
  <si>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</si>
  <si>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</si>
  <si>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</si>
  <si>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</si>
  <si>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</si>
  <si>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</si>
  <si>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</si>
  <si>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</si>
  <si>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</si>
  <si>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</si>
  <si>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</si>
  <si>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</si>
  <si>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</si>
  <si>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</si>
  <si>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</si>
  <si>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</si>
  <si>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</si>
  <si>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</si>
  <si>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</si>
  <si>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</si>
  <si>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</si>
  <si>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</si>
  <si>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</si>
  <si>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</si>
  <si>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</si>
  <si>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</si>
  <si>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</si>
  <si>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</si>
  <si>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</si>
  <si>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</si>
  <si>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</si>
  <si>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</si>
  <si>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</si>
  <si>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</si>
  <si>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</si>
  <si>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</si>
  <si>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</si>
  <si>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</si>
  <si>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</si>
  <si>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</si>
  <si>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</si>
  <si>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</si>
  <si>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</si>
  <si>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</si>
  <si>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</si>
  <si>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</si>
  <si>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</si>
  <si>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</si>
  <si>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</si>
  <si>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</si>
  <si>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</si>
  <si>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</si>
  <si>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</si>
  <si>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</si>
  <si>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</si>
  <si>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</si>
  <si>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</si>
  <si>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</si>
  <si>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</si>
  <si>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</si>
  <si>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</si>
  <si>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</si>
  <si>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</si>
  <si>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</si>
  <si>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</si>
  <si>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</si>
  <si>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</si>
  <si>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</si>
  <si>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</si>
  <si>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</si>
  <si>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</si>
  <si>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</si>
  <si>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</si>
  <si>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</si>
  <si>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</si>
  <si>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</si>
  <si>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</si>
  <si>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</si>
  <si>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</si>
  <si>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</si>
  <si>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</si>
  <si>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</si>
  <si>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</si>
  <si>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</si>
  <si>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</si>
  <si>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</si>
  <si>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</si>
  <si>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</si>
  <si>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</si>
  <si>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</si>
  <si>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</si>
  <si>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</si>
  <si>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</si>
  <si>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</si>
  <si>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</si>
  <si>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</si>
  <si>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</si>
  <si>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</si>
  <si>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</si>
  <si>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</si>
  <si>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</si>
  <si>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</si>
  <si>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</si>
  <si>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</si>
  <si>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</si>
  <si>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</si>
  <si>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</si>
  <si>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</si>
  <si>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</si>
  <si>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</si>
  <si>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</si>
  <si>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</si>
  <si>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</si>
  <si>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</si>
  <si>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</si>
  <si>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</si>
  <si>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</si>
  <si>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</si>
  <si>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</si>
  <si>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</si>
  <si>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</si>
  <si>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</si>
  <si>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</si>
  <si>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</si>
  <si>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</si>
  <si>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</si>
  <si>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</si>
  <si>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</si>
  <si>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</si>
  <si>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</si>
  <si>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</si>
  <si>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</si>
  <si>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</si>
  <si>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</si>
  <si>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</si>
  <si>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</si>
  <si>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</si>
  <si>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</si>
  <si>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</si>
  <si>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</si>
  <si>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</si>
  <si>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</si>
  <si>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</si>
  <si>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</si>
  <si>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</si>
  <si>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</si>
  <si>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</si>
  <si>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</si>
  <si>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</si>
  <si>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</si>
  <si>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</si>
  <si>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</si>
  <si>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</si>
  <si>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</si>
  <si>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</si>
  <si>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</si>
  <si>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</si>
  <si>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</si>
  <si>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</si>
  <si>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</si>
  <si>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</si>
  <si>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</si>
  <si>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</si>
  <si>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</si>
  <si>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</si>
  <si>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</si>
  <si>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</si>
  <si>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</si>
  <si>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</si>
  <si>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</si>
  <si>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</si>
  <si>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</si>
  <si>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</si>
  <si>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</si>
  <si>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</si>
  <si>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</si>
  <si>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</si>
  <si>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</si>
  <si>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</si>
  <si>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</si>
  <si>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</si>
  <si>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</si>
  <si>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</si>
  <si>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</si>
  <si>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</si>
  <si>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</si>
  <si>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</si>
  <si>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</si>
  <si>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</si>
  <si>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</si>
  <si>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</si>
  <si>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</si>
  <si>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</si>
  <si>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</si>
  <si>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</si>
  <si>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</si>
  <si>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</si>
  <si>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</si>
  <si>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</si>
  <si>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</si>
  <si>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</si>
  <si>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</si>
  <si>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</si>
  <si>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</si>
  <si>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</si>
  <si>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</si>
  <si>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</si>
  <si>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</si>
  <si>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</si>
  <si>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</si>
  <si>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</si>
  <si>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</si>
  <si>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</si>
  <si>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</si>
  <si>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</si>
  <si>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</si>
  <si>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</si>
  <si>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</si>
  <si>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</si>
  <si>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</si>
  <si>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</si>
  <si>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</si>
  <si>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</si>
  <si>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</si>
  <si>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</si>
  <si>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</si>
  <si>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</si>
  <si>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</si>
  <si>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</si>
  <si>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</si>
  <si>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</si>
  <si>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</si>
  <si>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</si>
  <si>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</si>
  <si>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</si>
  <si>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</si>
  <si>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</si>
  <si>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</si>
  <si>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</si>
  <si>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</si>
  <si>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</si>
  <si>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</si>
  <si>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</si>
  <si>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</si>
  <si>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</si>
  <si>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</si>
  <si>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</si>
  <si>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</si>
  <si>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</si>
  <si>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</si>
  <si>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</si>
  <si>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</si>
  <si>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</si>
  <si>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</si>
  <si>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</si>
  <si>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</si>
  <si>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</si>
  <si>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</si>
  <si>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</si>
  <si>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</si>
  <si>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</si>
  <si>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</si>
  <si>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</si>
  <si>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</si>
  <si>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</si>
  <si>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</si>
  <si>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</si>
  <si>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</si>
  <si>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</si>
  <si>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</si>
  <si>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</si>
  <si>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</si>
  <si>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</si>
  <si>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</si>
  <si>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</si>
  <si>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</si>
  <si>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</si>
  <si>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</si>
  <si>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</si>
  <si>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</si>
  <si>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</si>
  <si>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</si>
  <si>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</si>
  <si>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</si>
  <si>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</si>
  <si>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</si>
  <si>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</si>
  <si>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</si>
  <si>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</si>
  <si>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</si>
  <si>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</si>
  <si>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</si>
  <si>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</si>
  <si>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</si>
  <si>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</si>
  <si>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</si>
  <si>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</si>
  <si>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</si>
  <si>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</si>
  <si>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</si>
  <si>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</si>
  <si>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</si>
  <si>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</si>
  <si>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</si>
  <si>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</si>
  <si>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</si>
  <si>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</si>
  <si>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</si>
  <si>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</si>
  <si>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</si>
  <si>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</si>
  <si>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</si>
  <si>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</si>
  <si>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</si>
  <si>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</si>
  <si>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</si>
  <si>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</si>
  <si>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</si>
  <si>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</si>
  <si>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</si>
  <si>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</si>
  <si>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</si>
  <si>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</si>
  <si>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</si>
  <si>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</si>
  <si>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</si>
  <si>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</si>
  <si>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</si>
  <si>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</si>
  <si>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</si>
  <si>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</si>
  <si>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</si>
  <si>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</si>
  <si>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</si>
  <si>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</si>
  <si>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</si>
  <si>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</si>
  <si>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</si>
  <si>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</si>
  <si>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</si>
  <si>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</si>
  <si>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</si>
  <si>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</si>
  <si>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</si>
  <si>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</si>
  <si>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</si>
  <si>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</si>
  <si>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</si>
  <si>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</si>
  <si>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</si>
  <si>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</si>
  <si>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</si>
  <si>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</si>
  <si>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</si>
  <si>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</si>
  <si>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</si>
  <si>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</si>
  <si>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</si>
  <si>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</si>
  <si>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</si>
  <si>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</si>
  <si>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</si>
  <si>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</si>
  <si>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</si>
  <si>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</si>
  <si>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</si>
  <si>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</si>
  <si>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</si>
  <si>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</si>
  <si>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</si>
  <si>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</si>
  <si>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</si>
  <si>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</si>
  <si>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</si>
  <si>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</si>
  <si>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</si>
  <si>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</si>
  <si>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</si>
  <si>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</si>
  <si>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</si>
  <si>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</si>
  <si>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</si>
  <si>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</si>
  <si>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</si>
  <si>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</si>
  <si>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</si>
  <si>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</si>
  <si>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</si>
  <si>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</si>
  <si>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</si>
  <si>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</si>
  <si>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</si>
  <si>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</si>
  <si>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</si>
  <si>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</si>
  <si>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</si>
  <si>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</si>
  <si>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</si>
  <si>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</si>
  <si>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</si>
  <si>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</si>
  <si>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</si>
  <si>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</si>
  <si>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</si>
  <si>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</si>
  <si>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</si>
  <si>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</si>
  <si>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</si>
  <si>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</si>
  <si>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</si>
  <si>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</si>
  <si>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</si>
  <si>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</si>
  <si>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</si>
  <si>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</si>
  <si>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</si>
  <si>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</si>
  <si>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</si>
  <si>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</si>
  <si>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</si>
  <si>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</si>
  <si>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</si>
  <si>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</si>
  <si>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</si>
  <si>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</si>
  <si>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</si>
  <si>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</si>
  <si>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</si>
  <si>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</si>
  <si>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</si>
  <si>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</si>
  <si>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</si>
  <si>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</si>
  <si>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</si>
  <si>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</si>
  <si>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</si>
  <si>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</si>
  <si>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</si>
  <si>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</si>
  <si>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</si>
  <si>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</si>
  <si>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</si>
  <si>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</si>
  <si>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</si>
  <si>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</si>
  <si>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</si>
  <si>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</si>
  <si>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</si>
  <si>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</si>
  <si>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</si>
  <si>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</si>
  <si>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</si>
  <si>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</si>
  <si>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</si>
  <si>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</si>
  <si>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</si>
  <si>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</si>
  <si>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</si>
  <si>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</si>
  <si>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</si>
  <si>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</si>
  <si>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</si>
  <si>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</si>
  <si>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</si>
  <si>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</si>
  <si>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</si>
  <si>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</si>
  <si>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</si>
  <si>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</si>
  <si>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</si>
  <si>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</si>
  <si>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</si>
  <si>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</si>
  <si>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</si>
  <si>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</si>
  <si>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</si>
  <si>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</si>
  <si>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</si>
  <si>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</si>
  <si>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</si>
  <si>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</si>
  <si>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</si>
  <si>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</si>
  <si>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</si>
  <si>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</si>
  <si>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</si>
  <si>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</si>
  <si>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</si>
  <si>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</si>
  <si>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</si>
  <si>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</si>
  <si>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</si>
  <si>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</si>
  <si>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</si>
  <si>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</si>
  <si>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</si>
  <si>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</si>
  <si>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</si>
  <si>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</si>
  <si>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</si>
  <si>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</si>
  <si>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</si>
  <si>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</si>
  <si>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</si>
  <si>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</si>
  <si>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</si>
  <si>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</si>
  <si>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</si>
  <si>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</si>
  <si>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</si>
  <si>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</si>
  <si>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</si>
  <si>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</si>
  <si>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</si>
  <si>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</si>
  <si>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</si>
  <si>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</si>
  <si>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</si>
  <si>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</si>
  <si>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</si>
  <si>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</si>
  <si>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</si>
  <si>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</si>
  <si>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</si>
  <si>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</si>
  <si>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</si>
  <si>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</si>
  <si>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</si>
  <si>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</si>
  <si>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</si>
  <si>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</si>
  <si>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</si>
  <si>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</si>
  <si>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</si>
  <si>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</si>
  <si>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</si>
  <si>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</si>
  <si>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</si>
  <si>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</si>
  <si>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</si>
  <si>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</si>
  <si>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</si>
  <si>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</si>
  <si>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</si>
  <si>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</si>
  <si>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</si>
  <si>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</si>
  <si>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</si>
  <si>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</si>
  <si>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</si>
  <si>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</si>
  <si>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</si>
  <si>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</si>
  <si>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</si>
  <si>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</si>
  <si>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</si>
  <si>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</si>
  <si>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</si>
  <si>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</si>
  <si>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</si>
  <si>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</si>
  <si>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</si>
  <si>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</si>
  <si>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</si>
  <si>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</si>
  <si>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</si>
  <si>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</si>
  <si>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</si>
  <si>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</si>
  <si>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</si>
  <si>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</si>
  <si>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</si>
  <si>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</si>
  <si>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</si>
  <si>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</si>
  <si>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</si>
  <si>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</si>
  <si>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</si>
  <si>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</si>
  <si>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</si>
  <si>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</si>
  <si>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</si>
  <si>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</si>
  <si>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</si>
  <si>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</si>
  <si>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</si>
  <si>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</si>
  <si>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</si>
  <si>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</si>
  <si>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</si>
  <si>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</si>
  <si>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</si>
  <si>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</si>
  <si>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</si>
  <si>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</si>
  <si>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</si>
  <si>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</si>
  <si>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</si>
  <si>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</si>
  <si>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</si>
  <si>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</si>
  <si>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</si>
  <si>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</si>
  <si>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</si>
  <si>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</si>
  <si>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</si>
  <si>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</si>
  <si>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</si>
  <si>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</si>
  <si>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</si>
  <si>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</si>
  <si>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</si>
  <si>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</si>
  <si>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</si>
  <si>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</si>
  <si>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</si>
  <si>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</si>
  <si>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</si>
  <si>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</si>
  <si>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</si>
  <si>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</si>
  <si>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</si>
  <si>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</si>
  <si>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</si>
  <si>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</si>
  <si>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</si>
  <si>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</si>
  <si>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</si>
  <si>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</si>
  <si>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</si>
  <si>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</si>
  <si>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</si>
  <si>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</si>
  <si>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</si>
  <si>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</si>
  <si>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</si>
  <si>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</si>
  <si>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</si>
  <si>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</si>
  <si>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</si>
  <si>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</si>
  <si>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</si>
  <si>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</si>
  <si>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</si>
  <si>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</si>
  <si>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</si>
  <si>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</si>
  <si>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</si>
  <si>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</si>
  <si>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</si>
  <si>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</si>
  <si>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</si>
  <si>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</si>
  <si>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</si>
  <si>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</si>
  <si>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</si>
  <si>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</si>
  <si>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</si>
  <si>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</si>
  <si>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</si>
  <si>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</si>
  <si>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</si>
  <si>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</si>
  <si>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</si>
  <si>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</si>
  <si>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</si>
  <si>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</si>
  <si>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</si>
  <si>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</si>
  <si>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</si>
  <si>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</si>
  <si>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</si>
  <si>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</si>
  <si>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</si>
  <si>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</si>
  <si>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</si>
  <si>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</si>
  <si>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</si>
  <si>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</si>
  <si>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</si>
  <si>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</si>
  <si>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</si>
  <si>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</si>
  <si>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</si>
  <si>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</si>
  <si>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</si>
  <si>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</si>
  <si>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</si>
  <si>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</si>
  <si>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</si>
  <si>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</si>
  <si>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</si>
  <si>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</si>
  <si>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</si>
  <si>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</si>
  <si>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</si>
  <si>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</si>
  <si>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</si>
  <si>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</si>
  <si>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</si>
  <si>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</si>
  <si>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</si>
  <si>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</si>
  <si>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</si>
  <si>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</si>
  <si>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</si>
  <si>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</si>
  <si>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</si>
  <si>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</si>
  <si>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</si>
  <si>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</si>
  <si>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</si>
  <si>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</si>
  <si>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</si>
  <si>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</si>
  <si>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</si>
  <si>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</si>
  <si>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</si>
  <si>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</si>
  <si>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</si>
  <si>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</si>
  <si>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</si>
  <si>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</si>
  <si>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</si>
  <si>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</si>
  <si>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</si>
  <si>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</si>
  <si>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</si>
  <si>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</si>
  <si>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</si>
  <si>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</si>
  <si>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</si>
  <si>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</si>
  <si>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</si>
  <si>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</si>
  <si>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</si>
  <si>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</si>
  <si>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</si>
  <si>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</si>
  <si>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</si>
  <si>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</si>
  <si>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</si>
  <si>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</si>
  <si>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</si>
  <si>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</si>
  <si>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</si>
  <si>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</si>
  <si>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</si>
  <si>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</si>
  <si>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</si>
  <si>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</si>
  <si>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</si>
  <si>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</si>
  <si>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</si>
  <si>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</si>
  <si>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</si>
  <si>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</si>
  <si>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</si>
  <si>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</si>
  <si>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</si>
  <si>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</si>
  <si>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</si>
  <si>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</si>
  <si>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</si>
  <si>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</si>
  <si>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</si>
  <si>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</si>
  <si>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</si>
  <si>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</si>
  <si>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</si>
  <si>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</si>
  <si>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</si>
  <si>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</si>
  <si>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</si>
  <si>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</si>
  <si>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</si>
  <si>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</si>
  <si>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</si>
  <si>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</si>
  <si>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</si>
  <si>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</si>
  <si>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</si>
  <si>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</si>
  <si>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</si>
  <si>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</si>
  <si>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</si>
  <si>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</si>
  <si>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</si>
  <si>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</si>
  <si>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</si>
  <si>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</si>
  <si>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</si>
  <si>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</si>
  <si>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</si>
  <si>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</si>
  <si>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</si>
  <si>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</si>
  <si>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</si>
  <si>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</si>
  <si>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</si>
  <si>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</si>
  <si>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</si>
  <si>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</si>
  <si>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</si>
  <si>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</si>
  <si>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</si>
  <si>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</si>
  <si>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</si>
  <si>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</si>
  <si>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</si>
  <si>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</si>
  <si>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</si>
  <si>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</si>
  <si>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</si>
  <si>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</si>
  <si>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</si>
  <si>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</si>
  <si>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</si>
  <si>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</si>
  <si>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</si>
  <si>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</si>
  <si>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</si>
  <si>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</si>
  <si>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</si>
  <si>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</si>
  <si>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</si>
  <si>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</si>
  <si>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</si>
  <si>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</si>
  <si>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</si>
  <si>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</si>
  <si>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</si>
  <si>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</si>
  <si>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</si>
  <si>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</si>
  <si>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</si>
  <si>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</si>
  <si>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</si>
  <si>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</si>
  <si>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</si>
  <si>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</si>
  <si>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</si>
  <si>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</si>
  <si>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</si>
  <si>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</si>
  <si>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</si>
  <si>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</si>
  <si>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</si>
  <si>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</si>
  <si>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</si>
  <si>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</si>
  <si>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</si>
  <si>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</si>
  <si>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</si>
  <si>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</si>
  <si>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</si>
  <si>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</si>
  <si>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</si>
  <si>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</si>
  <si>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</si>
  <si>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</si>
  <si>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</si>
  <si>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</si>
  <si>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</si>
  <si>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</si>
  <si>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</si>
  <si>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</si>
  <si>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</si>
  <si>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</si>
  <si>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</si>
  <si>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</si>
  <si>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</si>
  <si>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</si>
  <si>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</si>
  <si>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</si>
  <si>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</si>
  <si>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</si>
  <si>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</si>
  <si>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</si>
  <si>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</si>
  <si>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</si>
  <si>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</si>
  <si>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</si>
  <si>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</si>
  <si>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</si>
  <si>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</si>
  <si>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</si>
  <si>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</si>
  <si>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</si>
  <si>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</si>
  <si>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</si>
  <si>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</si>
  <si>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</si>
  <si>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</si>
  <si>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</si>
  <si>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</si>
  <si>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</si>
  <si>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</si>
  <si>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</si>
  <si>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</si>
  <si>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</si>
  <si>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</si>
  <si>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</si>
  <si>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</si>
  <si>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</si>
  <si>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</si>
  <si>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</si>
  <si>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</si>
  <si>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</si>
  <si>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</si>
  <si>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</si>
  <si>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</si>
  <si>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</si>
  <si>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</si>
  <si>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</si>
  <si>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</si>
  <si>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</si>
  <si>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</si>
  <si>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</si>
  <si>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</si>
  <si>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</si>
  <si>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</si>
  <si>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</si>
  <si>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</si>
  <si>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</si>
  <si>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</si>
  <si>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</si>
  <si>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</si>
  <si>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</si>
  <si>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</si>
  <si>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</si>
  <si>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</si>
  <si>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</si>
  <si>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</si>
  <si>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</si>
  <si>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</si>
  <si>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</si>
  <si>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</si>
  <si>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</si>
  <si>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</si>
  <si>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</si>
  <si>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</si>
  <si>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</si>
  <si>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</si>
  <si>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</si>
  <si>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</si>
  <si>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</si>
  <si>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</si>
  <si>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</si>
  <si>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</si>
  <si>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</si>
  <si>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</si>
  <si>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</si>
  <si>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</si>
  <si>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</si>
  <si>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</si>
  <si>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</si>
  <si>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</si>
  <si>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</si>
  <si>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</si>
  <si>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</si>
  <si>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</si>
  <si>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</si>
  <si>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</si>
  <si>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</si>
  <si>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</si>
  <si>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</si>
  <si>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</si>
  <si>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</si>
  <si>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</si>
  <si>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</si>
  <si>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</si>
  <si>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</si>
  <si>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</si>
  <si>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</si>
  <si>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</si>
  <si>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</si>
  <si>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</si>
  <si>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</si>
  <si>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</si>
  <si>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</si>
  <si>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</si>
  <si>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</si>
  <si>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</si>
  <si>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</si>
  <si>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</si>
  <si>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</si>
  <si>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</si>
  <si>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</si>
  <si>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</si>
  <si>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</si>
  <si>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</si>
  <si>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</si>
  <si>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</si>
  <si>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</si>
  <si>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</si>
  <si>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</si>
  <si>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</si>
  <si>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</si>
  <si>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</si>
  <si>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</si>
  <si>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</si>
  <si>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</si>
  <si>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</si>
  <si>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</si>
  <si>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</si>
  <si>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</si>
  <si>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</si>
  <si>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</si>
  <si>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</si>
  <si>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</si>
  <si>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</si>
  <si>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</si>
  <si>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</si>
  <si>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</si>
  <si>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</si>
  <si>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</si>
  <si>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</si>
  <si>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</si>
  <si>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</si>
  <si>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</si>
  <si>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</si>
  <si>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</si>
  <si>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</si>
  <si>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</si>
  <si>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</si>
  <si>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</si>
  <si>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</si>
  <si>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</si>
  <si>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</si>
  <si>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</si>
  <si>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</si>
  <si>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</si>
  <si>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</si>
  <si>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</si>
  <si>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</si>
  <si>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</si>
  <si>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</si>
  <si>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</si>
  <si>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</si>
  <si>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</si>
  <si>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</si>
  <si>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</si>
  <si>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</si>
  <si>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</si>
  <si>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</si>
  <si>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</si>
  <si>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</si>
  <si>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</si>
  <si>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</si>
  <si>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</si>
  <si>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</si>
  <si>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</si>
  <si>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</si>
  <si>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</si>
  <si>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</si>
  <si>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</si>
  <si>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</si>
  <si>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</si>
  <si>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</si>
  <si>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</si>
  <si>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</si>
  <si>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</si>
  <si>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</si>
  <si>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</si>
  <si>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</si>
  <si>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</si>
  <si>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</si>
  <si>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</si>
  <si>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</si>
  <si>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</si>
  <si>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</si>
  <si>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</si>
  <si>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</si>
  <si>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</si>
  <si>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</si>
  <si>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</si>
  <si>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</si>
  <si>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</si>
  <si>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</si>
  <si>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</si>
  <si>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</si>
  <si>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</si>
  <si>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</si>
  <si>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</si>
  <si>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</si>
  <si>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</si>
  <si>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</si>
  <si>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</si>
  <si>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</si>
  <si>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</si>
  <si>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</si>
  <si>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</si>
  <si>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</si>
  <si>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</si>
  <si>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</si>
  <si>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</si>
  <si>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</si>
  <si>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</si>
  <si>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</si>
  <si>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</si>
  <si>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</si>
  <si>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</si>
  <si>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</si>
  <si>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</si>
  <si>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</si>
  <si>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</si>
  <si>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</si>
  <si>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</si>
  <si>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</si>
  <si>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</si>
  <si>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</si>
  <si>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</si>
  <si>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</si>
  <si>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</si>
  <si>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</si>
  <si>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</si>
  <si>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</si>
  <si>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</si>
  <si>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</si>
  <si>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</si>
  <si>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</si>
  <si>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</si>
  <si>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</si>
  <si>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</si>
  <si>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</si>
  <si>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</si>
  <si>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</si>
  <si>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</si>
  <si>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</si>
  <si>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</si>
  <si>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</si>
  <si>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</si>
  <si>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</si>
  <si>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</si>
  <si>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</si>
  <si>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</si>
  <si>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</si>
  <si>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</si>
  <si>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</si>
  <si>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</si>
  <si>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</si>
  <si>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</si>
  <si>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</si>
  <si>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</si>
  <si>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</si>
  <si>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</si>
  <si>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</si>
  <si>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</si>
  <si>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</si>
  <si>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</si>
  <si>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</si>
  <si>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</si>
  <si>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</si>
  <si>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</si>
  <si>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</si>
  <si>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</si>
  <si>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</si>
  <si>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</si>
  <si>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</si>
  <si>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</si>
  <si>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</si>
  <si>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</si>
  <si>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</si>
  <si>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</si>
  <si>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</si>
  <si>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</si>
  <si>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</si>
  <si>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</si>
  <si>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</si>
  <si>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</si>
  <si>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</si>
  <si>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</si>
  <si>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</si>
  <si>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</si>
  <si>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</si>
  <si>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</si>
  <si>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</si>
  <si>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</si>
  <si>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</si>
  <si>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</si>
  <si>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</si>
  <si>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</si>
  <si>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</si>
  <si>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</si>
  <si>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</si>
  <si>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</si>
  <si>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</si>
  <si>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</si>
  <si>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</si>
  <si>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</si>
  <si>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</si>
  <si>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</si>
  <si>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</si>
  <si>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</si>
  <si>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</si>
  <si>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</si>
  <si>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</si>
  <si>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</si>
  <si>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</si>
  <si>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</si>
  <si>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</si>
  <si>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</si>
  <si>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</si>
  <si>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</si>
  <si>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</si>
  <si>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</si>
  <si>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</si>
  <si>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</si>
  <si>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</si>
  <si>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</si>
  <si>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</si>
  <si>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</si>
  <si>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</si>
  <si>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</si>
  <si>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</si>
  <si>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</si>
  <si>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</si>
  <si>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</si>
  <si>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</si>
  <si>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</si>
  <si>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</si>
  <si>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</si>
  <si>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</si>
  <si>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</si>
  <si>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</si>
  <si>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</si>
  <si>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</si>
  <si>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</si>
  <si>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</si>
  <si>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</si>
  <si>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</si>
  <si>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</si>
  <si>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</si>
  <si>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</si>
  <si>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</si>
  <si>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</si>
  <si>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</si>
  <si>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</si>
  <si>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</si>
  <si>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</si>
  <si>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</si>
  <si>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</si>
  <si>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</si>
  <si>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</si>
  <si>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</si>
  <si>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</si>
  <si>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</si>
  <si>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</si>
  <si>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</si>
  <si>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</si>
  <si>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</si>
  <si>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</si>
  <si>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</si>
  <si>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</si>
  <si>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</si>
  <si>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</si>
  <si>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</si>
  <si>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</si>
  <si>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</si>
  <si>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</si>
  <si>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</si>
  <si>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</si>
  <si>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</si>
  <si>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</si>
  <si>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</si>
  <si>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</si>
  <si>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</si>
  <si>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</si>
  <si>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</si>
  <si>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</si>
  <si>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国語</t>
    <rPh sb="0" eb="2">
      <t>コクゴ</t>
    </rPh>
    <phoneticPr fontId="15"/>
  </si>
  <si>
    <t>算数</t>
    <rPh sb="0" eb="2">
      <t>サンスウ</t>
    </rPh>
    <phoneticPr fontId="15"/>
  </si>
  <si>
    <t>生活</t>
    <rPh sb="0" eb="2">
      <t>セイカツ</t>
    </rPh>
    <phoneticPr fontId="15"/>
  </si>
  <si>
    <t>音楽</t>
    <rPh sb="0" eb="2">
      <t>オンガク</t>
    </rPh>
    <phoneticPr fontId="15"/>
  </si>
  <si>
    <t>図工</t>
    <rPh sb="0" eb="2">
      <t>ズコウ</t>
    </rPh>
    <phoneticPr fontId="15"/>
  </si>
  <si>
    <t>道徳</t>
    <rPh sb="0" eb="2">
      <t>ドウトク</t>
    </rPh>
    <phoneticPr fontId="15"/>
  </si>
  <si>
    <t>A</t>
    <phoneticPr fontId="15"/>
  </si>
  <si>
    <t>B</t>
    <phoneticPr fontId="15"/>
  </si>
  <si>
    <t>全</t>
    <rPh sb="0" eb="1">
      <t>ゼン</t>
    </rPh>
    <phoneticPr fontId="15"/>
  </si>
  <si>
    <t>4</t>
    <phoneticPr fontId="15"/>
  </si>
  <si>
    <t>3～4</t>
    <phoneticPr fontId="15"/>
  </si>
  <si>
    <t>〇</t>
  </si>
  <si>
    <t xml:space="preserve">B </t>
    <phoneticPr fontId="15"/>
  </si>
  <si>
    <t>5</t>
    <phoneticPr fontId="15"/>
  </si>
  <si>
    <t>5～6</t>
    <phoneticPr fontId="15"/>
  </si>
  <si>
    <t>6</t>
    <phoneticPr fontId="15"/>
  </si>
  <si>
    <t>守口支援学校</t>
    <rPh sb="0" eb="2">
      <t>モリグチ</t>
    </rPh>
    <rPh sb="2" eb="6">
      <t>シエンガッコウ</t>
    </rPh>
    <phoneticPr fontId="15"/>
  </si>
  <si>
    <t>アメリカのわらべ歌を題材にした絵本である。いろいろな動物が各曜日に食べる物を紹介しており、動物・食べ物・曜日の名前を学習できる内容である。また、短い文の応答や呼びかけの繰り返しが、ほぼひらがなとカタカナで書かれている。児童の発達段階を考慮し、小学部4年Bグループの児童の国語科教科用図書として適切であると考えられる。</t>
    <phoneticPr fontId="6"/>
  </si>
  <si>
    <t>「なかまあつめ」から、「5までのかず」、「9までのたしざん、ひきざん」、「くりあがり、くりさがりのあるたしざん・ひきざん」、「2けたのたしざん・ひきざん」までの内容を取り扱っている。また、具体物、半具体物を絵で示し説明されている。うすい冊子になっていて、児童にとって使いやすい。児童の発達段階を考慮し、小学部4年Aグループの児童の算数科教科用図書として適切であると考えられる。</t>
    <phoneticPr fontId="6"/>
  </si>
  <si>
    <t>一年の季節の流れを、動物や鳥、虫等の生活を通して学ぶことができる内容となっている。数多くの風景の写真、草花・虫等の写真・絵が載せられている。季節と併せて、動物等の暮らしも学ぶことができ、自然に対する関心がもてるように工夫されている。児童の発達段階を考慮し、小学部4年の児童の生活科教科用図書として適切であると考えられる。</t>
    <phoneticPr fontId="6"/>
  </si>
  <si>
    <t>石や水、光、音、風等を利用して遊んだり、作ったりする中で、想像力を育む内容になっている。簡単に制作でき、遊ぶ体験が広げられるとともに自然への認識が深まるように考えられていることから、児童の発達段階を考慮し、小学部6年の児童の生活科教科用図書として適切であると考えられる。</t>
    <phoneticPr fontId="6"/>
  </si>
  <si>
    <t>足し算、引き算の基礎をりんご等の具体物を通して分かりやすく取り扱っている。また、数に興味をもって学習できるように、ページによって数える対象物が変えられていて、数え方の学習もできるように考えられている。児童の発達段階を考慮し、小学部5年Aグループの児童の算数科教科用図書として適切であると考えられる。</t>
    <phoneticPr fontId="6"/>
  </si>
  <si>
    <t>1から10までと0の数を動物の絵を通して分かりやすく取り扱っている。また、配色も鮮明で最後にお化けが出る等のストーリー性もある。10までの数の概念の形成過程である児童の発達段階を考慮し、小学部5年Bグループの児童の算数科教科用図書として適切であると考えられる。</t>
    <phoneticPr fontId="6"/>
  </si>
  <si>
    <t>20の場面に分けて、食事についての基本動作やマナーについての動作を、イラストを多く使用し、わかりやすく説明されている。高学年になり、校内だけでなく校外での食事体験が増し、調理実習においても、調理だけでなく食事の基本動作やマナーも課題となる。児童の発達段階を考慮し、小学部5年の児童の生活科教科用図書として適切であると考えられる。</t>
    <phoneticPr fontId="6"/>
  </si>
  <si>
    <t>手話の簡単な説明があり、児童にも理解しやすい身近な手話を多く含む歌を載せている。挨拶や身体遊び、元気になる歌等、親しみやすい曲が取り上げられている。それぞれの曲において上手に表現できるポイントや手話の意味等を載せている。児童の発達段階を考慮し、小学部5年の児童の音楽科教科用図書として適切であると考えられる。</t>
    <phoneticPr fontId="6"/>
  </si>
  <si>
    <t>絵の具を使って、色の変化を楽しみながら学習できる内容となっている。本書には絵の具の基本技法について、13種の様々な表現が掲載されている。技法については既習のものと未習のものがあり、色の変化についてもイラストを用いた分かりやすい内容となっている。児童の発達段階を考慮し、小学部5年の児童の図工科教科用図書として適切であると考えられる。</t>
    <phoneticPr fontId="6"/>
  </si>
  <si>
    <t>20の場面に分けて、周りの人との関わりについての基本を紹介している。特に、家族や友だち、先生をはじめとして、色々な人たちと仲良くするにはどうしたらよいかを学ぶのに適している。また、見開きで１つの動作を取り上げ、豊富なイラストを用いて説明しているため、理解しやすい。児童の発達段階を考慮し、小学部5年の児童の道徳科教科用図書として適切であると考えられる。</t>
    <phoneticPr fontId="6"/>
  </si>
  <si>
    <t>1年生の漢字を中心に、漢字の成り立ちと楽しい話を絵でわかりやすく説明している。単なる漢字学習ではなく、ストーリーと問いかけ部分もあり、自然に漢字の成り立ちについて学習できる。また、漢字の成り立ちが分かりやすく配列され、挿絵と文章があっている。児童の発達段階を考慮し、小学部4年Aグループの児童の国語科教科用図書として適切であると考えられる。</t>
    <rPh sb="109" eb="111">
      <t>サシエ</t>
    </rPh>
    <phoneticPr fontId="6"/>
  </si>
  <si>
    <t>1～100までと0の数・名数を取り扱っている。身近な物の絵で1対1対応や集合、比較を学習できる内容となっている。また、高低・長短の比較も学習できる内容となっている。さらに、興味深く学習できるよう、挿絵が工夫されている。児童の発達段階を考慮し、小学部4年Bグループの児童の算数科教科用図書として適切であると考えられる。</t>
    <rPh sb="98" eb="100">
      <t>サシエ</t>
    </rPh>
    <phoneticPr fontId="6"/>
  </si>
  <si>
    <t>挿絵に対応して、物の様子を表す言葉が書いてあり、日常生活に関連しながら学習を進めていくことができる。グループの児童たちは日常生活の中でも語彙が増えてきているが、さらに増やして表現の幅を広げていくことが求められる。児童の発達段階を考慮し、小学部5年Aグループの児童の国語科教科用図書として適切であると考えられる。</t>
    <phoneticPr fontId="6"/>
  </si>
  <si>
    <t>言葉遊びを楽しみながら、日常生活の中での身近な物の部分や名称を学習できる内容になっている。また、カラフルな挿絵が鮮明に印刷され、インパクトがありイメージをもちながら学習を進めていくことができる内容となっており、楽しみながら語彙を増やすことができる。小学部5年Bグループの児童の発達段階を考慮し、国語科教科用図書として適切であ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</si>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</sst>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0"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0"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51" fillId="2" borderId="5" xfId="0" applyFont="1" applyFill="1" applyBorder="1" applyAlignment="1" applyProtection="1">
      <alignment vertical="center" wrapTex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46"/>
  <sheetViews>
    <sheetView tabSelected="1" view="pageBreakPreview" topLeftCell="A26" zoomScale="51" zoomScaleNormal="70" zoomScaleSheetLayoutView="51" workbookViewId="0">
      <selection activeCell="E35" sqref="E35:E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09"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27" t="s">
        <v>5512</v>
      </c>
      <c r="B1" s="327"/>
      <c r="C1" s="327"/>
      <c r="D1" s="327"/>
      <c r="E1" s="236"/>
      <c r="F1" s="328" t="s">
        <v>7677</v>
      </c>
      <c r="G1" s="328"/>
      <c r="H1" s="328"/>
      <c r="I1" s="328"/>
      <c r="J1" s="328"/>
      <c r="K1" s="328"/>
      <c r="L1" s="328"/>
      <c r="M1" s="328"/>
      <c r="N1" s="329" t="s">
        <v>7983</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28"/>
      <c r="G2" s="328"/>
      <c r="H2" s="328"/>
      <c r="I2" s="328"/>
      <c r="J2" s="328"/>
      <c r="K2" s="328"/>
      <c r="L2" s="328"/>
      <c r="M2" s="328"/>
      <c r="N2" s="329"/>
      <c r="O2" s="236"/>
      <c r="P2" s="236"/>
      <c r="Q2" s="236"/>
      <c r="R2" s="236"/>
      <c r="S2" s="235"/>
      <c r="T2" s="236"/>
      <c r="U2" s="344" t="s">
        <v>7699</v>
      </c>
      <c r="V2" s="344"/>
      <c r="W2" s="344"/>
      <c r="X2" s="350" t="s">
        <v>5513</v>
      </c>
      <c r="Y2" s="350"/>
      <c r="Z2" s="350"/>
      <c r="AA2" s="350"/>
    </row>
    <row r="3" spans="1:27" ht="13.95" customHeight="1" x14ac:dyDescent="0.45">
      <c r="A3" s="235"/>
      <c r="B3" s="276" t="s">
        <v>7687</v>
      </c>
      <c r="C3" s="236" t="s">
        <v>7686</v>
      </c>
      <c r="D3" s="236"/>
      <c r="E3" s="236"/>
      <c r="F3" s="237"/>
      <c r="G3" s="237"/>
      <c r="H3" s="302"/>
      <c r="I3" s="236"/>
      <c r="J3" s="235"/>
      <c r="K3" s="236"/>
      <c r="L3" s="236"/>
      <c r="M3" s="236"/>
      <c r="N3" s="236"/>
      <c r="O3" s="236"/>
      <c r="P3" s="236"/>
      <c r="Q3" s="236"/>
      <c r="R3" s="236"/>
      <c r="S3" s="235"/>
      <c r="T3" s="236"/>
      <c r="U3" s="345" t="s">
        <v>7698</v>
      </c>
      <c r="V3" s="345"/>
      <c r="W3" s="330" t="s">
        <v>7968</v>
      </c>
      <c r="X3" s="351" t="s">
        <v>7759</v>
      </c>
      <c r="Y3" s="351"/>
      <c r="Z3" s="351"/>
      <c r="AA3" s="351"/>
    </row>
    <row r="4" spans="1:27" ht="13.95" customHeight="1" thickBot="1" x14ac:dyDescent="0.2">
      <c r="A4" s="235"/>
      <c r="B4" s="277" t="s">
        <v>7688</v>
      </c>
      <c r="C4" s="236" t="s">
        <v>7689</v>
      </c>
      <c r="D4" s="236"/>
      <c r="E4" s="236"/>
      <c r="F4" s="238"/>
      <c r="G4" s="238"/>
      <c r="H4" s="303"/>
      <c r="I4" s="236"/>
      <c r="J4" s="235"/>
      <c r="K4" s="239"/>
      <c r="L4" s="239"/>
      <c r="M4" s="239"/>
      <c r="N4" s="236"/>
      <c r="O4" s="236"/>
      <c r="P4" s="240"/>
      <c r="Q4" s="236"/>
      <c r="R4" s="236"/>
      <c r="S4" s="235"/>
      <c r="T4" s="236"/>
      <c r="U4" s="346"/>
      <c r="V4" s="346"/>
      <c r="W4" s="331"/>
      <c r="X4" s="352"/>
      <c r="Y4" s="352"/>
      <c r="Z4" s="352"/>
      <c r="AA4" s="352"/>
    </row>
    <row r="5" spans="1:27" ht="13.95" customHeight="1" x14ac:dyDescent="0.15">
      <c r="A5" s="235"/>
      <c r="B5" s="277" t="s">
        <v>7688</v>
      </c>
      <c r="C5" s="236" t="s">
        <v>7690</v>
      </c>
      <c r="D5" s="236"/>
      <c r="E5" s="236"/>
      <c r="F5" s="238"/>
      <c r="G5" s="238"/>
      <c r="H5" s="303"/>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4"/>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4"/>
      <c r="I7" s="241"/>
      <c r="J7" s="242"/>
      <c r="K7" s="240"/>
      <c r="L7" s="240"/>
      <c r="M7" s="240"/>
      <c r="N7" s="240"/>
      <c r="O7" s="248" t="s">
        <v>7661</v>
      </c>
      <c r="P7" s="347" t="s">
        <v>7662</v>
      </c>
      <c r="Q7" s="348"/>
      <c r="R7" s="348"/>
      <c r="S7" s="348"/>
      <c r="T7" s="349"/>
      <c r="U7" s="240"/>
      <c r="V7" s="249" t="s">
        <v>2126</v>
      </c>
      <c r="W7" s="250" t="s">
        <v>1944</v>
      </c>
      <c r="X7" s="251">
        <v>0</v>
      </c>
      <c r="Y7" s="240" t="s">
        <v>540</v>
      </c>
      <c r="AA7" s="240"/>
    </row>
    <row r="8" spans="1:27" s="184" customFormat="1" ht="13.95" customHeight="1" x14ac:dyDescent="0.15">
      <c r="A8" s="242"/>
      <c r="B8" s="243" t="s">
        <v>7946</v>
      </c>
      <c r="D8" s="244"/>
      <c r="E8" s="252"/>
      <c r="F8" s="243"/>
      <c r="G8" s="241"/>
      <c r="H8" s="304"/>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4"/>
      <c r="I9" s="286"/>
      <c r="J9" s="242"/>
      <c r="K9" s="240"/>
      <c r="L9" s="240"/>
      <c r="M9" s="240"/>
      <c r="N9" s="240"/>
      <c r="O9" s="253" t="s">
        <v>7691</v>
      </c>
      <c r="P9" s="254" t="s">
        <v>7692</v>
      </c>
      <c r="Q9" s="255"/>
      <c r="R9" s="255"/>
      <c r="S9" s="256"/>
      <c r="T9" s="257"/>
      <c r="U9" s="240"/>
      <c r="V9" s="258" t="s">
        <v>2128</v>
      </c>
      <c r="W9" s="259" t="s">
        <v>7685</v>
      </c>
      <c r="X9" s="260">
        <v>32</v>
      </c>
      <c r="Y9" s="240" t="s">
        <v>540</v>
      </c>
      <c r="AA9" s="240"/>
    </row>
    <row r="10" spans="1:27" s="184" customFormat="1" ht="13.95" customHeight="1" x14ac:dyDescent="0.15">
      <c r="A10" s="242"/>
      <c r="B10" s="243" t="s">
        <v>7758</v>
      </c>
      <c r="D10" s="244"/>
      <c r="E10" s="243"/>
      <c r="F10" s="243"/>
      <c r="G10" s="241"/>
      <c r="H10" s="304"/>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5"/>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6"/>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7"/>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8"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40" t="s">
        <v>535</v>
      </c>
      <c r="C15" s="230" t="s">
        <v>536</v>
      </c>
      <c r="D15" s="340" t="s">
        <v>7950</v>
      </c>
      <c r="E15" s="342" t="s">
        <v>537</v>
      </c>
      <c r="F15" s="332" t="s">
        <v>7662</v>
      </c>
      <c r="G15" s="332" t="s">
        <v>7672</v>
      </c>
      <c r="H15" s="336" t="s">
        <v>7673</v>
      </c>
      <c r="I15" s="355" t="s">
        <v>7675</v>
      </c>
      <c r="J15" s="229" t="s">
        <v>1943</v>
      </c>
      <c r="K15" s="357" t="s">
        <v>535</v>
      </c>
      <c r="L15" s="230" t="s">
        <v>536</v>
      </c>
      <c r="M15" s="340" t="s">
        <v>7950</v>
      </c>
      <c r="N15" s="342" t="s">
        <v>538</v>
      </c>
      <c r="O15" s="332" t="s">
        <v>7662</v>
      </c>
      <c r="P15" s="332" t="s">
        <v>7672</v>
      </c>
      <c r="Q15" s="332" t="s">
        <v>7673</v>
      </c>
      <c r="R15" s="355" t="s">
        <v>7675</v>
      </c>
      <c r="S15" s="229" t="s">
        <v>1943</v>
      </c>
      <c r="T15" s="338" t="s">
        <v>535</v>
      </c>
      <c r="U15" s="230" t="s">
        <v>536</v>
      </c>
      <c r="V15" s="340" t="s">
        <v>7950</v>
      </c>
      <c r="W15" s="334" t="s">
        <v>538</v>
      </c>
      <c r="X15" s="332" t="s">
        <v>7662</v>
      </c>
      <c r="Y15" s="332" t="s">
        <v>7672</v>
      </c>
      <c r="Z15" s="332" t="s">
        <v>7673</v>
      </c>
      <c r="AA15" s="353" t="s">
        <v>7675</v>
      </c>
    </row>
    <row r="16" spans="1:27" s="231" customFormat="1" ht="18" customHeight="1" x14ac:dyDescent="0.45">
      <c r="A16" s="232" t="s">
        <v>7951</v>
      </c>
      <c r="B16" s="341"/>
      <c r="C16" s="298" t="s">
        <v>539</v>
      </c>
      <c r="D16" s="341"/>
      <c r="E16" s="343"/>
      <c r="F16" s="333"/>
      <c r="G16" s="333"/>
      <c r="H16" s="337"/>
      <c r="I16" s="356"/>
      <c r="J16" s="233" t="s">
        <v>7951</v>
      </c>
      <c r="K16" s="358"/>
      <c r="L16" s="234" t="s">
        <v>539</v>
      </c>
      <c r="M16" s="341"/>
      <c r="N16" s="343"/>
      <c r="O16" s="333"/>
      <c r="P16" s="333"/>
      <c r="Q16" s="333"/>
      <c r="R16" s="356"/>
      <c r="S16" s="233" t="s">
        <v>7951</v>
      </c>
      <c r="T16" s="339"/>
      <c r="U16" s="234" t="s">
        <v>539</v>
      </c>
      <c r="V16" s="341"/>
      <c r="W16" s="335"/>
      <c r="X16" s="333"/>
      <c r="Y16" s="333"/>
      <c r="Z16" s="333"/>
      <c r="AA16" s="354"/>
    </row>
    <row r="17" spans="1:27" s="187" customFormat="1" ht="22.2" customHeight="1" x14ac:dyDescent="0.45">
      <c r="A17" s="287" t="s">
        <v>7760</v>
      </c>
      <c r="B17" s="311" t="s">
        <v>7952</v>
      </c>
      <c r="C17" s="299" t="s">
        <v>7952</v>
      </c>
      <c r="D17" s="313" t="str">
        <f xml:space="preserve">
IF(C18="ア",VLOOKUP(A18,ア!$A:$C,2,FALSE),
IF(C18="イ",VLOOKUP(A18,イ!$A:$C,2,FALSE),
IF(C18="ウ",HLOOKUP(A18,ウ!$1:$6,4,FALSE),
IF(C18="エ",VLOOKUP(A18,エ!$A:$E,4,FALSE),""))))</f>
        <v>01-1　あ か ね 書 房</v>
      </c>
      <c r="E17" s="315" t="str">
        <f xml:space="preserve">
IF(C18="ア",VLOOKUP(A18,ア!$A:$C,3,FALSE),
IF(C18="イ",VLOOKUP(A18,イ!$A:$C,3,FALSE),
IF(C18="ウ",HLOOKUP(A18,ウ!$1:$6,5,FALSE)&amp;HLOOKUP(A18,ウ!$1:$6,6,FALSE),
IF(C18="エ",VLOOKUP(A18,エ!$A:$E,4,FALSE),""))))</f>
        <v>もじのえほん かんじ(１)</v>
      </c>
      <c r="F17" s="317" t="s">
        <v>7665</v>
      </c>
      <c r="G17" s="319" t="s">
        <v>7958</v>
      </c>
      <c r="H17" s="325" t="s">
        <v>7961</v>
      </c>
      <c r="I17" s="323"/>
      <c r="J17" s="291" t="s">
        <v>7820</v>
      </c>
      <c r="K17" s="311" t="s">
        <v>7952</v>
      </c>
      <c r="L17" s="299" t="s">
        <v>7952</v>
      </c>
      <c r="M17" s="313" t="str">
        <f xml:space="preserve">
IF(L18="ア",VLOOKUP(J18,ア!$A:$C,2,FALSE),
IF(L18="イ",VLOOKUP(J18,イ!$A:$C,2,FALSE),
IF(L18="ウ",HLOOKUP(J18,ウ!$1:$6,4,FALSE),
IF(L18="エ",VLOOKUP(J18,エ!$A:$E,4,FALSE),""))))</f>
        <v>06-1　偕　成　社</v>
      </c>
      <c r="N17" s="315" t="str">
        <f xml:space="preserve">
IF(L18="ア",VLOOKUP(J18,ア!$A:$C,3,FALSE),
IF(L18="イ",VLOOKUP(J18,イ!$A:$C,3,FALSE),
IF(L18="ウ",HLOOKUP(J18,ウ!$1:$6,5,FALSE)&amp;HLOOKUP(J18,ウ!$1:$6,6,FALSE),
IF(L18="エ",VLOOKUP(J18,エ!$A:$E,4,FALSE),""))))</f>
        <v>五味太郎・言葉図鑑（３）かざることば（Ａ）</v>
      </c>
      <c r="O17" s="317" t="s">
        <v>7665</v>
      </c>
      <c r="P17" s="319" t="s">
        <v>7958</v>
      </c>
      <c r="Q17" s="325" t="s">
        <v>7966</v>
      </c>
      <c r="R17" s="323"/>
      <c r="S17" s="287" t="s">
        <v>7880</v>
      </c>
      <c r="T17" s="311" t="s">
        <v>7952</v>
      </c>
      <c r="U17" s="299" t="s">
        <v>7952</v>
      </c>
      <c r="V17" s="313" t="str">
        <f xml:space="preserve">
IF(U18="ア",VLOOKUP(S18,ア!$A:$C,2,FALSE),
IF(U18="イ",VLOOKUP(S18,イ!$A:$C,2,FALSE),
IF(U18="ウ",HLOOKUP(S18,ウ!$1:$6,4,FALSE),
IF(U18="エ",VLOOKUP(S18,エ!$A:$E,4,FALSE),""))))</f>
        <v>06-1　偕　成　社</v>
      </c>
      <c r="W17" s="315" t="str">
        <f xml:space="preserve">
IF(U18="ア",VLOOKUP(S18,ア!$A:$C,3,FALSE),
IF(U18="イ",VLOOKUP(S18,イ!$A:$C,3,FALSE),
IF(U18="ウ",HLOOKUP(S18,ウ!$1:$6,5,FALSE)&amp;HLOOKUP(S18,ウ!$1:$6,6,FALSE),
IF(U18="エ",VLOOKUP(S18,エ!$A:$E,4,FALSE),""))))</f>
        <v>五味太郎・言葉図鑑（３）かざることば（Ａ）</v>
      </c>
      <c r="X17" s="317" t="s">
        <v>7665</v>
      </c>
      <c r="Y17" s="319" t="s">
        <v>7958</v>
      </c>
      <c r="Z17" s="325" t="s">
        <v>7966</v>
      </c>
      <c r="AA17" s="359" t="s">
        <v>7963</v>
      </c>
    </row>
    <row r="18" spans="1:27" s="187" customFormat="1" ht="22.2" customHeight="1" x14ac:dyDescent="0.45">
      <c r="A18" s="288">
        <v>9784251002051</v>
      </c>
      <c r="B18" s="312"/>
      <c r="C18" s="300" t="s">
        <v>7704</v>
      </c>
      <c r="D18" s="314"/>
      <c r="E18" s="316"/>
      <c r="F18" s="318"/>
      <c r="G18" s="320"/>
      <c r="H18" s="326"/>
      <c r="I18" s="324"/>
      <c r="J18" s="292">
        <v>9784033430300</v>
      </c>
      <c r="K18" s="312"/>
      <c r="L18" s="300" t="s">
        <v>7704</v>
      </c>
      <c r="M18" s="314"/>
      <c r="N18" s="316"/>
      <c r="O18" s="318"/>
      <c r="P18" s="320"/>
      <c r="Q18" s="326"/>
      <c r="R18" s="324"/>
      <c r="S18" s="288">
        <v>9784033430300</v>
      </c>
      <c r="T18" s="312"/>
      <c r="U18" s="300" t="s">
        <v>7704</v>
      </c>
      <c r="V18" s="314"/>
      <c r="W18" s="316"/>
      <c r="X18" s="318"/>
      <c r="Y18" s="320"/>
      <c r="Z18" s="326"/>
      <c r="AA18" s="360"/>
    </row>
    <row r="19" spans="1:27" s="187" customFormat="1" ht="22.2" customHeight="1" x14ac:dyDescent="0.45">
      <c r="A19" s="289" t="s">
        <v>7761</v>
      </c>
      <c r="B19" s="311" t="s">
        <v>7952</v>
      </c>
      <c r="C19" s="299" t="s">
        <v>7952</v>
      </c>
      <c r="D19" s="313" t="str">
        <f xml:space="preserve">
IF(C20="ア",VLOOKUP(A20,ア!$A:$C,2,FALSE),
IF(C20="イ",VLOOKUP(A20,イ!$A:$C,2,FALSE),
IF(C20="ウ",HLOOKUP(A20,ウ!$1:$6,4,FALSE),
IF(C20="エ",VLOOKUP(A20,エ!$A:$E,4,FALSE),""))))</f>
        <v>06-1　偕　成　社</v>
      </c>
      <c r="E19" s="315" t="str">
        <f xml:space="preserve">
IF(C20="ア",VLOOKUP(A20,ア!$A:$C,3,FALSE),
IF(C20="イ",VLOOKUP(A20,イ!$A:$C,3,FALSE),
IF(C20="ウ",HLOOKUP(A20,ウ!$1:$6,5,FALSE)&amp;HLOOKUP(A20,ウ!$1:$6,6,FALSE),
IF(C20="エ",VLOOKUP(A20,エ!$A:$E,4,FALSE),""))))</f>
        <v>エリック・カールの絵本月ようびはなにたべる？
-アメリカのわらべうた</v>
      </c>
      <c r="F19" s="317" t="s">
        <v>7665</v>
      </c>
      <c r="G19" s="319" t="s">
        <v>7959</v>
      </c>
      <c r="H19" s="325" t="s">
        <v>7961</v>
      </c>
      <c r="I19" s="323"/>
      <c r="J19" s="293" t="s">
        <v>7821</v>
      </c>
      <c r="K19" s="311" t="s">
        <v>7952</v>
      </c>
      <c r="L19" s="299" t="s">
        <v>7952</v>
      </c>
      <c r="M19" s="313" t="str">
        <f xml:space="preserve">
IF(L20="ア",VLOOKUP(J20,ア!$A:$C,2,FALSE),
IF(L20="イ",VLOOKUP(J20,イ!$A:$C,2,FALSE),
IF(L20="ウ",HLOOKUP(J20,ウ!$1:$6,4,FALSE),
IF(L20="エ",VLOOKUP(J20,エ!$A:$E,4,FALSE),""))))</f>
        <v>06-1　偕　成　社</v>
      </c>
      <c r="N19" s="315" t="str">
        <f xml:space="preserve">
IF(L20="ア",VLOOKUP(J20,ア!$A:$C,3,FALSE),
IF(L20="イ",VLOOKUP(J20,イ!$A:$C,3,FALSE),
IF(L20="ウ",HLOOKUP(J20,ウ!$1:$6,5,FALSE)&amp;HLOOKUP(J20,ウ!$1:$6,6,FALSE),
IF(L20="エ",VLOOKUP(J20,エ!$A:$E,4,FALSE),""))))</f>
        <v>五味太郎・言葉図鑑（10）なまえのことば</v>
      </c>
      <c r="O19" s="317" t="s">
        <v>7665</v>
      </c>
      <c r="P19" s="319" t="s">
        <v>7964</v>
      </c>
      <c r="Q19" s="321" t="s">
        <v>7966</v>
      </c>
      <c r="R19" s="323"/>
      <c r="S19" s="289" t="s">
        <v>7881</v>
      </c>
      <c r="T19" s="311" t="s">
        <v>7952</v>
      </c>
      <c r="U19" s="299" t="s">
        <v>7952</v>
      </c>
      <c r="V19" s="313" t="str">
        <f xml:space="preserve">
IF(U20="ア",VLOOKUP(S20,ア!$A:$C,2,FALSE),
IF(U20="イ",VLOOKUP(S20,イ!$A:$C,2,FALSE),
IF(U20="ウ",HLOOKUP(S20,ウ!$1:$6,4,FALSE),
IF(U20="エ",VLOOKUP(S20,エ!$A:$E,4,FALSE),""))))</f>
        <v>06-1　偕　成　社</v>
      </c>
      <c r="W19" s="315" t="str">
        <f xml:space="preserve">
IF(U20="ア",VLOOKUP(S20,ア!$A:$C,3,FALSE),
IF(U20="イ",VLOOKUP(S20,イ!$A:$C,3,FALSE),
IF(U20="ウ",HLOOKUP(S20,ウ!$1:$6,5,FALSE)&amp;HLOOKUP(S20,ウ!$1:$6,6,FALSE),
IF(U20="エ",VLOOKUP(S20,エ!$A:$E,4,FALSE),""))))</f>
        <v>五味太郎・言葉図鑑（10）なまえのことば</v>
      </c>
      <c r="X19" s="317" t="s">
        <v>7665</v>
      </c>
      <c r="Y19" s="319" t="s">
        <v>7964</v>
      </c>
      <c r="Z19" s="325" t="s">
        <v>7966</v>
      </c>
      <c r="AA19" s="359" t="s">
        <v>7963</v>
      </c>
    </row>
    <row r="20" spans="1:27" s="187" customFormat="1" ht="22.2" customHeight="1" x14ac:dyDescent="0.45">
      <c r="A20" s="288">
        <v>9784033276007</v>
      </c>
      <c r="B20" s="312"/>
      <c r="C20" s="300" t="s">
        <v>7704</v>
      </c>
      <c r="D20" s="314"/>
      <c r="E20" s="316"/>
      <c r="F20" s="318"/>
      <c r="G20" s="320"/>
      <c r="H20" s="326"/>
      <c r="I20" s="324"/>
      <c r="J20" s="292">
        <v>9784033431000</v>
      </c>
      <c r="K20" s="312"/>
      <c r="L20" s="300" t="s">
        <v>7704</v>
      </c>
      <c r="M20" s="314"/>
      <c r="N20" s="316"/>
      <c r="O20" s="318"/>
      <c r="P20" s="320"/>
      <c r="Q20" s="322"/>
      <c r="R20" s="324"/>
      <c r="S20" s="288">
        <v>9784033431000</v>
      </c>
      <c r="T20" s="312"/>
      <c r="U20" s="300" t="s">
        <v>7704</v>
      </c>
      <c r="V20" s="314"/>
      <c r="W20" s="316"/>
      <c r="X20" s="318"/>
      <c r="Y20" s="320"/>
      <c r="Z20" s="326"/>
      <c r="AA20" s="360"/>
    </row>
    <row r="21" spans="1:27" s="187" customFormat="1" ht="22.2" customHeight="1" x14ac:dyDescent="0.45">
      <c r="A21" s="289" t="s">
        <v>7762</v>
      </c>
      <c r="B21" s="311" t="s">
        <v>7953</v>
      </c>
      <c r="C21" s="299" t="s">
        <v>7953</v>
      </c>
      <c r="D21" s="313" t="str">
        <f xml:space="preserve">
IF(C22="ア",VLOOKUP(A22,ア!$A:$C,2,FALSE),
IF(C22="イ",VLOOKUP(A22,イ!$A:$C,2,FALSE),
IF(C22="ウ",HLOOKUP(A22,ウ!$1:$6,4,FALSE),
IF(C22="エ",VLOOKUP(A22,エ!$A:$E,4,FALSE),""))))</f>
        <v>33-1　む　ぎ　書　房</v>
      </c>
      <c r="E21" s="315" t="str">
        <f xml:space="preserve">
IF(C22="ア",VLOOKUP(A22,ア!$A:$C,3,FALSE),
IF(C22="イ",VLOOKUP(A22,イ!$A:$C,3,FALSE),
IF(C22="ウ",HLOOKUP(A22,ウ!$1:$6,5,FALSE)&amp;HLOOKUP(A22,ウ!$1:$6,6,FALSE),
IF(C22="エ",VLOOKUP(A22,エ!$A:$E,4,FALSE),""))))</f>
        <v>わかるさんすう１</v>
      </c>
      <c r="F21" s="317" t="s">
        <v>7665</v>
      </c>
      <c r="G21" s="319" t="s">
        <v>7958</v>
      </c>
      <c r="H21" s="325" t="s">
        <v>7961</v>
      </c>
      <c r="I21" s="323"/>
      <c r="J21" s="293" t="s">
        <v>7822</v>
      </c>
      <c r="K21" s="311" t="s">
        <v>7953</v>
      </c>
      <c r="L21" s="299" t="s">
        <v>7953</v>
      </c>
      <c r="M21" s="313" t="str">
        <f xml:space="preserve">
IF(L22="ア",VLOOKUP(J22,ア!$A:$C,2,FALSE),
IF(L22="イ",VLOOKUP(J22,イ!$A:$C,2,FALSE),
IF(L22="ウ",HLOOKUP(J22,ウ!$1:$6,4,FALSE),
IF(L22="エ",VLOOKUP(J22,エ!$A:$E,4,FALSE),""))))</f>
        <v>20-1　童　心　社</v>
      </c>
      <c r="N21" s="315" t="str">
        <f xml:space="preserve">
IF(L22="ア",VLOOKUP(J22,ア!$A:$C,3,FALSE),
IF(L22="イ",VLOOKUP(J22,イ!$A:$C,3,FALSE),
IF(L22="ウ",HLOOKUP(J22,ウ!$1:$6,5,FALSE)&amp;HLOOKUP(J22,ウ!$1:$6,6,FALSE),
IF(L22="エ",VLOOKUP(J22,エ!$A:$E,4,FALSE),""))))</f>
        <v>かずのほん３　０から10までの
たしざんひきざん</v>
      </c>
      <c r="O21" s="317" t="s">
        <v>7665</v>
      </c>
      <c r="P21" s="319" t="s">
        <v>7958</v>
      </c>
      <c r="Q21" s="321" t="s">
        <v>7966</v>
      </c>
      <c r="R21" s="323"/>
      <c r="S21" s="289" t="s">
        <v>7882</v>
      </c>
      <c r="T21" s="311" t="s">
        <v>7953</v>
      </c>
      <c r="U21" s="299" t="s">
        <v>7953</v>
      </c>
      <c r="V21" s="313" t="str">
        <f xml:space="preserve">
IF(U22="ア",VLOOKUP(S22,ア!$A:$C,2,FALSE),
IF(U22="イ",VLOOKUP(S22,イ!$A:$C,2,FALSE),
IF(U22="ウ",HLOOKUP(S22,ウ!$1:$6,4,FALSE),
IF(U22="エ",VLOOKUP(S22,エ!$A:$E,4,FALSE),""))))</f>
        <v>20-1　童　心　社</v>
      </c>
      <c r="W21" s="315" t="str">
        <f xml:space="preserve">
IF(U22="ア",VLOOKUP(S22,ア!$A:$C,3,FALSE),
IF(U22="イ",VLOOKUP(S22,イ!$A:$C,3,FALSE),
IF(U22="ウ",HLOOKUP(S22,ウ!$1:$6,5,FALSE)&amp;HLOOKUP(S22,ウ!$1:$6,6,FALSE),
IF(U22="エ",VLOOKUP(S22,エ!$A:$E,4,FALSE),""))))</f>
        <v>かずのほん３　０から10までの
たしざんひきざん</v>
      </c>
      <c r="X21" s="317" t="s">
        <v>7665</v>
      </c>
      <c r="Y21" s="319" t="s">
        <v>7958</v>
      </c>
      <c r="Z21" s="325" t="s">
        <v>7966</v>
      </c>
      <c r="AA21" s="359" t="s">
        <v>7963</v>
      </c>
    </row>
    <row r="22" spans="1:27" s="187" customFormat="1" ht="22.2" customHeight="1" x14ac:dyDescent="0.45">
      <c r="A22" s="288">
        <v>9784838400287</v>
      </c>
      <c r="B22" s="312"/>
      <c r="C22" s="300" t="s">
        <v>7704</v>
      </c>
      <c r="D22" s="314"/>
      <c r="E22" s="316"/>
      <c r="F22" s="318"/>
      <c r="G22" s="320"/>
      <c r="H22" s="326"/>
      <c r="I22" s="324"/>
      <c r="J22" s="288">
        <v>9784494008032</v>
      </c>
      <c r="K22" s="312"/>
      <c r="L22" s="300" t="s">
        <v>7704</v>
      </c>
      <c r="M22" s="314"/>
      <c r="N22" s="316"/>
      <c r="O22" s="318"/>
      <c r="P22" s="320"/>
      <c r="Q22" s="322"/>
      <c r="R22" s="324"/>
      <c r="S22" s="288">
        <v>9784494008032</v>
      </c>
      <c r="T22" s="312"/>
      <c r="U22" s="300" t="s">
        <v>7704</v>
      </c>
      <c r="V22" s="314"/>
      <c r="W22" s="316"/>
      <c r="X22" s="318"/>
      <c r="Y22" s="320"/>
      <c r="Z22" s="326"/>
      <c r="AA22" s="360"/>
    </row>
    <row r="23" spans="1:27" s="187" customFormat="1" ht="22.2" customHeight="1" x14ac:dyDescent="0.45">
      <c r="A23" s="289" t="s">
        <v>7763</v>
      </c>
      <c r="B23" s="311" t="s">
        <v>7953</v>
      </c>
      <c r="C23" s="299" t="s">
        <v>7953</v>
      </c>
      <c r="D23" s="313" t="str">
        <f xml:space="preserve">
IF(C24="ア",VLOOKUP(A24,ア!$A:$C,2,FALSE),
IF(C24="イ",VLOOKUP(A24,イ!$A:$C,2,FALSE),
IF(C24="ウ",HLOOKUP(A24,ウ!$1:$6,4,FALSE),
IF(C24="エ",VLOOKUP(A24,エ!$A:$E,4,FALSE),""))))</f>
        <v>27-3　ひ　さ　か　た</v>
      </c>
      <c r="E23" s="315" t="str">
        <f xml:space="preserve">
IF(C24="ア",VLOOKUP(A24,ア!$A:$C,3,FALSE),
IF(C24="イ",VLOOKUP(A24,イ!$A:$C,3,FALSE),
IF(C24="ウ",HLOOKUP(A24,ウ!$1:$6,5,FALSE)&amp;HLOOKUP(A24,ウ!$1:$6,6,FALSE),
IF(C24="エ",VLOOKUP(A24,エ!$A:$E,4,FALSE),""))))</f>
        <v>スキンシップ絵本かずのえほん</v>
      </c>
      <c r="F23" s="317" t="s">
        <v>7665</v>
      </c>
      <c r="G23" s="319" t="s">
        <v>7959</v>
      </c>
      <c r="H23" s="325" t="s">
        <v>7961</v>
      </c>
      <c r="I23" s="323"/>
      <c r="J23" s="293" t="s">
        <v>7823</v>
      </c>
      <c r="K23" s="311" t="s">
        <v>7953</v>
      </c>
      <c r="L23" s="299" t="s">
        <v>7953</v>
      </c>
      <c r="M23" s="313" t="str">
        <f xml:space="preserve">
IF(L24="ア",VLOOKUP(J24,ア!$A:$C,2,FALSE),
IF(L24="イ",VLOOKUP(J24,イ!$A:$C,2,FALSE),
IF(L24="ウ",HLOOKUP(J24,ウ!$1:$6,4,FALSE),
IF(L24="エ",VLOOKUP(J24,エ!$A:$E,4,FALSE),""))))</f>
        <v>30-2　ポ　プ　ラ　社　</v>
      </c>
      <c r="N23" s="315" t="str">
        <f xml:space="preserve">
IF(L24="ア",VLOOKUP(J24,ア!$A:$C,3,FALSE),
IF(L24="イ",VLOOKUP(J24,イ!$A:$C,3,FALSE),
IF(L24="ウ",HLOOKUP(J24,ウ!$1:$6,5,FALSE)&amp;HLOOKUP(J24,ウ!$1:$6,6,FALSE),
IF(L24="エ",VLOOKUP(J24,エ!$A:$E,4,FALSE),""))))</f>
        <v>絵本・いつでもいっしょ２どうぶつ なんびき？</v>
      </c>
      <c r="O23" s="317" t="s">
        <v>7665</v>
      </c>
      <c r="P23" s="319" t="s">
        <v>7964</v>
      </c>
      <c r="Q23" s="321" t="s">
        <v>7966</v>
      </c>
      <c r="R23" s="323"/>
      <c r="S23" s="289" t="s">
        <v>7883</v>
      </c>
      <c r="T23" s="311" t="s">
        <v>7953</v>
      </c>
      <c r="U23" s="299" t="s">
        <v>7953</v>
      </c>
      <c r="V23" s="313" t="str">
        <f xml:space="preserve">
IF(U24="ア",VLOOKUP(S24,ア!$A:$C,2,FALSE),
IF(U24="イ",VLOOKUP(S24,イ!$A:$C,2,FALSE),
IF(U24="ウ",HLOOKUP(S24,ウ!$1:$6,4,FALSE),
IF(U24="エ",VLOOKUP(S24,エ!$A:$E,4,FALSE),""))))</f>
        <v>30-2　ポ　プ　ラ　社　</v>
      </c>
      <c r="W23" s="315" t="str">
        <f xml:space="preserve">
IF(U24="ア",VLOOKUP(S24,ア!$A:$C,3,FALSE),
IF(U24="イ",VLOOKUP(S24,イ!$A:$C,3,FALSE),
IF(U24="ウ",HLOOKUP(S24,ウ!$1:$6,5,FALSE)&amp;HLOOKUP(S24,ウ!$1:$6,6,FALSE),
IF(U24="エ",VLOOKUP(S24,エ!$A:$E,4,FALSE),""))))</f>
        <v>絵本・いつでもいっしょ２どうぶつ なんびき？</v>
      </c>
      <c r="X23" s="317" t="s">
        <v>7665</v>
      </c>
      <c r="Y23" s="319" t="s">
        <v>7964</v>
      </c>
      <c r="Z23" s="325" t="s">
        <v>7966</v>
      </c>
      <c r="AA23" s="359" t="s">
        <v>7963</v>
      </c>
    </row>
    <row r="24" spans="1:27" s="187" customFormat="1" ht="22.2" customHeight="1" x14ac:dyDescent="0.45">
      <c r="A24" s="288">
        <v>9784893250797</v>
      </c>
      <c r="B24" s="312"/>
      <c r="C24" s="300" t="s">
        <v>7704</v>
      </c>
      <c r="D24" s="314"/>
      <c r="E24" s="316"/>
      <c r="F24" s="318"/>
      <c r="G24" s="320"/>
      <c r="H24" s="326"/>
      <c r="I24" s="324"/>
      <c r="J24" s="292">
        <v>9784591066218</v>
      </c>
      <c r="K24" s="312"/>
      <c r="L24" s="300" t="s">
        <v>7704</v>
      </c>
      <c r="M24" s="314"/>
      <c r="N24" s="316"/>
      <c r="O24" s="318"/>
      <c r="P24" s="320"/>
      <c r="Q24" s="322"/>
      <c r="R24" s="324"/>
      <c r="S24" s="288">
        <v>9784591066218</v>
      </c>
      <c r="T24" s="312"/>
      <c r="U24" s="300" t="s">
        <v>7704</v>
      </c>
      <c r="V24" s="314"/>
      <c r="W24" s="316"/>
      <c r="X24" s="318"/>
      <c r="Y24" s="320"/>
      <c r="Z24" s="326"/>
      <c r="AA24" s="360"/>
    </row>
    <row r="25" spans="1:27" s="187" customFormat="1" ht="22.2" customHeight="1" x14ac:dyDescent="0.45">
      <c r="A25" s="289" t="s">
        <v>7764</v>
      </c>
      <c r="B25" s="311" t="s">
        <v>7954</v>
      </c>
      <c r="C25" s="299" t="s">
        <v>7954</v>
      </c>
      <c r="D25" s="313" t="str">
        <f xml:space="preserve">
IF(C26="ア",VLOOKUP(A26,ア!$A:$C,2,FALSE),
IF(C26="イ",VLOOKUP(A26,イ!$A:$C,2,FALSE),
IF(C26="ウ",HLOOKUP(A26,ウ!$1:$6,4,FALSE),
IF(C26="エ",VLOOKUP(A26,エ!$A:$E,4,FALSE),""))))</f>
        <v>27-1　ひ か り の く に</v>
      </c>
      <c r="E25" s="315" t="str">
        <f xml:space="preserve">
IF(C26="ア",VLOOKUP(A26,ア!$A:$C,3,FALSE),
IF(C26="イ",VLOOKUP(A26,イ!$A:$C,3,FALSE),
IF(C26="ウ",HLOOKUP(A26,ウ!$1:$6,5,FALSE)&amp;HLOOKUP(A26,ウ!$1:$6,6,FALSE),
IF(C26="エ",VLOOKUP(A26,エ!$A:$E,4,FALSE),""))))</f>
        <v>こどものずかんＭｉｏ12　　　　きせつとしぜん</v>
      </c>
      <c r="F25" s="317" t="s">
        <v>7665</v>
      </c>
      <c r="G25" s="319" t="s">
        <v>7960</v>
      </c>
      <c r="H25" s="325" t="s">
        <v>7961</v>
      </c>
      <c r="I25" s="323"/>
      <c r="J25" s="293" t="s">
        <v>7824</v>
      </c>
      <c r="K25" s="311" t="s">
        <v>7954</v>
      </c>
      <c r="L25" s="299" t="s">
        <v>7954</v>
      </c>
      <c r="M25" s="313" t="str">
        <f xml:space="preserve">
IF(L26="ア",VLOOKUP(J26,ア!$A:$C,2,FALSE),
IF(L26="イ",VLOOKUP(J26,イ!$A:$C,2,FALSE),
IF(L26="ウ",HLOOKUP(J26,ウ!$1:$6,4,FALSE),
IF(L26="エ",VLOOKUP(J26,エ!$A:$E,4,FALSE),""))))</f>
        <v>10-8　合　同　出　版</v>
      </c>
      <c r="N25" s="315" t="str">
        <f xml:space="preserve">
IF(L26="ア",VLOOKUP(J26,ア!$A:$C,3,FALSE),
IF(L26="イ",VLOOKUP(J26,イ!$A:$C,3,FALSE),
IF(L26="ウ",HLOOKUP(J26,ウ!$1:$6,5,FALSE)&amp;HLOOKUP(J26,ウ!$1:$6,6,FALSE),
IF(L26="エ",VLOOKUP(J26,エ!$A:$E,4,FALSE),""))))</f>
        <v>絵でわかる
こどものせいかつずかん２しょくじのきほん</v>
      </c>
      <c r="O25" s="317" t="s">
        <v>7665</v>
      </c>
      <c r="P25" s="319" t="s">
        <v>7960</v>
      </c>
      <c r="Q25" s="321" t="s">
        <v>7965</v>
      </c>
      <c r="R25" s="323"/>
      <c r="S25" s="289" t="s">
        <v>7884</v>
      </c>
      <c r="T25" s="311" t="s">
        <v>7954</v>
      </c>
      <c r="U25" s="299" t="s">
        <v>7954</v>
      </c>
      <c r="V25" s="313" t="str">
        <f xml:space="preserve">
IF(U26="ア",VLOOKUP(S26,ア!$A:$C,2,FALSE),
IF(U26="イ",VLOOKUP(S26,イ!$A:$C,2,FALSE),
IF(U26="ウ",HLOOKUP(S26,ウ!$1:$6,4,FALSE),
IF(U26="エ",VLOOKUP(S26,エ!$A:$E,4,FALSE),""))))</f>
        <v>27-1　ひ か り の く に</v>
      </c>
      <c r="W25" s="315" t="str">
        <f xml:space="preserve">
IF(U26="ア",VLOOKUP(S26,ア!$A:$C,3,FALSE),
IF(U26="イ",VLOOKUP(S26,イ!$A:$C,3,FALSE),
IF(U26="ウ",HLOOKUP(S26,ウ!$1:$6,5,FALSE)&amp;HLOOKUP(S26,ウ!$1:$6,6,FALSE),
IF(U26="エ",VLOOKUP(S26,エ!$A:$E,4,FALSE),""))))</f>
        <v>改訂新版
体験を広げるこどものずかん８あそびのずかん</v>
      </c>
      <c r="X25" s="317" t="s">
        <v>7665</v>
      </c>
      <c r="Y25" s="319" t="s">
        <v>7960</v>
      </c>
      <c r="Z25" s="325" t="s">
        <v>7967</v>
      </c>
      <c r="AA25" s="359"/>
    </row>
    <row r="26" spans="1:27" s="187" customFormat="1" ht="22.2" customHeight="1" x14ac:dyDescent="0.45">
      <c r="A26" s="288">
        <v>9784564200922</v>
      </c>
      <c r="B26" s="312"/>
      <c r="C26" s="300" t="s">
        <v>7704</v>
      </c>
      <c r="D26" s="314"/>
      <c r="E26" s="316"/>
      <c r="F26" s="318"/>
      <c r="G26" s="320"/>
      <c r="H26" s="326"/>
      <c r="I26" s="324"/>
      <c r="J26" s="292">
        <v>9784772610773</v>
      </c>
      <c r="K26" s="312"/>
      <c r="L26" s="300" t="s">
        <v>7704</v>
      </c>
      <c r="M26" s="314"/>
      <c r="N26" s="316"/>
      <c r="O26" s="318"/>
      <c r="P26" s="320"/>
      <c r="Q26" s="322"/>
      <c r="R26" s="324"/>
      <c r="S26" s="288">
        <v>9784564200786</v>
      </c>
      <c r="T26" s="312"/>
      <c r="U26" s="300" t="s">
        <v>7704</v>
      </c>
      <c r="V26" s="314"/>
      <c r="W26" s="316"/>
      <c r="X26" s="318"/>
      <c r="Y26" s="320"/>
      <c r="Z26" s="326"/>
      <c r="AA26" s="360"/>
    </row>
    <row r="27" spans="1:27" s="187" customFormat="1" ht="22.2" customHeight="1" x14ac:dyDescent="0.45">
      <c r="A27" s="289" t="s">
        <v>7765</v>
      </c>
      <c r="B27" s="311" t="s">
        <v>7955</v>
      </c>
      <c r="C27" s="299" t="s">
        <v>7955</v>
      </c>
      <c r="D27" s="313" t="str">
        <f xml:space="preserve">
IF(C28="ア",VLOOKUP(A28,ア!$A:$C,2,FALSE),
IF(C28="イ",VLOOKUP(A28,イ!$A:$C,2,FALSE),
IF(C28="ウ",HLOOKUP(A28,ウ!$1:$6,4,FALSE),
IF(C28="エ",VLOOKUP(A28,エ!$A:$E,4,FALSE),""))))</f>
        <v>17-1　チ ャ イ ル ド</v>
      </c>
      <c r="E27" s="315" t="str">
        <f xml:space="preserve">
IF(C28="ア",VLOOKUP(A28,ア!$A:$C,3,FALSE),
IF(C28="イ",VLOOKUP(A28,イ!$A:$C,3,FALSE),
IF(C28="ウ",HLOOKUP(A28,ウ!$1:$6,5,FALSE)&amp;HLOOKUP(A28,ウ!$1:$6,6,FALSE),
IF(C28="エ",VLOOKUP(A28,エ!$A:$E,4,FALSE),""))))</f>
        <v>ポケットブックスケロポンズのあそびうた
同好会</v>
      </c>
      <c r="F27" s="317" t="s">
        <v>7665</v>
      </c>
      <c r="G27" s="319" t="s">
        <v>7960</v>
      </c>
      <c r="H27" s="325" t="s">
        <v>7962</v>
      </c>
      <c r="I27" s="323" t="s">
        <v>7963</v>
      </c>
      <c r="J27" s="293" t="s">
        <v>7825</v>
      </c>
      <c r="K27" s="311" t="s">
        <v>7955</v>
      </c>
      <c r="L27" s="299" t="s">
        <v>7955</v>
      </c>
      <c r="M27" s="313" t="str">
        <f xml:space="preserve">
IF(L28="ア",VLOOKUP(J28,ア!$A:$C,2,FALSE),
IF(L28="イ",VLOOKUP(J28,イ!$A:$C,2,FALSE),
IF(L28="ウ",HLOOKUP(J28,ウ!$1:$6,4,FALSE),
IF(L28="エ",VLOOKUP(J28,エ!$A:$E,4,FALSE),""))))</f>
        <v>13-2　鈴　木　出　版</v>
      </c>
      <c r="N27" s="315" t="str">
        <f xml:space="preserve">
IF(L28="ア",VLOOKUP(J28,ア!$A:$C,3,FALSE),
IF(L28="イ",VLOOKUP(J28,イ!$A:$C,3,FALSE),
IF(L28="ウ",HLOOKUP(J28,ウ!$1:$6,5,FALSE)&amp;HLOOKUP(J28,ウ!$1:$6,6,FALSE),
IF(L28="エ",VLOOKUP(J28,エ!$A:$E,4,FALSE),""))))</f>
        <v>歌でおぼえる手話
ソングブック-ともだちになるために-</v>
      </c>
      <c r="O27" s="317" t="s">
        <v>7665</v>
      </c>
      <c r="P27" s="319" t="s">
        <v>7960</v>
      </c>
      <c r="Q27" s="321" t="s">
        <v>7966</v>
      </c>
      <c r="R27" s="323"/>
      <c r="S27" s="289" t="s">
        <v>7885</v>
      </c>
      <c r="T27" s="311" t="s">
        <v>7955</v>
      </c>
      <c r="U27" s="299" t="s">
        <v>7955</v>
      </c>
      <c r="V27" s="313" t="str">
        <f xml:space="preserve">
IF(U28="ア",VLOOKUP(S28,ア!$A:$C,2,FALSE),
IF(U28="イ",VLOOKUP(S28,イ!$A:$C,2,FALSE),
IF(U28="ウ",HLOOKUP(S28,ウ!$1:$6,4,FALSE),
IF(U28="エ",VLOOKUP(S28,エ!$A:$E,4,FALSE),""))))</f>
        <v>13-2　鈴　木　出　版</v>
      </c>
      <c r="W27" s="315" t="str">
        <f xml:space="preserve">
IF(U28="ア",VLOOKUP(S28,ア!$A:$C,3,FALSE),
IF(U28="イ",VLOOKUP(S28,イ!$A:$C,3,FALSE),
IF(U28="ウ",HLOOKUP(S28,ウ!$1:$6,5,FALSE)&amp;HLOOKUP(S28,ウ!$1:$6,6,FALSE),
IF(U28="エ",VLOOKUP(S28,エ!$A:$E,4,FALSE),""))))</f>
        <v>歌でおぼえる手話
ソングブック-ともだちになるために-</v>
      </c>
      <c r="X27" s="317" t="s">
        <v>7665</v>
      </c>
      <c r="Y27" s="319" t="s">
        <v>7960</v>
      </c>
      <c r="Z27" s="325" t="s">
        <v>7966</v>
      </c>
      <c r="AA27" s="359" t="s">
        <v>7963</v>
      </c>
    </row>
    <row r="28" spans="1:27" s="187" customFormat="1" ht="22.2" customHeight="1" x14ac:dyDescent="0.45">
      <c r="A28" s="288">
        <v>9784805402009</v>
      </c>
      <c r="B28" s="312"/>
      <c r="C28" s="300" t="s">
        <v>7704</v>
      </c>
      <c r="D28" s="314"/>
      <c r="E28" s="316"/>
      <c r="F28" s="318"/>
      <c r="G28" s="320"/>
      <c r="H28" s="326"/>
      <c r="I28" s="324"/>
      <c r="J28" s="292">
        <v>9784790271611</v>
      </c>
      <c r="K28" s="312"/>
      <c r="L28" s="300" t="s">
        <v>7704</v>
      </c>
      <c r="M28" s="314"/>
      <c r="N28" s="316"/>
      <c r="O28" s="318"/>
      <c r="P28" s="320"/>
      <c r="Q28" s="322"/>
      <c r="R28" s="324"/>
      <c r="S28" s="288">
        <v>9784790271611</v>
      </c>
      <c r="T28" s="312"/>
      <c r="U28" s="300" t="s">
        <v>7704</v>
      </c>
      <c r="V28" s="314"/>
      <c r="W28" s="316"/>
      <c r="X28" s="318"/>
      <c r="Y28" s="320"/>
      <c r="Z28" s="326"/>
      <c r="AA28" s="360"/>
    </row>
    <row r="29" spans="1:27" s="187" customFormat="1" ht="22.2" customHeight="1" x14ac:dyDescent="0.45">
      <c r="A29" s="289" t="s">
        <v>7766</v>
      </c>
      <c r="B29" s="311" t="s">
        <v>7956</v>
      </c>
      <c r="C29" s="299" t="s">
        <v>7956</v>
      </c>
      <c r="D29" s="313" t="str">
        <f xml:space="preserve">
IF(C30="ア",VLOOKUP(A30,ア!$A:$C,2,FALSE),
IF(C30="イ",VLOOKUP(A30,イ!$A:$C,2,FALSE),
IF(C30="ウ",HLOOKUP(A30,ウ!$1:$6,4,FALSE),
IF(C30="エ",VLOOKUP(A30,エ!$A:$E,4,FALSE),""))))</f>
        <v>02-1　岩　崎　書　店</v>
      </c>
      <c r="E29" s="315" t="str">
        <f xml:space="preserve">
IF(C30="ア",VLOOKUP(A30,ア!$A:$C,3,FALSE),
IF(C30="イ",VLOOKUP(A30,イ!$A:$C,3,FALSE),
IF(C30="ウ",HLOOKUP(A30,ウ!$1:$6,5,FALSE)&amp;HLOOKUP(A30,ウ!$1:$6,6,FALSE),
IF(C30="エ",VLOOKUP(A30,エ!$A:$E,4,FALSE),""))))</f>
        <v>あそびの絵本クレヨンあそび</v>
      </c>
      <c r="F29" s="317" t="s">
        <v>7665</v>
      </c>
      <c r="G29" s="319" t="s">
        <v>7960</v>
      </c>
      <c r="H29" s="325" t="s">
        <v>7962</v>
      </c>
      <c r="I29" s="323" t="s">
        <v>7963</v>
      </c>
      <c r="J29" s="293" t="s">
        <v>7826</v>
      </c>
      <c r="K29" s="311" t="s">
        <v>7956</v>
      </c>
      <c r="L29" s="299" t="s">
        <v>7956</v>
      </c>
      <c r="M29" s="313" t="str">
        <f xml:space="preserve">
IF(L30="ア",VLOOKUP(J30,ア!$A:$C,2,FALSE),
IF(L30="イ",VLOOKUP(J30,イ!$A:$C,2,FALSE),
IF(L30="ウ",HLOOKUP(J30,ウ!$1:$6,4,FALSE),
IF(L30="エ",VLOOKUP(J30,エ!$A:$E,4,FALSE),""))))</f>
        <v>02-1　岩　崎　書　店</v>
      </c>
      <c r="N29" s="315" t="str">
        <f xml:space="preserve">
IF(L30="ア",VLOOKUP(J30,ア!$A:$C,3,FALSE),
IF(L30="イ",VLOOKUP(J30,イ!$A:$C,3,FALSE),
IF(L30="ウ",HLOOKUP(J30,ウ!$1:$6,5,FALSE)&amp;HLOOKUP(J30,ウ!$1:$6,6,FALSE),
IF(L30="エ",VLOOKUP(J30,エ!$A:$E,4,FALSE),""))))</f>
        <v>あそびの絵本えのぐあそび</v>
      </c>
      <c r="O29" s="317" t="s">
        <v>7665</v>
      </c>
      <c r="P29" s="319" t="s">
        <v>7960</v>
      </c>
      <c r="Q29" s="321" t="s">
        <v>7966</v>
      </c>
      <c r="R29" s="323"/>
      <c r="S29" s="289" t="s">
        <v>7886</v>
      </c>
      <c r="T29" s="311" t="s">
        <v>7956</v>
      </c>
      <c r="U29" s="299" t="s">
        <v>7956</v>
      </c>
      <c r="V29" s="313" t="str">
        <f xml:space="preserve">
IF(U30="ア",VLOOKUP(S30,ア!$A:$C,2,FALSE),
IF(U30="イ",VLOOKUP(S30,イ!$A:$C,2,FALSE),
IF(U30="ウ",HLOOKUP(S30,ウ!$1:$6,4,FALSE),
IF(U30="エ",VLOOKUP(S30,エ!$A:$E,4,FALSE),""))))</f>
        <v>02-1　岩　崎　書　店</v>
      </c>
      <c r="W29" s="315" t="str">
        <f xml:space="preserve">
IF(U30="ア",VLOOKUP(S30,ア!$A:$C,3,FALSE),
IF(U30="イ",VLOOKUP(S30,イ!$A:$C,3,FALSE),
IF(U30="ウ",HLOOKUP(S30,ウ!$1:$6,5,FALSE)&amp;HLOOKUP(S30,ウ!$1:$6,6,FALSE),
IF(U30="エ",VLOOKUP(S30,エ!$A:$E,4,FALSE),""))))</f>
        <v>あそびの絵本えのぐあそび</v>
      </c>
      <c r="X29" s="317" t="s">
        <v>7665</v>
      </c>
      <c r="Y29" s="319" t="s">
        <v>7960</v>
      </c>
      <c r="Z29" s="325" t="s">
        <v>7966</v>
      </c>
      <c r="AA29" s="359" t="s">
        <v>7963</v>
      </c>
    </row>
    <row r="30" spans="1:27" s="187" customFormat="1" ht="22.2" customHeight="1" x14ac:dyDescent="0.45">
      <c r="A30" s="288">
        <v>9784265912070</v>
      </c>
      <c r="B30" s="312"/>
      <c r="C30" s="300" t="s">
        <v>7704</v>
      </c>
      <c r="D30" s="314"/>
      <c r="E30" s="316"/>
      <c r="F30" s="318"/>
      <c r="G30" s="320"/>
      <c r="H30" s="326"/>
      <c r="I30" s="324"/>
      <c r="J30" s="292">
        <v>9784265912179</v>
      </c>
      <c r="K30" s="312"/>
      <c r="L30" s="300" t="s">
        <v>7704</v>
      </c>
      <c r="M30" s="314"/>
      <c r="N30" s="316"/>
      <c r="O30" s="318"/>
      <c r="P30" s="320"/>
      <c r="Q30" s="322"/>
      <c r="R30" s="324"/>
      <c r="S30" s="288">
        <v>9784265912179</v>
      </c>
      <c r="T30" s="312"/>
      <c r="U30" s="300" t="s">
        <v>7704</v>
      </c>
      <c r="V30" s="314"/>
      <c r="W30" s="316"/>
      <c r="X30" s="318"/>
      <c r="Y30" s="320"/>
      <c r="Z30" s="326"/>
      <c r="AA30" s="360"/>
    </row>
    <row r="31" spans="1:27" s="187" customFormat="1" ht="22.2" customHeight="1" x14ac:dyDescent="0.45">
      <c r="A31" s="289" t="s">
        <v>7767</v>
      </c>
      <c r="B31" s="311" t="s">
        <v>7957</v>
      </c>
      <c r="C31" s="299" t="s">
        <v>7957</v>
      </c>
      <c r="D31" s="313" t="str">
        <f xml:space="preserve">
IF(C32="ア",VLOOKUP(A32,ア!$A:$C,2,FALSE),
IF(C32="イ",VLOOKUP(A32,イ!$A:$C,2,FALSE),
IF(C32="ウ",HLOOKUP(A32,ウ!$1:$6,4,FALSE),
IF(C32="エ",VLOOKUP(A32,エ!$A:$E,4,FALSE),""))))</f>
        <v>10-3　国　土　社</v>
      </c>
      <c r="E31" s="315" t="str">
        <f xml:space="preserve">
IF(C32="ア",VLOOKUP(A32,ア!$A:$C,3,FALSE),
IF(C32="イ",VLOOKUP(A32,イ!$A:$C,3,FALSE),
IF(C32="ウ",HLOOKUP(A32,ウ!$1:$6,5,FALSE)&amp;HLOOKUP(A32,ウ!$1:$6,6,FALSE),
IF(C32="エ",VLOOKUP(A32,エ!$A:$E,4,FALSE),""))))</f>
        <v>ルールとマナーを学ぶ
子ども生活図鑑　（２）学校生活編</v>
      </c>
      <c r="F31" s="317" t="s">
        <v>7665</v>
      </c>
      <c r="G31" s="319" t="s">
        <v>7960</v>
      </c>
      <c r="H31" s="325" t="s">
        <v>7962</v>
      </c>
      <c r="I31" s="323" t="s">
        <v>7963</v>
      </c>
      <c r="J31" s="293" t="s">
        <v>7827</v>
      </c>
      <c r="K31" s="311" t="s">
        <v>7957</v>
      </c>
      <c r="L31" s="299" t="s">
        <v>7957</v>
      </c>
      <c r="M31" s="313" t="str">
        <f xml:space="preserve">
IF(L32="ア",VLOOKUP(J32,ア!$A:$C,2,FALSE),
IF(L32="イ",VLOOKUP(J32,イ!$A:$C,2,FALSE),
IF(L32="ウ",HLOOKUP(J32,ウ!$1:$6,4,FALSE),
IF(L32="エ",VLOOKUP(J32,エ!$A:$E,4,FALSE),""))))</f>
        <v>10-8　合　同　出　版</v>
      </c>
      <c r="N31" s="315" t="str">
        <f xml:space="preserve">
IF(L32="ア",VLOOKUP(J32,ア!$A:$C,3,FALSE),
IF(L32="イ",VLOOKUP(J32,イ!$A:$C,3,FALSE),
IF(L32="ウ",HLOOKUP(J32,ウ!$1:$6,5,FALSE)&amp;HLOOKUP(J32,ウ!$1:$6,6,FALSE),
IF(L32="エ",VLOOKUP(J32,エ!$A:$E,4,FALSE),""))))</f>
        <v>絵でわかる
こどものせいかつずかん４おつきあいのきほん</v>
      </c>
      <c r="O31" s="317" t="s">
        <v>7665</v>
      </c>
      <c r="P31" s="319" t="s">
        <v>7960</v>
      </c>
      <c r="Q31" s="321" t="s">
        <v>7966</v>
      </c>
      <c r="R31" s="323"/>
      <c r="S31" s="289" t="s">
        <v>7887</v>
      </c>
      <c r="T31" s="311" t="s">
        <v>7957</v>
      </c>
      <c r="U31" s="299" t="s">
        <v>7957</v>
      </c>
      <c r="V31" s="313" t="str">
        <f xml:space="preserve">
IF(U32="ア",VLOOKUP(S32,ア!$A:$C,2,FALSE),
IF(U32="イ",VLOOKUP(S32,イ!$A:$C,2,FALSE),
IF(U32="ウ",HLOOKUP(S32,ウ!$1:$6,4,FALSE),
IF(U32="エ",VLOOKUP(S32,エ!$A:$E,4,FALSE),""))))</f>
        <v>10-8　合　同　出　版</v>
      </c>
      <c r="W31" s="315" t="str">
        <f xml:space="preserve">
IF(U32="ア",VLOOKUP(S32,ア!$A:$C,3,FALSE),
IF(U32="イ",VLOOKUP(S32,イ!$A:$C,3,FALSE),
IF(U32="ウ",HLOOKUP(S32,ウ!$1:$6,5,FALSE)&amp;HLOOKUP(S32,ウ!$1:$6,6,FALSE),
IF(U32="エ",VLOOKUP(S32,エ!$A:$E,4,FALSE),""))))</f>
        <v>絵でわかる
こどものせいかつずかん４おつきあいのきほん</v>
      </c>
      <c r="X31" s="317" t="s">
        <v>7665</v>
      </c>
      <c r="Y31" s="319" t="s">
        <v>7960</v>
      </c>
      <c r="Z31" s="325" t="s">
        <v>7966</v>
      </c>
      <c r="AA31" s="359" t="s">
        <v>7963</v>
      </c>
    </row>
    <row r="32" spans="1:27" s="187" customFormat="1" ht="22.2" customHeight="1" x14ac:dyDescent="0.45">
      <c r="A32" s="288">
        <v>9784337170025</v>
      </c>
      <c r="B32" s="312"/>
      <c r="C32" s="300" t="s">
        <v>7704</v>
      </c>
      <c r="D32" s="314"/>
      <c r="E32" s="316"/>
      <c r="F32" s="318"/>
      <c r="G32" s="320"/>
      <c r="H32" s="326"/>
      <c r="I32" s="324"/>
      <c r="J32" s="292">
        <v>9784772610797</v>
      </c>
      <c r="K32" s="312"/>
      <c r="L32" s="300" t="s">
        <v>7704</v>
      </c>
      <c r="M32" s="314"/>
      <c r="N32" s="316"/>
      <c r="O32" s="318"/>
      <c r="P32" s="320"/>
      <c r="Q32" s="322"/>
      <c r="R32" s="324"/>
      <c r="S32" s="288">
        <v>9784772610797</v>
      </c>
      <c r="T32" s="312"/>
      <c r="U32" s="300" t="s">
        <v>7704</v>
      </c>
      <c r="V32" s="314"/>
      <c r="W32" s="316"/>
      <c r="X32" s="318"/>
      <c r="Y32" s="320"/>
      <c r="Z32" s="326"/>
      <c r="AA32" s="360"/>
    </row>
    <row r="33" spans="1:27" s="187" customFormat="1" ht="22.2" customHeight="1" x14ac:dyDescent="0.45">
      <c r="A33" s="289" t="s">
        <v>7768</v>
      </c>
      <c r="B33" s="311"/>
      <c r="C33" s="299"/>
      <c r="D33" s="313" t="str">
        <f xml:space="preserve">
IF(C34="ア",VLOOKUP(A34,ア!$A:$C,2,FALSE),
IF(C34="イ",VLOOKUP(A34,イ!$A:$C,2,FALSE),
IF(C34="ウ",HLOOKUP(A34,ウ!$1:$6,4,FALSE),
IF(C34="エ",VLOOKUP(A34,エ!$A:$E,4,FALSE),""))))</f>
        <v/>
      </c>
      <c r="E33" s="315" t="str">
        <f xml:space="preserve">
IF(C34="ア",VLOOKUP(A34,ア!$A:$C,3,FALSE),
IF(C34="イ",VLOOKUP(A34,イ!$A:$C,3,FALSE),
IF(C34="ウ",HLOOKUP(A34,ウ!$1:$6,5,FALSE)&amp;HLOOKUP(A34,ウ!$1:$6,6,FALSE),
IF(C34="エ",VLOOKUP(A34,エ!$A:$E,4,FALSE),""))))</f>
        <v/>
      </c>
      <c r="F33" s="317"/>
      <c r="G33" s="319"/>
      <c r="H33" s="325"/>
      <c r="I33" s="323"/>
      <c r="J33" s="293" t="s">
        <v>7828</v>
      </c>
      <c r="K33" s="311"/>
      <c r="L33" s="299"/>
      <c r="M33" s="313" t="str">
        <f xml:space="preserve">
IF(L34="ア",VLOOKUP(J34,ア!$A:$C,2,FALSE),
IF(L34="イ",VLOOKUP(J34,イ!$A:$C,2,FALSE),
IF(L34="ウ",HLOOKUP(J34,ウ!$1:$6,4,FALSE),
IF(L34="エ",VLOOKUP(J34,エ!$A:$E,4,FALSE),""))))</f>
        <v/>
      </c>
      <c r="N33" s="315" t="str">
        <f xml:space="preserve">
IF(L34="ア",VLOOKUP(J34,ア!$A:$C,3,FALSE),
IF(L34="イ",VLOOKUP(J34,イ!$A:$C,3,FALSE),
IF(L34="ウ",HLOOKUP(J34,ウ!$1:$6,5,FALSE)&amp;HLOOKUP(J34,ウ!$1:$6,6,FALSE),
IF(L34="エ",VLOOKUP(J34,エ!$A:$E,4,FALSE),""))))</f>
        <v/>
      </c>
      <c r="O33" s="317"/>
      <c r="P33" s="319"/>
      <c r="Q33" s="321"/>
      <c r="R33" s="323"/>
      <c r="S33" s="289" t="s">
        <v>7888</v>
      </c>
      <c r="T33" s="311"/>
      <c r="U33" s="299"/>
      <c r="V33" s="313" t="str">
        <f xml:space="preserve">
IF(U34="ア",VLOOKUP(S34,ア!$A:$C,2,FALSE),
IF(U34="イ",VLOOKUP(S34,イ!$A:$C,2,FALSE),
IF(U34="ウ",HLOOKUP(S34,ウ!$1:$6,4,FALSE),
IF(U34="エ",VLOOKUP(S34,エ!$A:$E,4,FALSE),""))))</f>
        <v/>
      </c>
      <c r="W33" s="315" t="str">
        <f xml:space="preserve">
IF(U34="ア",VLOOKUP(S34,ア!$A:$C,3,FALSE),
IF(U34="イ",VLOOKUP(S34,イ!$A:$C,3,FALSE),
IF(U34="ウ",HLOOKUP(S34,ウ!$1:$6,5,FALSE)&amp;HLOOKUP(S34,ウ!$1:$6,6,FALSE),
IF(U34="エ",VLOOKUP(S34,エ!$A:$E,4,FALSE),""))))</f>
        <v/>
      </c>
      <c r="X33" s="317"/>
      <c r="Y33" s="319"/>
      <c r="Z33" s="325"/>
      <c r="AA33" s="359"/>
    </row>
    <row r="34" spans="1:27" s="187" customFormat="1" ht="22.2" customHeight="1" x14ac:dyDescent="0.45">
      <c r="A34" s="288"/>
      <c r="B34" s="312"/>
      <c r="C34" s="300"/>
      <c r="D34" s="314"/>
      <c r="E34" s="316"/>
      <c r="F34" s="318"/>
      <c r="G34" s="320"/>
      <c r="H34" s="326"/>
      <c r="I34" s="324"/>
      <c r="J34" s="292"/>
      <c r="K34" s="312"/>
      <c r="L34" s="300"/>
      <c r="M34" s="314"/>
      <c r="N34" s="316"/>
      <c r="O34" s="318"/>
      <c r="P34" s="320"/>
      <c r="Q34" s="322"/>
      <c r="R34" s="324"/>
      <c r="S34" s="288"/>
      <c r="T34" s="312"/>
      <c r="U34" s="300"/>
      <c r="V34" s="314"/>
      <c r="W34" s="316"/>
      <c r="X34" s="318"/>
      <c r="Y34" s="320"/>
      <c r="Z34" s="326"/>
      <c r="AA34" s="360"/>
    </row>
    <row r="35" spans="1:27" s="187" customFormat="1" ht="22.2" customHeight="1" x14ac:dyDescent="0.45">
      <c r="A35" s="289" t="s">
        <v>7769</v>
      </c>
      <c r="B35" s="311"/>
      <c r="C35" s="299"/>
      <c r="D35" s="313" t="str">
        <f xml:space="preserve">
IF(C36="ア",VLOOKUP(A36,ア!$A:$C,2,FALSE),
IF(C36="イ",VLOOKUP(A36,イ!$A:$C,2,FALSE),
IF(C36="ウ",HLOOKUP(A36,ウ!$1:$6,4,FALSE),
IF(C36="エ",VLOOKUP(A36,エ!$A:$E,4,FALSE),""))))</f>
        <v/>
      </c>
      <c r="E35" s="315" t="str">
        <f xml:space="preserve">
IF(C36="ア",VLOOKUP(A36,ア!$A:$C,3,FALSE),
IF(C36="イ",VLOOKUP(A36,イ!$A:$C,3,FALSE),
IF(C36="ウ",HLOOKUP(A36,ウ!$1:$6,5,FALSE)&amp;HLOOKUP(A36,ウ!$1:$6,6,FALSE),
IF(C36="エ",VLOOKUP(A36,エ!$A:$E,4,FALSE),""))))</f>
        <v/>
      </c>
      <c r="F35" s="317"/>
      <c r="G35" s="319"/>
      <c r="H35" s="325"/>
      <c r="I35" s="323"/>
      <c r="J35" s="293" t="s">
        <v>7829</v>
      </c>
      <c r="K35" s="311"/>
      <c r="L35" s="299"/>
      <c r="M35" s="313" t="str">
        <f xml:space="preserve">
IF(L36="ア",VLOOKUP(J36,ア!$A:$C,2,FALSE),
IF(L36="イ",VLOOKUP(J36,イ!$A:$C,2,FALSE),
IF(L36="ウ",HLOOKUP(J36,ウ!$1:$6,4,FALSE),
IF(L36="エ",VLOOKUP(J36,エ!$A:$E,4,FALSE),""))))</f>
        <v/>
      </c>
      <c r="N35" s="315" t="str">
        <f xml:space="preserve">
IF(L36="ア",VLOOKUP(J36,ア!$A:$C,3,FALSE),
IF(L36="イ",VLOOKUP(J36,イ!$A:$C,3,FALSE),
IF(L36="ウ",HLOOKUP(J36,ウ!$1:$6,5,FALSE)&amp;HLOOKUP(J36,ウ!$1:$6,6,FALSE),
IF(L36="エ",VLOOKUP(J36,エ!$A:$E,4,FALSE),""))))</f>
        <v/>
      </c>
      <c r="O35" s="317"/>
      <c r="P35" s="319"/>
      <c r="Q35" s="321"/>
      <c r="R35" s="323"/>
      <c r="S35" s="289" t="s">
        <v>7889</v>
      </c>
      <c r="T35" s="311"/>
      <c r="U35" s="299"/>
      <c r="V35" s="313" t="str">
        <f xml:space="preserve">
IF(U36="ア",VLOOKUP(S36,ア!$A:$C,2,FALSE),
IF(U36="イ",VLOOKUP(S36,イ!$A:$C,2,FALSE),
IF(U36="ウ",HLOOKUP(S36,ウ!$1:$6,4,FALSE),
IF(U36="エ",VLOOKUP(S36,エ!$A:$E,4,FALSE),""))))</f>
        <v/>
      </c>
      <c r="W35" s="315" t="str">
        <f xml:space="preserve">
IF(U36="ア",VLOOKUP(S36,ア!$A:$C,3,FALSE),
IF(U36="イ",VLOOKUP(S36,イ!$A:$C,3,FALSE),
IF(U36="ウ",HLOOKUP(S36,ウ!$1:$6,5,FALSE)&amp;HLOOKUP(S36,ウ!$1:$6,6,FALSE),
IF(U36="エ",VLOOKUP(S36,エ!$A:$E,4,FALSE),""))))</f>
        <v/>
      </c>
      <c r="X35" s="317"/>
      <c r="Y35" s="319"/>
      <c r="Z35" s="325"/>
      <c r="AA35" s="359"/>
    </row>
    <row r="36" spans="1:27" s="187" customFormat="1" ht="22.2" customHeight="1" x14ac:dyDescent="0.45">
      <c r="A36" s="288"/>
      <c r="B36" s="312"/>
      <c r="C36" s="300"/>
      <c r="D36" s="314"/>
      <c r="E36" s="316"/>
      <c r="F36" s="318"/>
      <c r="G36" s="320"/>
      <c r="H36" s="326"/>
      <c r="I36" s="324"/>
      <c r="J36" s="292"/>
      <c r="K36" s="312"/>
      <c r="L36" s="300"/>
      <c r="M36" s="314"/>
      <c r="N36" s="316"/>
      <c r="O36" s="318"/>
      <c r="P36" s="320"/>
      <c r="Q36" s="322"/>
      <c r="R36" s="324"/>
      <c r="S36" s="288"/>
      <c r="T36" s="312"/>
      <c r="U36" s="300"/>
      <c r="V36" s="314"/>
      <c r="W36" s="316"/>
      <c r="X36" s="318"/>
      <c r="Y36" s="320"/>
      <c r="Z36" s="326"/>
      <c r="AA36" s="360"/>
    </row>
    <row r="37" spans="1:27" s="187" customFormat="1" ht="22.2" customHeight="1" x14ac:dyDescent="0.45">
      <c r="A37" s="289" t="s">
        <v>7770</v>
      </c>
      <c r="B37" s="311"/>
      <c r="C37" s="299"/>
      <c r="D37" s="313" t="str">
        <f xml:space="preserve">
IF(C38="ア",VLOOKUP(A38,ア!$A:$C,2,FALSE),
IF(C38="イ",VLOOKUP(A38,イ!$A:$C,2,FALSE),
IF(C38="ウ",HLOOKUP(A38,ウ!$1:$6,4,FALSE),
IF(C38="エ",VLOOKUP(A38,エ!$A:$E,4,FALSE),""))))</f>
        <v/>
      </c>
      <c r="E37" s="315" t="str">
        <f xml:space="preserve">
IF(C38="ア",VLOOKUP(A38,ア!$A:$C,3,FALSE),
IF(C38="イ",VLOOKUP(A38,イ!$A:$C,3,FALSE),
IF(C38="ウ",HLOOKUP(A38,ウ!$1:$6,5,FALSE)&amp;HLOOKUP(A38,ウ!$1:$6,6,FALSE),
IF(C38="エ",VLOOKUP(A38,エ!$A:$E,4,FALSE),""))))</f>
        <v/>
      </c>
      <c r="F37" s="317"/>
      <c r="G37" s="319"/>
      <c r="H37" s="325"/>
      <c r="I37" s="323"/>
      <c r="J37" s="293" t="s">
        <v>7830</v>
      </c>
      <c r="K37" s="311"/>
      <c r="L37" s="299"/>
      <c r="M37" s="313" t="str">
        <f xml:space="preserve">
IF(L38="ア",VLOOKUP(J38,ア!$A:$C,2,FALSE),
IF(L38="イ",VLOOKUP(J38,イ!$A:$C,2,FALSE),
IF(L38="ウ",HLOOKUP(J38,ウ!$1:$6,4,FALSE),
IF(L38="エ",VLOOKUP(J38,エ!$A:$E,4,FALSE),""))))</f>
        <v/>
      </c>
      <c r="N37" s="315" t="str">
        <f xml:space="preserve">
IF(L38="ア",VLOOKUP(J38,ア!$A:$C,3,FALSE),
IF(L38="イ",VLOOKUP(J38,イ!$A:$C,3,FALSE),
IF(L38="ウ",HLOOKUP(J38,ウ!$1:$6,5,FALSE)&amp;HLOOKUP(J38,ウ!$1:$6,6,FALSE),
IF(L38="エ",VLOOKUP(J38,エ!$A:$E,4,FALSE),""))))</f>
        <v/>
      </c>
      <c r="O37" s="317"/>
      <c r="P37" s="319"/>
      <c r="Q37" s="321"/>
      <c r="R37" s="323"/>
      <c r="S37" s="289" t="s">
        <v>7890</v>
      </c>
      <c r="T37" s="311"/>
      <c r="U37" s="299"/>
      <c r="V37" s="313" t="str">
        <f xml:space="preserve">
IF(U38="ア",VLOOKUP(S38,ア!$A:$C,2,FALSE),
IF(U38="イ",VLOOKUP(S38,イ!$A:$C,2,FALSE),
IF(U38="ウ",HLOOKUP(S38,ウ!$1:$6,4,FALSE),
IF(U38="エ",VLOOKUP(S38,エ!$A:$E,4,FALSE),""))))</f>
        <v/>
      </c>
      <c r="W37" s="315" t="str">
        <f xml:space="preserve">
IF(U38="ア",VLOOKUP(S38,ア!$A:$C,3,FALSE),
IF(U38="イ",VLOOKUP(S38,イ!$A:$C,3,FALSE),
IF(U38="ウ",HLOOKUP(S38,ウ!$1:$6,5,FALSE)&amp;HLOOKUP(S38,ウ!$1:$6,6,FALSE),
IF(U38="エ",VLOOKUP(S38,エ!$A:$E,4,FALSE),""))))</f>
        <v/>
      </c>
      <c r="X37" s="317"/>
      <c r="Y37" s="319"/>
      <c r="Z37" s="325"/>
      <c r="AA37" s="359"/>
    </row>
    <row r="38" spans="1:27" s="187" customFormat="1" ht="22.2" customHeight="1" x14ac:dyDescent="0.45">
      <c r="A38" s="288"/>
      <c r="B38" s="312"/>
      <c r="C38" s="300"/>
      <c r="D38" s="314"/>
      <c r="E38" s="316"/>
      <c r="F38" s="318"/>
      <c r="G38" s="320"/>
      <c r="H38" s="326"/>
      <c r="I38" s="324"/>
      <c r="J38" s="292"/>
      <c r="K38" s="312"/>
      <c r="L38" s="300"/>
      <c r="M38" s="314"/>
      <c r="N38" s="316"/>
      <c r="O38" s="318"/>
      <c r="P38" s="320"/>
      <c r="Q38" s="322"/>
      <c r="R38" s="324"/>
      <c r="S38" s="288"/>
      <c r="T38" s="312"/>
      <c r="U38" s="300"/>
      <c r="V38" s="314"/>
      <c r="W38" s="316"/>
      <c r="X38" s="318"/>
      <c r="Y38" s="320"/>
      <c r="Z38" s="326"/>
      <c r="AA38" s="360"/>
    </row>
    <row r="39" spans="1:27" s="187" customFormat="1" ht="22.2" customHeight="1" x14ac:dyDescent="0.45">
      <c r="A39" s="289" t="s">
        <v>7771</v>
      </c>
      <c r="B39" s="311"/>
      <c r="C39" s="299"/>
      <c r="D39" s="313" t="str">
        <f xml:space="preserve">
IF(C40="ア",VLOOKUP(A40,ア!$A:$C,2,FALSE),
IF(C40="イ",VLOOKUP(A40,イ!$A:$C,2,FALSE),
IF(C40="ウ",HLOOKUP(A40,ウ!$1:$6,4,FALSE),
IF(C40="エ",VLOOKUP(A40,エ!$A:$E,4,FALSE),""))))</f>
        <v/>
      </c>
      <c r="E39" s="315" t="str">
        <f xml:space="preserve">
IF(C40="ア",VLOOKUP(A40,ア!$A:$C,3,FALSE),
IF(C40="イ",VLOOKUP(A40,イ!$A:$C,3,FALSE),
IF(C40="ウ",HLOOKUP(A40,ウ!$1:$6,5,FALSE)&amp;HLOOKUP(A40,ウ!$1:$6,6,FALSE),
IF(C40="エ",VLOOKUP(A40,エ!$A:$E,4,FALSE),""))))</f>
        <v/>
      </c>
      <c r="F39" s="317"/>
      <c r="G39" s="319"/>
      <c r="H39" s="325"/>
      <c r="I39" s="323"/>
      <c r="J39" s="293" t="s">
        <v>7831</v>
      </c>
      <c r="K39" s="311"/>
      <c r="L39" s="299"/>
      <c r="M39" s="313" t="str">
        <f xml:space="preserve">
IF(L40="ア",VLOOKUP(J40,ア!$A:$C,2,FALSE),
IF(L40="イ",VLOOKUP(J40,イ!$A:$C,2,FALSE),
IF(L40="ウ",HLOOKUP(J40,ウ!$1:$6,4,FALSE),
IF(L40="エ",VLOOKUP(J40,エ!$A:$E,4,FALSE),""))))</f>
        <v/>
      </c>
      <c r="N39" s="315" t="str">
        <f xml:space="preserve">
IF(L40="ア",VLOOKUP(J40,ア!$A:$C,3,FALSE),
IF(L40="イ",VLOOKUP(J40,イ!$A:$C,3,FALSE),
IF(L40="ウ",HLOOKUP(J40,ウ!$1:$6,5,FALSE)&amp;HLOOKUP(J40,ウ!$1:$6,6,FALSE),
IF(L40="エ",VLOOKUP(J40,エ!$A:$E,4,FALSE),""))))</f>
        <v/>
      </c>
      <c r="O39" s="317"/>
      <c r="P39" s="319"/>
      <c r="Q39" s="321"/>
      <c r="R39" s="323"/>
      <c r="S39" s="289" t="s">
        <v>7891</v>
      </c>
      <c r="T39" s="311"/>
      <c r="U39" s="299"/>
      <c r="V39" s="313" t="str">
        <f xml:space="preserve">
IF(U40="ア",VLOOKUP(S40,ア!$A:$C,2,FALSE),
IF(U40="イ",VLOOKUP(S40,イ!$A:$C,2,FALSE),
IF(U40="ウ",HLOOKUP(S40,ウ!$1:$6,4,FALSE),
IF(U40="エ",VLOOKUP(S40,エ!$A:$E,4,FALSE),""))))</f>
        <v/>
      </c>
      <c r="W39" s="315" t="str">
        <f xml:space="preserve">
IF(U40="ア",VLOOKUP(S40,ア!$A:$C,3,FALSE),
IF(U40="イ",VLOOKUP(S40,イ!$A:$C,3,FALSE),
IF(U40="ウ",HLOOKUP(S40,ウ!$1:$6,5,FALSE)&amp;HLOOKUP(S40,ウ!$1:$6,6,FALSE),
IF(U40="エ",VLOOKUP(S40,エ!$A:$E,4,FALSE),""))))</f>
        <v/>
      </c>
      <c r="X39" s="317"/>
      <c r="Y39" s="319"/>
      <c r="Z39" s="325"/>
      <c r="AA39" s="359"/>
    </row>
    <row r="40" spans="1:27" s="187" customFormat="1" ht="22.2" customHeight="1" x14ac:dyDescent="0.45">
      <c r="A40" s="288"/>
      <c r="B40" s="312"/>
      <c r="C40" s="300"/>
      <c r="D40" s="314"/>
      <c r="E40" s="316"/>
      <c r="F40" s="318"/>
      <c r="G40" s="320"/>
      <c r="H40" s="326"/>
      <c r="I40" s="324"/>
      <c r="J40" s="292"/>
      <c r="K40" s="312"/>
      <c r="L40" s="300"/>
      <c r="M40" s="314"/>
      <c r="N40" s="316"/>
      <c r="O40" s="318"/>
      <c r="P40" s="320"/>
      <c r="Q40" s="322"/>
      <c r="R40" s="324"/>
      <c r="S40" s="288"/>
      <c r="T40" s="312"/>
      <c r="U40" s="300"/>
      <c r="V40" s="314"/>
      <c r="W40" s="316"/>
      <c r="X40" s="318"/>
      <c r="Y40" s="320"/>
      <c r="Z40" s="326"/>
      <c r="AA40" s="360"/>
    </row>
    <row r="41" spans="1:27" s="187" customFormat="1" ht="22.2" customHeight="1" x14ac:dyDescent="0.45">
      <c r="A41" s="289" t="s">
        <v>7772</v>
      </c>
      <c r="B41" s="311"/>
      <c r="C41" s="299"/>
      <c r="D41" s="313" t="str">
        <f xml:space="preserve">
IF(C42="ア",VLOOKUP(A42,ア!$A:$C,2,FALSE),
IF(C42="イ",VLOOKUP(A42,イ!$A:$C,2,FALSE),
IF(C42="ウ",HLOOKUP(A42,ウ!$1:$6,4,FALSE),
IF(C42="エ",VLOOKUP(A42,エ!$A:$E,4,FALSE),""))))</f>
        <v/>
      </c>
      <c r="E41" s="315" t="str">
        <f xml:space="preserve">
IF(C42="ア",VLOOKUP(A42,ア!$A:$C,3,FALSE),
IF(C42="イ",VLOOKUP(A42,イ!$A:$C,3,FALSE),
IF(C42="ウ",HLOOKUP(A42,ウ!$1:$6,5,FALSE)&amp;HLOOKUP(A42,ウ!$1:$6,6,FALSE),
IF(C42="エ",VLOOKUP(A42,エ!$A:$E,4,FALSE),""))))</f>
        <v/>
      </c>
      <c r="F41" s="317"/>
      <c r="G41" s="319"/>
      <c r="H41" s="325"/>
      <c r="I41" s="323"/>
      <c r="J41" s="293" t="s">
        <v>7832</v>
      </c>
      <c r="K41" s="311"/>
      <c r="L41" s="299"/>
      <c r="M41" s="313" t="str">
        <f xml:space="preserve">
IF(L42="ア",VLOOKUP(J42,ア!$A:$C,2,FALSE),
IF(L42="イ",VLOOKUP(J42,イ!$A:$C,2,FALSE),
IF(L42="ウ",HLOOKUP(J42,ウ!$1:$6,4,FALSE),
IF(L42="エ",VLOOKUP(J42,エ!$A:$E,4,FALSE),""))))</f>
        <v/>
      </c>
      <c r="N41" s="315" t="str">
        <f xml:space="preserve">
IF(L42="ア",VLOOKUP(J42,ア!$A:$C,3,FALSE),
IF(L42="イ",VLOOKUP(J42,イ!$A:$C,3,FALSE),
IF(L42="ウ",HLOOKUP(J42,ウ!$1:$6,5,FALSE)&amp;HLOOKUP(J42,ウ!$1:$6,6,FALSE),
IF(L42="エ",VLOOKUP(J42,エ!$A:$E,4,FALSE),""))))</f>
        <v/>
      </c>
      <c r="O41" s="317"/>
      <c r="P41" s="319"/>
      <c r="Q41" s="321"/>
      <c r="R41" s="323"/>
      <c r="S41" s="289" t="s">
        <v>7892</v>
      </c>
      <c r="T41" s="311"/>
      <c r="U41" s="299"/>
      <c r="V41" s="313" t="str">
        <f xml:space="preserve">
IF(U42="ア",VLOOKUP(S42,ア!$A:$C,2,FALSE),
IF(U42="イ",VLOOKUP(S42,イ!$A:$C,2,FALSE),
IF(U42="ウ",HLOOKUP(S42,ウ!$1:$6,4,FALSE),
IF(U42="エ",VLOOKUP(S42,エ!$A:$E,4,FALSE),""))))</f>
        <v/>
      </c>
      <c r="W41" s="315" t="str">
        <f xml:space="preserve">
IF(U42="ア",VLOOKUP(S42,ア!$A:$C,3,FALSE),
IF(U42="イ",VLOOKUP(S42,イ!$A:$C,3,FALSE),
IF(U42="ウ",HLOOKUP(S42,ウ!$1:$6,5,FALSE)&amp;HLOOKUP(S42,ウ!$1:$6,6,FALSE),
IF(U42="エ",VLOOKUP(S42,エ!$A:$E,4,FALSE),""))))</f>
        <v/>
      </c>
      <c r="X41" s="317"/>
      <c r="Y41" s="319"/>
      <c r="Z41" s="325"/>
      <c r="AA41" s="359"/>
    </row>
    <row r="42" spans="1:27" s="187" customFormat="1" ht="22.2" customHeight="1" x14ac:dyDescent="0.45">
      <c r="A42" s="288"/>
      <c r="B42" s="312"/>
      <c r="C42" s="300"/>
      <c r="D42" s="314"/>
      <c r="E42" s="316"/>
      <c r="F42" s="318"/>
      <c r="G42" s="320"/>
      <c r="H42" s="326"/>
      <c r="I42" s="324"/>
      <c r="J42" s="292"/>
      <c r="K42" s="312"/>
      <c r="L42" s="300"/>
      <c r="M42" s="314"/>
      <c r="N42" s="316"/>
      <c r="O42" s="318"/>
      <c r="P42" s="320"/>
      <c r="Q42" s="322"/>
      <c r="R42" s="324"/>
      <c r="S42" s="288"/>
      <c r="T42" s="312"/>
      <c r="U42" s="300"/>
      <c r="V42" s="314"/>
      <c r="W42" s="316"/>
      <c r="X42" s="318"/>
      <c r="Y42" s="320"/>
      <c r="Z42" s="326"/>
      <c r="AA42" s="360"/>
    </row>
    <row r="43" spans="1:27" s="187" customFormat="1" ht="22.2" customHeight="1" x14ac:dyDescent="0.45">
      <c r="A43" s="289" t="s">
        <v>7773</v>
      </c>
      <c r="B43" s="311"/>
      <c r="C43" s="299"/>
      <c r="D43" s="313" t="str">
        <f xml:space="preserve">
IF(C44="ア",VLOOKUP(A44,ア!$A:$C,2,FALSE),
IF(C44="イ",VLOOKUP(A44,イ!$A:$C,2,FALSE),
IF(C44="ウ",HLOOKUP(A44,ウ!$1:$6,4,FALSE),
IF(C44="エ",VLOOKUP(A44,エ!$A:$E,4,FALSE),""))))</f>
        <v/>
      </c>
      <c r="E43" s="315" t="str">
        <f xml:space="preserve">
IF(C44="ア",VLOOKUP(A44,ア!$A:$C,3,FALSE),
IF(C44="イ",VLOOKUP(A44,イ!$A:$C,3,FALSE),
IF(C44="ウ",HLOOKUP(A44,ウ!$1:$6,5,FALSE)&amp;HLOOKUP(A44,ウ!$1:$6,6,FALSE),
IF(C44="エ",VLOOKUP(A44,エ!$A:$E,4,FALSE),""))))</f>
        <v/>
      </c>
      <c r="F43" s="317"/>
      <c r="G43" s="319"/>
      <c r="H43" s="325"/>
      <c r="I43" s="323"/>
      <c r="J43" s="293" t="s">
        <v>7833</v>
      </c>
      <c r="K43" s="311"/>
      <c r="L43" s="299"/>
      <c r="M43" s="313" t="str">
        <f xml:space="preserve">
IF(L44="ア",VLOOKUP(J44,ア!$A:$C,2,FALSE),
IF(L44="イ",VLOOKUP(J44,イ!$A:$C,2,FALSE),
IF(L44="ウ",HLOOKUP(J44,ウ!$1:$6,4,FALSE),
IF(L44="エ",VLOOKUP(J44,エ!$A:$E,4,FALSE),""))))</f>
        <v/>
      </c>
      <c r="N43" s="315" t="str">
        <f xml:space="preserve">
IF(L44="ア",VLOOKUP(J44,ア!$A:$C,3,FALSE),
IF(L44="イ",VLOOKUP(J44,イ!$A:$C,3,FALSE),
IF(L44="ウ",HLOOKUP(J44,ウ!$1:$6,5,FALSE)&amp;HLOOKUP(J44,ウ!$1:$6,6,FALSE),
IF(L44="エ",VLOOKUP(J44,エ!$A:$E,4,FALSE),""))))</f>
        <v/>
      </c>
      <c r="O43" s="317"/>
      <c r="P43" s="319"/>
      <c r="Q43" s="321"/>
      <c r="R43" s="323"/>
      <c r="S43" s="289" t="s">
        <v>7893</v>
      </c>
      <c r="T43" s="311"/>
      <c r="U43" s="299"/>
      <c r="V43" s="313" t="str">
        <f xml:space="preserve">
IF(U44="ア",VLOOKUP(S44,ア!$A:$C,2,FALSE),
IF(U44="イ",VLOOKUP(S44,イ!$A:$C,2,FALSE),
IF(U44="ウ",HLOOKUP(S44,ウ!$1:$6,4,FALSE),
IF(U44="エ",VLOOKUP(S44,エ!$A:$E,4,FALSE),""))))</f>
        <v/>
      </c>
      <c r="W43" s="315" t="str">
        <f xml:space="preserve">
IF(U44="ア",VLOOKUP(S44,ア!$A:$C,3,FALSE),
IF(U44="イ",VLOOKUP(S44,イ!$A:$C,3,FALSE),
IF(U44="ウ",HLOOKUP(S44,ウ!$1:$6,5,FALSE)&amp;HLOOKUP(S44,ウ!$1:$6,6,FALSE),
IF(U44="エ",VLOOKUP(S44,エ!$A:$E,4,FALSE),""))))</f>
        <v/>
      </c>
      <c r="X43" s="317"/>
      <c r="Y43" s="319"/>
      <c r="Z43" s="325"/>
      <c r="AA43" s="359"/>
    </row>
    <row r="44" spans="1:27" s="187" customFormat="1" ht="22.2" customHeight="1" x14ac:dyDescent="0.45">
      <c r="A44" s="288"/>
      <c r="B44" s="312"/>
      <c r="C44" s="300"/>
      <c r="D44" s="314"/>
      <c r="E44" s="316"/>
      <c r="F44" s="318"/>
      <c r="G44" s="320"/>
      <c r="H44" s="326"/>
      <c r="I44" s="324"/>
      <c r="J44" s="292"/>
      <c r="K44" s="312"/>
      <c r="L44" s="300"/>
      <c r="M44" s="314"/>
      <c r="N44" s="316"/>
      <c r="O44" s="318"/>
      <c r="P44" s="320"/>
      <c r="Q44" s="322"/>
      <c r="R44" s="324"/>
      <c r="S44" s="288"/>
      <c r="T44" s="312"/>
      <c r="U44" s="300"/>
      <c r="V44" s="314"/>
      <c r="W44" s="316"/>
      <c r="X44" s="318"/>
      <c r="Y44" s="320"/>
      <c r="Z44" s="326"/>
      <c r="AA44" s="360"/>
    </row>
    <row r="45" spans="1:27" s="187" customFormat="1" ht="22.2" customHeight="1" x14ac:dyDescent="0.45">
      <c r="A45" s="289" t="s">
        <v>7774</v>
      </c>
      <c r="B45" s="311"/>
      <c r="C45" s="299"/>
      <c r="D45" s="313" t="str">
        <f xml:space="preserve">
IF(C46="ア",VLOOKUP(A46,ア!$A:$C,2,FALSE),
IF(C46="イ",VLOOKUP(A46,イ!$A:$C,2,FALSE),
IF(C46="ウ",HLOOKUP(A46,ウ!$1:$6,4,FALSE),
IF(C46="エ",VLOOKUP(A46,エ!$A:$E,4,FALSE),""))))</f>
        <v/>
      </c>
      <c r="E45" s="315" t="str">
        <f xml:space="preserve">
IF(C46="ア",VLOOKUP(A46,ア!$A:$C,3,FALSE),
IF(C46="イ",VLOOKUP(A46,イ!$A:$C,3,FALSE),
IF(C46="ウ",HLOOKUP(A46,ウ!$1:$6,5,FALSE)&amp;HLOOKUP(A46,ウ!$1:$6,6,FALSE),
IF(C46="エ",VLOOKUP(A46,エ!$A:$E,4,FALSE),""))))</f>
        <v/>
      </c>
      <c r="F45" s="317"/>
      <c r="G45" s="319"/>
      <c r="H45" s="325"/>
      <c r="I45" s="323"/>
      <c r="J45" s="293" t="s">
        <v>7834</v>
      </c>
      <c r="K45" s="311"/>
      <c r="L45" s="299"/>
      <c r="M45" s="313" t="str">
        <f xml:space="preserve">
IF(L46="ア",VLOOKUP(J46,ア!$A:$C,2,FALSE),
IF(L46="イ",VLOOKUP(J46,イ!$A:$C,2,FALSE),
IF(L46="ウ",HLOOKUP(J46,ウ!$1:$6,4,FALSE),
IF(L46="エ",VLOOKUP(J46,エ!$A:$E,4,FALSE),""))))</f>
        <v/>
      </c>
      <c r="N45" s="315" t="str">
        <f xml:space="preserve">
IF(L46="ア",VLOOKUP(J46,ア!$A:$C,3,FALSE),
IF(L46="イ",VLOOKUP(J46,イ!$A:$C,3,FALSE),
IF(L46="ウ",HLOOKUP(J46,ウ!$1:$6,5,FALSE)&amp;HLOOKUP(J46,ウ!$1:$6,6,FALSE),
IF(L46="エ",VLOOKUP(J46,エ!$A:$E,4,FALSE),""))))</f>
        <v/>
      </c>
      <c r="O45" s="317"/>
      <c r="P45" s="319"/>
      <c r="Q45" s="321"/>
      <c r="R45" s="323"/>
      <c r="S45" s="289" t="s">
        <v>7894</v>
      </c>
      <c r="T45" s="311"/>
      <c r="U45" s="299"/>
      <c r="V45" s="313" t="str">
        <f xml:space="preserve">
IF(U46="ア",VLOOKUP(S46,ア!$A:$C,2,FALSE),
IF(U46="イ",VLOOKUP(S46,イ!$A:$C,2,FALSE),
IF(U46="ウ",HLOOKUP(S46,ウ!$1:$6,4,FALSE),
IF(U46="エ",VLOOKUP(S46,エ!$A:$E,4,FALSE),""))))</f>
        <v/>
      </c>
      <c r="W45" s="315" t="str">
        <f xml:space="preserve">
IF(U46="ア",VLOOKUP(S46,ア!$A:$C,3,FALSE),
IF(U46="イ",VLOOKUP(S46,イ!$A:$C,3,FALSE),
IF(U46="ウ",HLOOKUP(S46,ウ!$1:$6,5,FALSE)&amp;HLOOKUP(S46,ウ!$1:$6,6,FALSE),
IF(U46="エ",VLOOKUP(S46,エ!$A:$E,4,FALSE),""))))</f>
        <v/>
      </c>
      <c r="X45" s="317"/>
      <c r="Y45" s="319"/>
      <c r="Z45" s="325"/>
      <c r="AA45" s="359"/>
    </row>
    <row r="46" spans="1:27" s="184" customFormat="1" ht="22.2" customHeight="1" thickBot="1" x14ac:dyDescent="0.2">
      <c r="A46" s="290"/>
      <c r="B46" s="361"/>
      <c r="C46" s="301"/>
      <c r="D46" s="362"/>
      <c r="E46" s="363"/>
      <c r="F46" s="365"/>
      <c r="G46" s="366"/>
      <c r="H46" s="367"/>
      <c r="I46" s="369"/>
      <c r="J46" s="294"/>
      <c r="K46" s="361"/>
      <c r="L46" s="301"/>
      <c r="M46" s="362"/>
      <c r="N46" s="363"/>
      <c r="O46" s="365"/>
      <c r="P46" s="366"/>
      <c r="Q46" s="368"/>
      <c r="R46" s="369"/>
      <c r="S46" s="290"/>
      <c r="T46" s="361"/>
      <c r="U46" s="301"/>
      <c r="V46" s="362"/>
      <c r="W46" s="363"/>
      <c r="X46" s="365"/>
      <c r="Y46" s="366"/>
      <c r="Z46" s="367"/>
      <c r="AA46" s="364"/>
    </row>
  </sheetData>
  <mergeCells count="346">
    <mergeCell ref="AA19:AA20"/>
    <mergeCell ref="N35:N36"/>
    <mergeCell ref="M31:M32"/>
    <mergeCell ref="M25:M26"/>
    <mergeCell ref="M23:M24"/>
    <mergeCell ref="N23:N24"/>
    <mergeCell ref="W23:W24"/>
    <mergeCell ref="V23:V24"/>
    <mergeCell ref="W25:W26"/>
    <mergeCell ref="V25:V26"/>
    <mergeCell ref="V33:V34"/>
    <mergeCell ref="W35:W36"/>
    <mergeCell ref="V35:V36"/>
    <mergeCell ref="V21:V22"/>
    <mergeCell ref="M19:M20"/>
    <mergeCell ref="N19:N20"/>
    <mergeCell ref="Y23:Y24"/>
    <mergeCell ref="Z23:Z24"/>
    <mergeCell ref="AA23:AA24"/>
    <mergeCell ref="AA33:AA34"/>
    <mergeCell ref="AA31:AA32"/>
    <mergeCell ref="T31:T32"/>
    <mergeCell ref="X31:X32"/>
    <mergeCell ref="Y31:Y32"/>
    <mergeCell ref="F45:F46"/>
    <mergeCell ref="G45:G46"/>
    <mergeCell ref="I45:I46"/>
    <mergeCell ref="D37:D38"/>
    <mergeCell ref="E37:E38"/>
    <mergeCell ref="D39:D40"/>
    <mergeCell ref="E39:E40"/>
    <mergeCell ref="F39:F40"/>
    <mergeCell ref="G39:G40"/>
    <mergeCell ref="D41:D42"/>
    <mergeCell ref="D43:D44"/>
    <mergeCell ref="H37:H38"/>
    <mergeCell ref="H39:H40"/>
    <mergeCell ref="H41:H42"/>
    <mergeCell ref="H43:H44"/>
    <mergeCell ref="H45:H46"/>
    <mergeCell ref="I39:I40"/>
    <mergeCell ref="B17:B18"/>
    <mergeCell ref="B19:B20"/>
    <mergeCell ref="Y45:Y46"/>
    <mergeCell ref="Z45:Z46"/>
    <mergeCell ref="T43:T44"/>
    <mergeCell ref="X43:X44"/>
    <mergeCell ref="Y43:Y44"/>
    <mergeCell ref="Z43:Z44"/>
    <mergeCell ref="Y35:Y36"/>
    <mergeCell ref="Z35:Z36"/>
    <mergeCell ref="B43:B44"/>
    <mergeCell ref="P45:P46"/>
    <mergeCell ref="Q45:Q46"/>
    <mergeCell ref="R45:R46"/>
    <mergeCell ref="T45:T46"/>
    <mergeCell ref="X45:X46"/>
    <mergeCell ref="V45:V46"/>
    <mergeCell ref="Y41:Y42"/>
    <mergeCell ref="I35:I36"/>
    <mergeCell ref="D45:D46"/>
    <mergeCell ref="D35:D36"/>
    <mergeCell ref="B45:B46"/>
    <mergeCell ref="B35:B36"/>
    <mergeCell ref="B41:B42"/>
    <mergeCell ref="E35:E36"/>
    <mergeCell ref="E41:E42"/>
    <mergeCell ref="E43:E44"/>
    <mergeCell ref="E45:E46"/>
    <mergeCell ref="B27:B28"/>
    <mergeCell ref="D31:D32"/>
    <mergeCell ref="D33:D34"/>
    <mergeCell ref="B29:B30"/>
    <mergeCell ref="B31:B32"/>
    <mergeCell ref="B33:B34"/>
    <mergeCell ref="D29:D30"/>
    <mergeCell ref="E29:E30"/>
    <mergeCell ref="E31:E32"/>
    <mergeCell ref="E33:E34"/>
    <mergeCell ref="D27:D28"/>
    <mergeCell ref="E27:E28"/>
    <mergeCell ref="B37:B38"/>
    <mergeCell ref="B39:B40"/>
    <mergeCell ref="AA35:AA36"/>
    <mergeCell ref="F41:F42"/>
    <mergeCell ref="G41:G42"/>
    <mergeCell ref="I41:I42"/>
    <mergeCell ref="K41:K42"/>
    <mergeCell ref="O41:O42"/>
    <mergeCell ref="P41:P42"/>
    <mergeCell ref="O35:O36"/>
    <mergeCell ref="Q35:Q36"/>
    <mergeCell ref="R35:R36"/>
    <mergeCell ref="T35:T36"/>
    <mergeCell ref="N41:N42"/>
    <mergeCell ref="M37:M38"/>
    <mergeCell ref="N37:N38"/>
    <mergeCell ref="O37:O38"/>
    <mergeCell ref="P37:P38"/>
    <mergeCell ref="Q37:Q38"/>
    <mergeCell ref="Z41:Z42"/>
    <mergeCell ref="V41:V42"/>
    <mergeCell ref="W41:W42"/>
    <mergeCell ref="M41:M42"/>
    <mergeCell ref="F35:F36"/>
    <mergeCell ref="V39:V40"/>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AA43:AA44"/>
    <mergeCell ref="M45:M46"/>
    <mergeCell ref="N45:N46"/>
    <mergeCell ref="W43:W44"/>
    <mergeCell ref="AA45:AA46"/>
    <mergeCell ref="V43:V44"/>
    <mergeCell ref="W45:W46"/>
    <mergeCell ref="M43:M44"/>
    <mergeCell ref="O45:O46"/>
    <mergeCell ref="N43:N44"/>
    <mergeCell ref="F31:F32"/>
    <mergeCell ref="M33:M34"/>
    <mergeCell ref="N33:N34"/>
    <mergeCell ref="T33:T34"/>
    <mergeCell ref="X33:X34"/>
    <mergeCell ref="Y33:Y34"/>
    <mergeCell ref="Z33:Z34"/>
    <mergeCell ref="F33:F34"/>
    <mergeCell ref="G33:G34"/>
    <mergeCell ref="I33:I34"/>
    <mergeCell ref="K33:K34"/>
    <mergeCell ref="P33:P34"/>
    <mergeCell ref="Q33:Q34"/>
    <mergeCell ref="R33:R34"/>
    <mergeCell ref="Q31:Q32"/>
    <mergeCell ref="R31:R32"/>
    <mergeCell ref="H29:H30"/>
    <mergeCell ref="X35:X36"/>
    <mergeCell ref="F37:F38"/>
    <mergeCell ref="G37:G38"/>
    <mergeCell ref="I37:I38"/>
    <mergeCell ref="K37:K38"/>
    <mergeCell ref="Q29:Q30"/>
    <mergeCell ref="N29:N30"/>
    <mergeCell ref="O33:O34"/>
    <mergeCell ref="N31:N32"/>
    <mergeCell ref="M29:M30"/>
    <mergeCell ref="F29:F30"/>
    <mergeCell ref="M35:M36"/>
    <mergeCell ref="G31:G32"/>
    <mergeCell ref="I31:I32"/>
    <mergeCell ref="G35:G36"/>
    <mergeCell ref="G29:G30"/>
    <mergeCell ref="H31:H32"/>
    <mergeCell ref="H33:H34"/>
    <mergeCell ref="H35:H36"/>
    <mergeCell ref="I29:I30"/>
    <mergeCell ref="K29:K30"/>
    <mergeCell ref="K31:K32"/>
    <mergeCell ref="V31:V32"/>
    <mergeCell ref="F27:F28"/>
    <mergeCell ref="G27:G28"/>
    <mergeCell ref="I27:I28"/>
    <mergeCell ref="K27:K28"/>
    <mergeCell ref="Z25:Z26"/>
    <mergeCell ref="F25:F26"/>
    <mergeCell ref="G25:G26"/>
    <mergeCell ref="I25:I26"/>
    <mergeCell ref="K25:K26"/>
    <mergeCell ref="H25:H26"/>
    <mergeCell ref="H27:H28"/>
    <mergeCell ref="Z27:Z28"/>
    <mergeCell ref="N25:N26"/>
    <mergeCell ref="M27:M28"/>
    <mergeCell ref="N27:N28"/>
    <mergeCell ref="O27:O28"/>
    <mergeCell ref="P27:P28"/>
    <mergeCell ref="AA29:AA30"/>
    <mergeCell ref="R29:R30"/>
    <mergeCell ref="T29:T30"/>
    <mergeCell ref="X29:X30"/>
    <mergeCell ref="W29:W30"/>
    <mergeCell ref="V29:V30"/>
    <mergeCell ref="Q25:Q26"/>
    <mergeCell ref="T27:T28"/>
    <mergeCell ref="Q27:Q28"/>
    <mergeCell ref="AA25:AA26"/>
    <mergeCell ref="AA27:AA28"/>
    <mergeCell ref="X25:X26"/>
    <mergeCell ref="Y25:Y26"/>
    <mergeCell ref="R27:R28"/>
    <mergeCell ref="X27:X28"/>
    <mergeCell ref="Y27:Y28"/>
    <mergeCell ref="W27:W28"/>
    <mergeCell ref="V27:V28"/>
    <mergeCell ref="I21:I22"/>
    <mergeCell ref="K19:K20"/>
    <mergeCell ref="O19:O20"/>
    <mergeCell ref="P19:P20"/>
    <mergeCell ref="I23:I24"/>
    <mergeCell ref="R25:R26"/>
    <mergeCell ref="T25:T26"/>
    <mergeCell ref="K23:K24"/>
    <mergeCell ref="P23:P24"/>
    <mergeCell ref="Q23:Q24"/>
    <mergeCell ref="R23:R24"/>
    <mergeCell ref="D25:D26"/>
    <mergeCell ref="D21:D22"/>
    <mergeCell ref="D23:D24"/>
    <mergeCell ref="E19:E20"/>
    <mergeCell ref="E21:E22"/>
    <mergeCell ref="E23:E24"/>
    <mergeCell ref="E25:E26"/>
    <mergeCell ref="F21:F22"/>
    <mergeCell ref="G21:G22"/>
    <mergeCell ref="D19:D20"/>
    <mergeCell ref="H19:H20"/>
    <mergeCell ref="H21:H22"/>
    <mergeCell ref="H23:H24"/>
    <mergeCell ref="B21:B22"/>
    <mergeCell ref="B23:B24"/>
    <mergeCell ref="B25:B26"/>
    <mergeCell ref="D17:D18"/>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Q19:Q20"/>
    <mergeCell ref="Y19:Y20"/>
    <mergeCell ref="Z19:Z20"/>
    <mergeCell ref="M21:M22"/>
    <mergeCell ref="O23:O24"/>
    <mergeCell ref="AA15:AA16"/>
    <mergeCell ref="W17:W18"/>
    <mergeCell ref="B15:B16"/>
    <mergeCell ref="P15:P16"/>
    <mergeCell ref="Q15:Q16"/>
    <mergeCell ref="R15:R16"/>
    <mergeCell ref="I15:I16"/>
    <mergeCell ref="K15:K16"/>
    <mergeCell ref="M15:M16"/>
    <mergeCell ref="O17:O18"/>
    <mergeCell ref="N15:N16"/>
    <mergeCell ref="O15:O16"/>
    <mergeCell ref="M17:M18"/>
    <mergeCell ref="N17:N18"/>
    <mergeCell ref="V17:V18"/>
    <mergeCell ref="AA17:AA18"/>
    <mergeCell ref="R17:R18"/>
    <mergeCell ref="T17:T18"/>
    <mergeCell ref="X17:X18"/>
    <mergeCell ref="H17:H18"/>
    <mergeCell ref="P17:P18"/>
    <mergeCell ref="Q17:Q18"/>
    <mergeCell ref="D15:D16"/>
    <mergeCell ref="E15:E16"/>
    <mergeCell ref="F15:F16"/>
    <mergeCell ref="U2:W2"/>
    <mergeCell ref="U3:V4"/>
    <mergeCell ref="P7:T7"/>
    <mergeCell ref="X2:AA2"/>
    <mergeCell ref="X3:AA4"/>
    <mergeCell ref="Y17:Y18"/>
    <mergeCell ref="Z17:Z18"/>
    <mergeCell ref="Z15:Z16"/>
    <mergeCell ref="E17:E18"/>
    <mergeCell ref="A1:B1"/>
    <mergeCell ref="F1:M2"/>
    <mergeCell ref="N1:N2"/>
    <mergeCell ref="W3:W4"/>
    <mergeCell ref="C1:D1"/>
    <mergeCell ref="G15:G16"/>
    <mergeCell ref="W15:W16"/>
    <mergeCell ref="X15:X16"/>
    <mergeCell ref="Y15:Y16"/>
    <mergeCell ref="H15:H16"/>
    <mergeCell ref="T15:T16"/>
    <mergeCell ref="V15:V16"/>
    <mergeCell ref="T23:T24"/>
    <mergeCell ref="X23:X24"/>
    <mergeCell ref="T21:T22"/>
    <mergeCell ref="X21:X22"/>
    <mergeCell ref="W19:W20"/>
    <mergeCell ref="N21:N22"/>
    <mergeCell ref="K21:K22"/>
    <mergeCell ref="O21:O22"/>
    <mergeCell ref="P21:P22"/>
    <mergeCell ref="Q21:Q22"/>
    <mergeCell ref="V19:V20"/>
    <mergeCell ref="W21:W22"/>
    <mergeCell ref="R21:R22"/>
    <mergeCell ref="X19:X20"/>
    <mergeCell ref="R19:R20"/>
    <mergeCell ref="T19:T20"/>
    <mergeCell ref="W39:W40"/>
    <mergeCell ref="X39:X40"/>
    <mergeCell ref="Y39:Y40"/>
    <mergeCell ref="O29:O30"/>
    <mergeCell ref="P29:P30"/>
    <mergeCell ref="P35:P36"/>
    <mergeCell ref="Z39:Z40"/>
    <mergeCell ref="R37:R38"/>
    <mergeCell ref="T37:T38"/>
    <mergeCell ref="V37:V38"/>
    <mergeCell ref="W37:W38"/>
    <mergeCell ref="X37:X38"/>
    <mergeCell ref="Y37:Y38"/>
    <mergeCell ref="Z37:Z38"/>
    <mergeCell ref="Y29:Y30"/>
    <mergeCell ref="Z29:Z30"/>
    <mergeCell ref="Z31:Z32"/>
    <mergeCell ref="W33:W34"/>
    <mergeCell ref="W31:W32"/>
    <mergeCell ref="K39:K40"/>
    <mergeCell ref="M39:M40"/>
    <mergeCell ref="N39:N40"/>
    <mergeCell ref="O39:O40"/>
    <mergeCell ref="P39:P40"/>
    <mergeCell ref="P25:P26"/>
    <mergeCell ref="Q39:Q40"/>
    <mergeCell ref="R39:R40"/>
    <mergeCell ref="T39:T40"/>
    <mergeCell ref="O25:O26"/>
    <mergeCell ref="K35:K36"/>
  </mergeCells>
  <phoneticPr fontId="15"/>
  <conditionalFormatting sqref="D17:E45">
    <cfRule type="expression" dxfId="61" priority="4">
      <formula>$C18="オ"</formula>
    </cfRule>
  </conditionalFormatting>
  <conditionalFormatting sqref="D17:E46">
    <cfRule type="expression" dxfId="60" priority="5">
      <formula>$I17="〇"</formula>
    </cfRule>
  </conditionalFormatting>
  <conditionalFormatting sqref="D46:E46">
    <cfRule type="expression" dxfId="59" priority="92">
      <formula>#REF!="オ"</formula>
    </cfRule>
  </conditionalFormatting>
  <conditionalFormatting sqref="M17:N45">
    <cfRule type="expression" dxfId="58" priority="3">
      <formula>$L18="オ"</formula>
    </cfRule>
  </conditionalFormatting>
  <conditionalFormatting sqref="M17:N46">
    <cfRule type="expression" dxfId="57" priority="6">
      <formula>$R17="〇"</formula>
    </cfRule>
  </conditionalFormatting>
  <conditionalFormatting sqref="M46:N46">
    <cfRule type="expression" dxfId="56" priority="86">
      <formula>#REF!="オ"</formula>
    </cfRule>
  </conditionalFormatting>
  <conditionalFormatting sqref="N1:N2">
    <cfRule type="containsText" dxfId="55" priority="1" operator="containsText" text="採択">
      <formula>NOT(ISERROR(SEARCH("採択",N1)))</formula>
    </cfRule>
  </conditionalFormatting>
  <conditionalFormatting sqref="V17:W4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46 X17:X46 O17:O4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R17:R46 AA17:AA46 I17:I46</xm:sqref>
        </x14:dataValidation>
        <x14:dataValidation type="list" allowBlank="1" showInputMessage="1" showErrorMessage="1" xr:uid="{00000000-0002-0000-0000-000003000000}">
          <x14:formula1>
            <xm:f>Sheet2!$A$2:$A$4</xm:f>
          </x14:formula1>
          <xm:sqref>C18 C20 C22 C24 C26 C28 C30 C32 C34 C36 C38 C40 C42 C44 C46 L20 L22 L24 L26 L28 L30 L32 L34 L36 L38 L40 L42 L44 L46 L18 U20 U22 U24 U26 U28 U30 U32 U34 U36 U38 U40 U42 U44 U46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E23" sqref="E23:E24"/>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守口支援学校</v>
      </c>
      <c r="B2" s="282" t="str">
        <f>'様式4・小学部（高）'!X3</f>
        <v>小学部（高）</v>
      </c>
      <c r="C2" s="283">
        <f>集計用!F2</f>
        <v>0</v>
      </c>
      <c r="D2" s="283">
        <f>集計用!G2</f>
        <v>0</v>
      </c>
      <c r="E2" s="283">
        <f>集計用!H2</f>
        <v>14</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E23" sqref="E23:E24"/>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0</v>
      </c>
      <c r="H2" s="282">
        <f>IF(COUNTIF($B:$B,H1)=0,0,COUNTA(_xlfn.UNIQUE(H3:H182))-1)</f>
        <v>14</v>
      </c>
      <c r="I2" s="282">
        <f>IF(COUNTIF($B:$B,I1)=0,0,COUNTA(_xlfn.UNIQUE(I3:I182))-1)</f>
        <v>0</v>
      </c>
      <c r="J2" s="282">
        <f>IF(COUNTIF($B:$B,J1)=0,0,COUNTA(_xlfn.UNIQUE(J3:J182))-1)</f>
        <v>0</v>
      </c>
    </row>
    <row r="3" spans="1:10" x14ac:dyDescent="0.45">
      <c r="A3" s="282" t="s">
        <v>7710</v>
      </c>
      <c r="B3" s="282" t="str">
        <f>'様式4・小学部（高）'!C18</f>
        <v>ウ</v>
      </c>
      <c r="C3" s="282" t="str">
        <f>'様式4・小学部（高）'!E17</f>
        <v>もじのえほん かんじ(１)</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H16">IFERROR(_xlfn._xlws.FILTER($C$3:$C$182,($B$3:$B$182=H1)*($D$3:$D$182&lt;&gt;"〇")),"")</f>
        <v>もじのえほん かんじ(１)</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エリック・カールの絵本月ようびはなにたべる？
-アメリカのわらべうた</v>
      </c>
      <c r="D4" s="282">
        <f>'様式4・小学部（高）'!I19</f>
        <v>0</v>
      </c>
      <c r="E4" s="282" t="s">
        <v>7630</v>
      </c>
      <c r="H4" s="282" t="str">
        <v>エリック・カールの絵本月ようびはなにたべる？
-アメリカのわらべうた</v>
      </c>
    </row>
    <row r="5" spans="1:10" x14ac:dyDescent="0.45">
      <c r="A5" s="282" t="s">
        <v>2010</v>
      </c>
      <c r="B5" s="282" t="str">
        <f>'様式4・小学部（高）'!C22</f>
        <v>ウ</v>
      </c>
      <c r="C5" s="282" t="str">
        <f>'様式4・小学部（高）'!E21</f>
        <v>わかるさんすう１</v>
      </c>
      <c r="D5" s="282">
        <f>'様式4・小学部（高）'!I21</f>
        <v>0</v>
      </c>
      <c r="E5" s="282" t="s">
        <v>7630</v>
      </c>
      <c r="H5" s="282" t="str">
        <v>わかるさんすう１</v>
      </c>
    </row>
    <row r="6" spans="1:10" x14ac:dyDescent="0.45">
      <c r="A6" s="282" t="s">
        <v>2013</v>
      </c>
      <c r="B6" s="282" t="str">
        <f>'様式4・小学部（高）'!C24</f>
        <v>ウ</v>
      </c>
      <c r="C6" s="282" t="str">
        <f>'様式4・小学部（高）'!E23</f>
        <v>スキンシップ絵本かずのえほん</v>
      </c>
      <c r="D6" s="282">
        <f>'様式4・小学部（高）'!I23</f>
        <v>0</v>
      </c>
      <c r="E6" s="282" t="s">
        <v>7630</v>
      </c>
      <c r="H6" s="282" t="str">
        <v>スキンシップ絵本かずのえほん</v>
      </c>
    </row>
    <row r="7" spans="1:10" x14ac:dyDescent="0.45">
      <c r="A7" s="282" t="s">
        <v>2016</v>
      </c>
      <c r="B7" s="282" t="str">
        <f>'様式4・小学部（高）'!C26</f>
        <v>ウ</v>
      </c>
      <c r="C7" s="282" t="str">
        <f>'様式4・小学部（高）'!E25</f>
        <v>こどものずかんＭｉｏ12　　　　きせつとしぜん</v>
      </c>
      <c r="D7" s="282">
        <f>'様式4・小学部（高）'!I25</f>
        <v>0</v>
      </c>
      <c r="E7" s="282" t="s">
        <v>7630</v>
      </c>
      <c r="H7" s="282" t="str">
        <v>こどものずかんＭｉｏ12　　　　きせつとしぜん</v>
      </c>
    </row>
    <row r="8" spans="1:10" x14ac:dyDescent="0.45">
      <c r="A8" s="282" t="s">
        <v>2019</v>
      </c>
      <c r="B8" s="282" t="str">
        <f>'様式4・小学部（高）'!C28</f>
        <v>ウ</v>
      </c>
      <c r="C8" s="282" t="str">
        <f>'様式4・小学部（高）'!E27</f>
        <v>ポケットブックスケロポンズのあそびうた
同好会</v>
      </c>
      <c r="D8" s="282" t="str">
        <f>'様式4・小学部（高）'!I27</f>
        <v>〇</v>
      </c>
      <c r="E8" s="282" t="s">
        <v>7630</v>
      </c>
      <c r="H8" s="282" t="str">
        <v>五味太郎・言葉図鑑（３）かざることば（Ａ）</v>
      </c>
    </row>
    <row r="9" spans="1:10" x14ac:dyDescent="0.45">
      <c r="A9" s="282" t="s">
        <v>2022</v>
      </c>
      <c r="B9" s="282" t="str">
        <f>'様式4・小学部（高）'!C30</f>
        <v>ウ</v>
      </c>
      <c r="C9" s="282" t="str">
        <f>'様式4・小学部（高）'!E29</f>
        <v>あそびの絵本クレヨンあそび</v>
      </c>
      <c r="D9" s="282" t="str">
        <f>'様式4・小学部（高）'!I29</f>
        <v>〇</v>
      </c>
      <c r="E9" s="282" t="s">
        <v>7630</v>
      </c>
      <c r="H9" s="282" t="str">
        <v>五味太郎・言葉図鑑（10）なまえのことば</v>
      </c>
    </row>
    <row r="10" spans="1:10" x14ac:dyDescent="0.45">
      <c r="A10" s="282" t="s">
        <v>2025</v>
      </c>
      <c r="B10" s="282" t="str">
        <f>'様式4・小学部（高）'!C32</f>
        <v>ウ</v>
      </c>
      <c r="C10" s="282" t="str">
        <f>'様式4・小学部（高）'!E31</f>
        <v>ルールとマナーを学ぶ
子ども生活図鑑　（２）学校生活編</v>
      </c>
      <c r="D10" s="282" t="str">
        <f>'様式4・小学部（高）'!I31</f>
        <v>〇</v>
      </c>
      <c r="E10" s="282" t="s">
        <v>7630</v>
      </c>
      <c r="H10" s="282" t="str">
        <v>かずのほん３　０から10までの
たしざんひきざん</v>
      </c>
    </row>
    <row r="11" spans="1:10" x14ac:dyDescent="0.45">
      <c r="A11" s="282" t="s">
        <v>2028</v>
      </c>
      <c r="B11" s="282">
        <f>'様式4・小学部（高）'!C33</f>
        <v>0</v>
      </c>
      <c r="C11" s="282">
        <f>'様式4・小学部（高）'!E32</f>
        <v>0</v>
      </c>
      <c r="D11" s="282">
        <f>'様式4・小学部（高）'!I33</f>
        <v>0</v>
      </c>
      <c r="E11" s="282" t="s">
        <v>7630</v>
      </c>
      <c r="H11" s="282" t="str">
        <v>絵本・いつでもいっしょ２どうぶつ なんびき？</v>
      </c>
    </row>
    <row r="12" spans="1:10" x14ac:dyDescent="0.45">
      <c r="A12" s="282" t="s">
        <v>2031</v>
      </c>
      <c r="B12" s="282">
        <f>'様式4・小学部（高）'!C35</f>
        <v>0</v>
      </c>
      <c r="C12" s="282">
        <f>'様式4・小学部（高）'!E34</f>
        <v>0</v>
      </c>
      <c r="D12" s="282">
        <f>'様式4・小学部（高）'!I35</f>
        <v>0</v>
      </c>
      <c r="E12" s="282" t="s">
        <v>7630</v>
      </c>
      <c r="H12" s="282" t="str">
        <v>絵でわかる
こどものせいかつずかん２しょくじのきほん</v>
      </c>
    </row>
    <row r="13" spans="1:10" x14ac:dyDescent="0.45">
      <c r="A13" s="282" t="s">
        <v>2034</v>
      </c>
      <c r="B13" s="282">
        <f>'様式4・小学部（高）'!C37</f>
        <v>0</v>
      </c>
      <c r="C13" s="282">
        <f>'様式4・小学部（高）'!E36</f>
        <v>0</v>
      </c>
      <c r="D13" s="282">
        <f>'様式4・小学部（高）'!I37</f>
        <v>0</v>
      </c>
      <c r="E13" s="282" t="s">
        <v>7630</v>
      </c>
      <c r="H13" s="282" t="str">
        <v>歌でおぼえる手話
ソングブック-ともだちになるために-</v>
      </c>
    </row>
    <row r="14" spans="1:10" x14ac:dyDescent="0.45">
      <c r="A14" s="282" t="s">
        <v>2037</v>
      </c>
      <c r="B14" s="282">
        <f>'様式4・小学部（高）'!C39</f>
        <v>0</v>
      </c>
      <c r="C14" s="282">
        <f>'様式4・小学部（高）'!E38</f>
        <v>0</v>
      </c>
      <c r="D14" s="282">
        <f>'様式4・小学部（高）'!I39</f>
        <v>0</v>
      </c>
      <c r="E14" s="282" t="s">
        <v>7630</v>
      </c>
      <c r="H14" s="282" t="str">
        <v>あそびの絵本えのぐあそび</v>
      </c>
    </row>
    <row r="15" spans="1:10" x14ac:dyDescent="0.45">
      <c r="A15" s="282" t="s">
        <v>2040</v>
      </c>
      <c r="B15" s="282">
        <f>'様式4・小学部（高）'!C41</f>
        <v>0</v>
      </c>
      <c r="C15" s="282">
        <f>'様式4・小学部（高）'!E40</f>
        <v>0</v>
      </c>
      <c r="D15" s="282">
        <f>'様式4・小学部（高）'!I41</f>
        <v>0</v>
      </c>
      <c r="E15" s="282" t="s">
        <v>7630</v>
      </c>
      <c r="H15" s="282" t="str">
        <v>絵でわかる
こどものせいかつずかん４おつきあいのきほん</v>
      </c>
    </row>
    <row r="16" spans="1:10" x14ac:dyDescent="0.45">
      <c r="A16" s="282" t="s">
        <v>2043</v>
      </c>
      <c r="B16" s="282">
        <f>'様式4・小学部（高）'!C43</f>
        <v>0</v>
      </c>
      <c r="C16" s="282">
        <f>'様式4・小学部（高）'!E42</f>
        <v>0</v>
      </c>
      <c r="D16" s="282">
        <f>'様式4・小学部（高）'!I43</f>
        <v>0</v>
      </c>
      <c r="E16" s="282" t="s">
        <v>7630</v>
      </c>
      <c r="H16" s="282" t="str">
        <v>改訂新版
体験を広げるこどものずかん８あそびのずかん</v>
      </c>
    </row>
    <row r="17" spans="1:5" x14ac:dyDescent="0.45">
      <c r="A17" s="282" t="s">
        <v>2046</v>
      </c>
      <c r="B17" s="282">
        <f>'様式4・小学部（高）'!C45</f>
        <v>0</v>
      </c>
      <c r="C17" s="282">
        <f>'様式4・小学部（高）'!E44</f>
        <v>0</v>
      </c>
      <c r="D17" s="282">
        <f>'様式4・小学部（高）'!I45</f>
        <v>0</v>
      </c>
      <c r="E17" s="282" t="s">
        <v>7630</v>
      </c>
    </row>
    <row r="18" spans="1:5" x14ac:dyDescent="0.45">
      <c r="A18" s="282" t="s">
        <v>2049</v>
      </c>
      <c r="B18" s="282">
        <f>'様式4・小学部（高）'!C47</f>
        <v>0</v>
      </c>
      <c r="C18" s="282">
        <f>'様式4・小学部（高）'!E46</f>
        <v>0</v>
      </c>
      <c r="D18" s="282">
        <f>'様式4・小学部（高）'!I47</f>
        <v>0</v>
      </c>
      <c r="E18" s="282" t="s">
        <v>7630</v>
      </c>
    </row>
    <row r="19" spans="1:5" x14ac:dyDescent="0.45">
      <c r="A19" s="282" t="s">
        <v>2050</v>
      </c>
      <c r="B19" s="282">
        <f>'様式4・小学部（高）'!C49</f>
        <v>0</v>
      </c>
      <c r="C19" s="282">
        <f>'様式4・小学部（高）'!E48</f>
        <v>0</v>
      </c>
      <c r="D19" s="282">
        <f>'様式4・小学部（高）'!I49</f>
        <v>0</v>
      </c>
      <c r="E19" s="282" t="s">
        <v>7630</v>
      </c>
    </row>
    <row r="20" spans="1:5" x14ac:dyDescent="0.45">
      <c r="A20" s="282" t="s">
        <v>2051</v>
      </c>
      <c r="B20" s="282">
        <f>'様式4・小学部（高）'!C51</f>
        <v>0</v>
      </c>
      <c r="C20" s="282">
        <f>'様式4・小学部（高）'!E50</f>
        <v>0</v>
      </c>
      <c r="D20" s="282">
        <f>'様式4・小学部（高）'!I51</f>
        <v>0</v>
      </c>
      <c r="E20" s="282" t="s">
        <v>7630</v>
      </c>
    </row>
    <row r="21" spans="1:5" x14ac:dyDescent="0.45">
      <c r="A21" s="282" t="s">
        <v>2052</v>
      </c>
      <c r="B21" s="282">
        <f>'様式4・小学部（高）'!C53</f>
        <v>0</v>
      </c>
      <c r="C21" s="282">
        <f>'様式4・小学部（高）'!E52</f>
        <v>0</v>
      </c>
      <c r="D21" s="282">
        <f>'様式4・小学部（高）'!I53</f>
        <v>0</v>
      </c>
      <c r="E21" s="282" t="s">
        <v>7630</v>
      </c>
    </row>
    <row r="22" spans="1:5" x14ac:dyDescent="0.45">
      <c r="A22" s="282" t="s">
        <v>2053</v>
      </c>
      <c r="B22" s="282">
        <f>'様式4・小学部（高）'!C55</f>
        <v>0</v>
      </c>
      <c r="C22" s="282">
        <f>'様式4・小学部（高）'!E54</f>
        <v>0</v>
      </c>
      <c r="D22" s="282">
        <f>'様式4・小学部（高）'!I55</f>
        <v>0</v>
      </c>
      <c r="E22" s="282" t="s">
        <v>7630</v>
      </c>
    </row>
    <row r="23" spans="1:5" x14ac:dyDescent="0.45">
      <c r="A23" s="282" t="s">
        <v>2054</v>
      </c>
      <c r="B23" s="282">
        <f>'様式4・小学部（高）'!C57</f>
        <v>0</v>
      </c>
      <c r="C23" s="282">
        <f>'様式4・小学部（高）'!E56</f>
        <v>0</v>
      </c>
      <c r="D23" s="282">
        <f>'様式4・小学部（高）'!I57</f>
        <v>0</v>
      </c>
      <c r="E23" s="282" t="s">
        <v>7630</v>
      </c>
    </row>
    <row r="24" spans="1:5" x14ac:dyDescent="0.45">
      <c r="A24" s="282" t="s">
        <v>2055</v>
      </c>
      <c r="B24" s="282">
        <f>'様式4・小学部（高）'!C59</f>
        <v>0</v>
      </c>
      <c r="C24" s="282">
        <f>'様式4・小学部（高）'!E58</f>
        <v>0</v>
      </c>
      <c r="D24" s="282">
        <f>'様式4・小学部（高）'!I59</f>
        <v>0</v>
      </c>
      <c r="E24" s="282" t="s">
        <v>7630</v>
      </c>
    </row>
    <row r="25" spans="1:5" x14ac:dyDescent="0.45">
      <c r="A25" s="282" t="s">
        <v>2056</v>
      </c>
      <c r="B25" s="282">
        <f>'様式4・小学部（高）'!C61</f>
        <v>0</v>
      </c>
      <c r="C25" s="282">
        <f>'様式4・小学部（高）'!E60</f>
        <v>0</v>
      </c>
      <c r="D25" s="282">
        <f>'様式4・小学部（高）'!I61</f>
        <v>0</v>
      </c>
      <c r="E25" s="282" t="s">
        <v>7630</v>
      </c>
    </row>
    <row r="26" spans="1:5" x14ac:dyDescent="0.45">
      <c r="A26" s="282" t="s">
        <v>2057</v>
      </c>
      <c r="B26" s="282">
        <f>'様式4・小学部（高）'!C63</f>
        <v>0</v>
      </c>
      <c r="C26" s="282">
        <f>'様式4・小学部（高）'!E62</f>
        <v>0</v>
      </c>
      <c r="D26" s="282">
        <f>'様式4・小学部（高）'!I63</f>
        <v>0</v>
      </c>
      <c r="E26" s="282" t="s">
        <v>7630</v>
      </c>
    </row>
    <row r="27" spans="1:5" x14ac:dyDescent="0.45">
      <c r="A27" s="282" t="s">
        <v>2058</v>
      </c>
      <c r="B27" s="282">
        <f>'様式4・小学部（高）'!C65</f>
        <v>0</v>
      </c>
      <c r="C27" s="282">
        <f>'様式4・小学部（高）'!E64</f>
        <v>0</v>
      </c>
      <c r="D27" s="282">
        <f>'様式4・小学部（高）'!I65</f>
        <v>0</v>
      </c>
      <c r="E27" s="282" t="s">
        <v>7630</v>
      </c>
    </row>
    <row r="28" spans="1:5" x14ac:dyDescent="0.45">
      <c r="A28" s="282" t="s">
        <v>2059</v>
      </c>
      <c r="B28" s="282">
        <f>'様式4・小学部（高）'!C67</f>
        <v>0</v>
      </c>
      <c r="C28" s="282">
        <f>'様式4・小学部（高）'!E66</f>
        <v>0</v>
      </c>
      <c r="D28" s="282">
        <f>'様式4・小学部（高）'!I67</f>
        <v>0</v>
      </c>
      <c r="E28" s="282" t="s">
        <v>7630</v>
      </c>
    </row>
    <row r="29" spans="1:5" x14ac:dyDescent="0.45">
      <c r="A29" s="282" t="s">
        <v>2060</v>
      </c>
      <c r="B29" s="282">
        <f>'様式4・小学部（高）'!C69</f>
        <v>0</v>
      </c>
      <c r="C29" s="282">
        <f>'様式4・小学部（高）'!E68</f>
        <v>0</v>
      </c>
      <c r="D29" s="282">
        <f>'様式4・小学部（高）'!I69</f>
        <v>0</v>
      </c>
      <c r="E29" s="282" t="s">
        <v>7630</v>
      </c>
    </row>
    <row r="30" spans="1:5" x14ac:dyDescent="0.45">
      <c r="A30" s="282" t="s">
        <v>2061</v>
      </c>
      <c r="B30" s="282">
        <f>'様式4・小学部（高）'!C71</f>
        <v>0</v>
      </c>
      <c r="C30" s="282">
        <f>'様式4・小学部（高）'!E70</f>
        <v>0</v>
      </c>
      <c r="D30" s="282">
        <f>'様式4・小学部（高）'!I71</f>
        <v>0</v>
      </c>
      <c r="E30" s="282" t="s">
        <v>7630</v>
      </c>
    </row>
    <row r="31" spans="1:5" x14ac:dyDescent="0.45">
      <c r="A31" s="282" t="s">
        <v>2062</v>
      </c>
      <c r="B31" s="282">
        <f>'様式4・小学部（高）'!C73</f>
        <v>0</v>
      </c>
      <c r="C31" s="282">
        <f>'様式4・小学部（高）'!E72</f>
        <v>0</v>
      </c>
      <c r="D31" s="282">
        <f>'様式4・小学部（高）'!I73</f>
        <v>0</v>
      </c>
      <c r="E31" s="282" t="s">
        <v>7630</v>
      </c>
    </row>
    <row r="32" spans="1:5" x14ac:dyDescent="0.45">
      <c r="A32" s="282" t="s">
        <v>2063</v>
      </c>
      <c r="B32" s="282">
        <f>'様式4・小学部（高）'!C75</f>
        <v>0</v>
      </c>
      <c r="C32" s="282">
        <f>'様式4・小学部（高）'!E74</f>
        <v>0</v>
      </c>
      <c r="D32" s="282">
        <f>'様式4・小学部（高）'!I75</f>
        <v>0</v>
      </c>
      <c r="E32" s="282" t="s">
        <v>7630</v>
      </c>
    </row>
    <row r="33" spans="1:1" x14ac:dyDescent="0.45">
      <c r="A33" s="282" t="s">
        <v>2064</v>
      </c>
    </row>
    <row r="34" spans="1:1" x14ac:dyDescent="0.45">
      <c r="A34" s="282" t="s">
        <v>2065</v>
      </c>
    </row>
    <row r="35" spans="1:1" x14ac:dyDescent="0.45">
      <c r="A35" s="282" t="s">
        <v>2066</v>
      </c>
    </row>
    <row r="36" spans="1:1" x14ac:dyDescent="0.45">
      <c r="A36" s="282" t="s">
        <v>2067</v>
      </c>
    </row>
    <row r="37" spans="1:1" x14ac:dyDescent="0.45">
      <c r="A37" s="282" t="s">
        <v>2068</v>
      </c>
    </row>
    <row r="38" spans="1:1" x14ac:dyDescent="0.45">
      <c r="A38" s="282" t="s">
        <v>2069</v>
      </c>
    </row>
    <row r="39" spans="1:1" x14ac:dyDescent="0.45">
      <c r="A39" s="282" t="s">
        <v>2070</v>
      </c>
    </row>
    <row r="40" spans="1:1" x14ac:dyDescent="0.45">
      <c r="A40" s="282" t="s">
        <v>2071</v>
      </c>
    </row>
    <row r="41" spans="1:1" x14ac:dyDescent="0.45">
      <c r="A41" s="282" t="s">
        <v>2072</v>
      </c>
    </row>
    <row r="42" spans="1:1" x14ac:dyDescent="0.45">
      <c r="A42" s="282" t="s">
        <v>2073</v>
      </c>
    </row>
    <row r="43" spans="1:1" x14ac:dyDescent="0.45">
      <c r="A43" s="282" t="s">
        <v>2074</v>
      </c>
    </row>
    <row r="44" spans="1:1" x14ac:dyDescent="0.45">
      <c r="A44" s="282" t="s">
        <v>2075</v>
      </c>
    </row>
    <row r="45" spans="1:1" x14ac:dyDescent="0.45">
      <c r="A45" s="282" t="s">
        <v>2076</v>
      </c>
    </row>
    <row r="46" spans="1:1" x14ac:dyDescent="0.45">
      <c r="A46" s="282" t="s">
        <v>2077</v>
      </c>
    </row>
    <row r="47" spans="1:1" x14ac:dyDescent="0.45">
      <c r="A47" s="282" t="s">
        <v>2078</v>
      </c>
    </row>
    <row r="48" spans="1:1" x14ac:dyDescent="0.45">
      <c r="A48" s="282" t="s">
        <v>2079</v>
      </c>
    </row>
    <row r="49" spans="1:5" x14ac:dyDescent="0.45">
      <c r="A49" s="282" t="s">
        <v>2080</v>
      </c>
    </row>
    <row r="50" spans="1:5" x14ac:dyDescent="0.45">
      <c r="A50" s="282" t="s">
        <v>2081</v>
      </c>
    </row>
    <row r="51" spans="1:5" x14ac:dyDescent="0.45">
      <c r="A51" s="282" t="s">
        <v>2082</v>
      </c>
    </row>
    <row r="52" spans="1:5" x14ac:dyDescent="0.45">
      <c r="A52" s="282" t="s">
        <v>2083</v>
      </c>
    </row>
    <row r="53" spans="1:5" x14ac:dyDescent="0.45">
      <c r="A53" s="282" t="s">
        <v>2084</v>
      </c>
    </row>
    <row r="54" spans="1:5" x14ac:dyDescent="0.45">
      <c r="A54" s="282" t="s">
        <v>2085</v>
      </c>
    </row>
    <row r="55" spans="1:5" x14ac:dyDescent="0.45">
      <c r="A55" s="282" t="s">
        <v>2087</v>
      </c>
    </row>
    <row r="56" spans="1:5" x14ac:dyDescent="0.45">
      <c r="A56" s="282" t="s">
        <v>2086</v>
      </c>
    </row>
    <row r="57" spans="1:5" x14ac:dyDescent="0.45">
      <c r="A57" s="282" t="s">
        <v>2088</v>
      </c>
    </row>
    <row r="58" spans="1:5" x14ac:dyDescent="0.45">
      <c r="A58" s="282" t="s">
        <v>2089</v>
      </c>
    </row>
    <row r="59" spans="1:5" x14ac:dyDescent="0.45">
      <c r="A59" s="282" t="s">
        <v>2090</v>
      </c>
    </row>
    <row r="60" spans="1:5" x14ac:dyDescent="0.45">
      <c r="A60" s="282" t="s">
        <v>2091</v>
      </c>
    </row>
    <row r="61" spans="1:5" x14ac:dyDescent="0.45">
      <c r="A61" s="282" t="s">
        <v>2092</v>
      </c>
    </row>
    <row r="62" spans="1:5" x14ac:dyDescent="0.45">
      <c r="A62" s="282" t="s">
        <v>2093</v>
      </c>
    </row>
    <row r="63" spans="1:5" x14ac:dyDescent="0.45">
      <c r="A63" s="282" t="s">
        <v>7711</v>
      </c>
      <c r="B63" s="282" t="str">
        <f>'様式4・小学部（高）'!L18</f>
        <v>ウ</v>
      </c>
      <c r="C63" s="282" t="str">
        <f>'様式4・小学部（高）'!N17</f>
        <v>五味太郎・言葉図鑑（３）かざることば（Ａ）</v>
      </c>
      <c r="D63" s="282">
        <f>'様式4・小学部（高）'!R17</f>
        <v>0</v>
      </c>
      <c r="E63" s="282" t="s">
        <v>7630</v>
      </c>
    </row>
    <row r="64" spans="1:5" x14ac:dyDescent="0.45">
      <c r="A64" s="282" t="s">
        <v>2008</v>
      </c>
      <c r="B64" s="282" t="str">
        <f>'様式4・小学部（高）'!L20</f>
        <v>ウ</v>
      </c>
      <c r="C64" s="282" t="str">
        <f>'様式4・小学部（高）'!N19</f>
        <v>五味太郎・言葉図鑑（10）なまえのことば</v>
      </c>
      <c r="D64" s="282">
        <f>'様式4・小学部（高）'!R19</f>
        <v>0</v>
      </c>
      <c r="E64" s="282" t="s">
        <v>7630</v>
      </c>
    </row>
    <row r="65" spans="1:5" x14ac:dyDescent="0.45">
      <c r="A65" s="282" t="s">
        <v>2011</v>
      </c>
      <c r="B65" s="282" t="str">
        <f>'様式4・小学部（高）'!L22</f>
        <v>ウ</v>
      </c>
      <c r="C65" s="282" t="str">
        <f>'様式4・小学部（高）'!N21</f>
        <v>かずのほん３　０から10までの
たしざんひきざん</v>
      </c>
      <c r="D65" s="282">
        <f>'様式4・小学部（高）'!R21</f>
        <v>0</v>
      </c>
      <c r="E65" s="282" t="s">
        <v>7630</v>
      </c>
    </row>
    <row r="66" spans="1:5" x14ac:dyDescent="0.45">
      <c r="A66" s="282" t="s">
        <v>2014</v>
      </c>
      <c r="B66" s="282" t="str">
        <f>'様式4・小学部（高）'!L24</f>
        <v>ウ</v>
      </c>
      <c r="C66" s="282" t="str">
        <f>'様式4・小学部（高）'!N23</f>
        <v>絵本・いつでもいっしょ２どうぶつ なんびき？</v>
      </c>
      <c r="D66" s="282">
        <f>'様式4・小学部（高）'!R23</f>
        <v>0</v>
      </c>
      <c r="E66" s="282" t="s">
        <v>7630</v>
      </c>
    </row>
    <row r="67" spans="1:5" x14ac:dyDescent="0.45">
      <c r="A67" s="282" t="s">
        <v>2017</v>
      </c>
      <c r="B67" s="282" t="str">
        <f>'様式4・小学部（高）'!L26</f>
        <v>ウ</v>
      </c>
      <c r="C67" s="282" t="str">
        <f>'様式4・小学部（高）'!N25</f>
        <v>絵でわかる
こどものせいかつずかん２しょくじのきほん</v>
      </c>
      <c r="D67" s="282">
        <f>'様式4・小学部（高）'!R25</f>
        <v>0</v>
      </c>
      <c r="E67" s="282" t="s">
        <v>7630</v>
      </c>
    </row>
    <row r="68" spans="1:5" x14ac:dyDescent="0.45">
      <c r="A68" s="282" t="s">
        <v>2020</v>
      </c>
      <c r="B68" s="282" t="str">
        <f>'様式4・小学部（高）'!L28</f>
        <v>ウ</v>
      </c>
      <c r="C68" s="282" t="str">
        <f>'様式4・小学部（高）'!N27</f>
        <v>歌でおぼえる手話
ソングブック-ともだちになるために-</v>
      </c>
      <c r="D68" s="282">
        <f>'様式4・小学部（高）'!R27</f>
        <v>0</v>
      </c>
      <c r="E68" s="282" t="s">
        <v>7630</v>
      </c>
    </row>
    <row r="69" spans="1:5" x14ac:dyDescent="0.45">
      <c r="A69" s="282" t="s">
        <v>2023</v>
      </c>
      <c r="B69" s="282" t="str">
        <f>'様式4・小学部（高）'!L30</f>
        <v>ウ</v>
      </c>
      <c r="C69" s="282" t="str">
        <f>'様式4・小学部（高）'!N29</f>
        <v>あそびの絵本えのぐあそび</v>
      </c>
      <c r="D69" s="282">
        <f>'様式4・小学部（高）'!R29</f>
        <v>0</v>
      </c>
      <c r="E69" s="282" t="s">
        <v>7630</v>
      </c>
    </row>
    <row r="70" spans="1:5" x14ac:dyDescent="0.45">
      <c r="A70" s="282" t="s">
        <v>2026</v>
      </c>
      <c r="B70" s="282" t="str">
        <f>'様式4・小学部（高）'!L32</f>
        <v>ウ</v>
      </c>
      <c r="C70" s="282" t="str">
        <f>'様式4・小学部（高）'!N31</f>
        <v>絵でわかる
こどものせいかつずかん４おつきあいのきほん</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E78" s="282" t="s">
        <v>7630</v>
      </c>
    </row>
    <row r="79" spans="1:5" x14ac:dyDescent="0.45">
      <c r="A79" s="282" t="s">
        <v>1948</v>
      </c>
      <c r="E79" s="282" t="s">
        <v>7630</v>
      </c>
    </row>
    <row r="80" spans="1:5" x14ac:dyDescent="0.45">
      <c r="A80" s="282" t="s">
        <v>1949</v>
      </c>
      <c r="E80" s="282" t="s">
        <v>7630</v>
      </c>
    </row>
    <row r="81" spans="1:5" x14ac:dyDescent="0.45">
      <c r="A81" s="282" t="s">
        <v>1950</v>
      </c>
      <c r="E81" s="282" t="s">
        <v>7630</v>
      </c>
    </row>
    <row r="82" spans="1:5" x14ac:dyDescent="0.45">
      <c r="A82" s="282" t="s">
        <v>1951</v>
      </c>
      <c r="E82" s="282" t="s">
        <v>7630</v>
      </c>
    </row>
    <row r="83" spans="1:5" x14ac:dyDescent="0.45">
      <c r="A83" s="282" t="s">
        <v>1952</v>
      </c>
      <c r="E83" s="282" t="s">
        <v>7630</v>
      </c>
    </row>
    <row r="84" spans="1:5" x14ac:dyDescent="0.45">
      <c r="A84" s="282" t="s">
        <v>1953</v>
      </c>
      <c r="E84" s="282" t="s">
        <v>7630</v>
      </c>
    </row>
    <row r="85" spans="1:5" x14ac:dyDescent="0.45">
      <c r="A85" s="282" t="s">
        <v>1954</v>
      </c>
      <c r="E85" s="282" t="s">
        <v>7630</v>
      </c>
    </row>
    <row r="86" spans="1:5" x14ac:dyDescent="0.45">
      <c r="A86" s="282" t="s">
        <v>1955</v>
      </c>
      <c r="E86" s="282" t="s">
        <v>7630</v>
      </c>
    </row>
    <row r="87" spans="1:5" x14ac:dyDescent="0.45">
      <c r="A87" s="282" t="s">
        <v>1956</v>
      </c>
      <c r="E87" s="282" t="s">
        <v>7630</v>
      </c>
    </row>
    <row r="88" spans="1:5" x14ac:dyDescent="0.45">
      <c r="A88" s="282" t="s">
        <v>1957</v>
      </c>
      <c r="E88" s="282" t="s">
        <v>7630</v>
      </c>
    </row>
    <row r="89" spans="1:5" x14ac:dyDescent="0.45">
      <c r="A89" s="282" t="s">
        <v>1958</v>
      </c>
      <c r="E89" s="282" t="s">
        <v>7630</v>
      </c>
    </row>
    <row r="90" spans="1:5" x14ac:dyDescent="0.45">
      <c r="A90" s="282" t="s">
        <v>1959</v>
      </c>
      <c r="E90" s="282" t="s">
        <v>7630</v>
      </c>
    </row>
    <row r="91" spans="1:5" x14ac:dyDescent="0.45">
      <c r="A91" s="282" t="s">
        <v>1960</v>
      </c>
      <c r="E91" s="282" t="s">
        <v>7630</v>
      </c>
    </row>
    <row r="92" spans="1:5" x14ac:dyDescent="0.45">
      <c r="A92" s="282" t="s">
        <v>1961</v>
      </c>
      <c r="E92" s="282" t="s">
        <v>7630</v>
      </c>
    </row>
    <row r="93" spans="1:5" x14ac:dyDescent="0.45">
      <c r="A93" s="282" t="s">
        <v>1977</v>
      </c>
      <c r="E93" s="282" t="s">
        <v>7630</v>
      </c>
    </row>
    <row r="94" spans="1:5" x14ac:dyDescent="0.45">
      <c r="A94" s="282" t="s">
        <v>1978</v>
      </c>
      <c r="E94" s="282" t="s">
        <v>7630</v>
      </c>
    </row>
    <row r="95" spans="1:5" x14ac:dyDescent="0.45">
      <c r="A95" s="282" t="s">
        <v>1979</v>
      </c>
      <c r="E95" s="282" t="s">
        <v>7630</v>
      </c>
    </row>
    <row r="96" spans="1:5" x14ac:dyDescent="0.45">
      <c r="A96" s="282" t="s">
        <v>1980</v>
      </c>
      <c r="E96" s="282" t="s">
        <v>7630</v>
      </c>
    </row>
    <row r="97" spans="1:5" x14ac:dyDescent="0.45">
      <c r="A97" s="282" t="s">
        <v>1981</v>
      </c>
      <c r="E97" s="282" t="s">
        <v>7630</v>
      </c>
    </row>
    <row r="98" spans="1:5" x14ac:dyDescent="0.45">
      <c r="A98" s="282" t="s">
        <v>1982</v>
      </c>
      <c r="E98" s="282" t="s">
        <v>7630</v>
      </c>
    </row>
    <row r="99" spans="1:5" x14ac:dyDescent="0.45">
      <c r="A99" s="282" t="s">
        <v>1983</v>
      </c>
      <c r="E99" s="282" t="s">
        <v>7630</v>
      </c>
    </row>
    <row r="100" spans="1:5" x14ac:dyDescent="0.45">
      <c r="A100" s="282" t="s">
        <v>1984</v>
      </c>
      <c r="E100" s="282" t="s">
        <v>7630</v>
      </c>
    </row>
    <row r="101" spans="1:5" x14ac:dyDescent="0.45">
      <c r="A101" s="282" t="s">
        <v>1985</v>
      </c>
      <c r="E101" s="282" t="s">
        <v>7630</v>
      </c>
    </row>
    <row r="102" spans="1:5" x14ac:dyDescent="0.45">
      <c r="A102" s="282" t="s">
        <v>1986</v>
      </c>
      <c r="E102" s="282" t="s">
        <v>7630</v>
      </c>
    </row>
    <row r="103" spans="1:5" x14ac:dyDescent="0.45">
      <c r="A103" s="282" t="s">
        <v>1987</v>
      </c>
      <c r="E103" s="282" t="s">
        <v>7630</v>
      </c>
    </row>
    <row r="104" spans="1:5" x14ac:dyDescent="0.45">
      <c r="A104" s="282" t="s">
        <v>1988</v>
      </c>
      <c r="E104" s="282" t="s">
        <v>7630</v>
      </c>
    </row>
    <row r="105" spans="1:5" x14ac:dyDescent="0.45">
      <c r="A105" s="282" t="s">
        <v>1989</v>
      </c>
      <c r="E105" s="282" t="s">
        <v>7630</v>
      </c>
    </row>
    <row r="106" spans="1:5" x14ac:dyDescent="0.45">
      <c r="A106" s="282" t="s">
        <v>1990</v>
      </c>
      <c r="E106" s="282" t="s">
        <v>7630</v>
      </c>
    </row>
    <row r="107" spans="1:5" x14ac:dyDescent="0.45">
      <c r="A107" s="282" t="s">
        <v>1991</v>
      </c>
      <c r="E107" s="282" t="s">
        <v>7630</v>
      </c>
    </row>
    <row r="108" spans="1:5" x14ac:dyDescent="0.45">
      <c r="A108" s="282" t="s">
        <v>2094</v>
      </c>
      <c r="E108" s="282" t="s">
        <v>7630</v>
      </c>
    </row>
    <row r="109" spans="1:5" x14ac:dyDescent="0.45">
      <c r="A109" s="282" t="s">
        <v>2095</v>
      </c>
      <c r="E109" s="282" t="s">
        <v>7630</v>
      </c>
    </row>
    <row r="110" spans="1:5" x14ac:dyDescent="0.45">
      <c r="A110" s="282" t="s">
        <v>2096</v>
      </c>
      <c r="E110" s="282" t="s">
        <v>7630</v>
      </c>
    </row>
    <row r="111" spans="1:5" x14ac:dyDescent="0.45">
      <c r="A111" s="282" t="s">
        <v>2097</v>
      </c>
      <c r="E111" s="282" t="s">
        <v>7630</v>
      </c>
    </row>
    <row r="112" spans="1:5" x14ac:dyDescent="0.45">
      <c r="A112" s="282" t="s">
        <v>2098</v>
      </c>
      <c r="E112" s="282" t="s">
        <v>7630</v>
      </c>
    </row>
    <row r="113" spans="1:5" x14ac:dyDescent="0.45">
      <c r="A113" s="282" t="s">
        <v>2099</v>
      </c>
      <c r="E113" s="282" t="s">
        <v>7630</v>
      </c>
    </row>
    <row r="114" spans="1:5" x14ac:dyDescent="0.45">
      <c r="A114" s="282" t="s">
        <v>2100</v>
      </c>
      <c r="E114" s="282" t="s">
        <v>7630</v>
      </c>
    </row>
    <row r="115" spans="1:5" x14ac:dyDescent="0.45">
      <c r="A115" s="282" t="s">
        <v>2101</v>
      </c>
      <c r="E115" s="282" t="s">
        <v>7630</v>
      </c>
    </row>
    <row r="116" spans="1:5" x14ac:dyDescent="0.45">
      <c r="A116" s="282" t="s">
        <v>2102</v>
      </c>
      <c r="E116" s="282" t="s">
        <v>7630</v>
      </c>
    </row>
    <row r="117" spans="1:5" x14ac:dyDescent="0.45">
      <c r="A117" s="282" t="s">
        <v>2103</v>
      </c>
      <c r="E117" s="282" t="s">
        <v>7630</v>
      </c>
    </row>
    <row r="118" spans="1:5" x14ac:dyDescent="0.45">
      <c r="A118" s="282" t="s">
        <v>2104</v>
      </c>
      <c r="E118" s="282" t="s">
        <v>7630</v>
      </c>
    </row>
    <row r="119" spans="1:5" x14ac:dyDescent="0.45">
      <c r="A119" s="282" t="s">
        <v>2105</v>
      </c>
      <c r="E119" s="282" t="s">
        <v>7630</v>
      </c>
    </row>
    <row r="120" spans="1:5" x14ac:dyDescent="0.45">
      <c r="A120" s="282" t="s">
        <v>2106</v>
      </c>
      <c r="E120" s="282" t="s">
        <v>7630</v>
      </c>
    </row>
    <row r="121" spans="1:5" x14ac:dyDescent="0.45">
      <c r="A121" s="282" t="s">
        <v>2107</v>
      </c>
      <c r="E121" s="282" t="s">
        <v>7630</v>
      </c>
    </row>
    <row r="122" spans="1:5" x14ac:dyDescent="0.45">
      <c r="A122" s="282" t="s">
        <v>2108</v>
      </c>
      <c r="E122" s="282" t="s">
        <v>7630</v>
      </c>
    </row>
    <row r="123" spans="1:5" x14ac:dyDescent="0.45">
      <c r="A123" s="282" t="s">
        <v>7712</v>
      </c>
      <c r="B123" s="282" t="str">
        <f>'様式4・小学部（高）'!U18</f>
        <v>ウ</v>
      </c>
      <c r="C123" s="282" t="str">
        <f>'様式4・小学部（高）'!W17</f>
        <v>五味太郎・言葉図鑑（３）かざることば（Ａ）</v>
      </c>
      <c r="D123" s="282" t="str">
        <f>'様式4・小学部（高）'!AA17</f>
        <v>〇</v>
      </c>
    </row>
    <row r="124" spans="1:5" x14ac:dyDescent="0.45">
      <c r="A124" s="282" t="s">
        <v>2009</v>
      </c>
      <c r="B124" s="282" t="str">
        <f>'様式4・小学部（高）'!U20</f>
        <v>ウ</v>
      </c>
      <c r="C124" s="282" t="str">
        <f>'様式4・小学部（高）'!W19</f>
        <v>五味太郎・言葉図鑑（10）なまえのことば</v>
      </c>
      <c r="D124" s="282" t="str">
        <f>'様式4・小学部（高）'!AA19</f>
        <v>〇</v>
      </c>
    </row>
    <row r="125" spans="1:5" x14ac:dyDescent="0.45">
      <c r="A125" s="282" t="s">
        <v>2012</v>
      </c>
      <c r="B125" s="282" t="str">
        <f>'様式4・小学部（高）'!U22</f>
        <v>ウ</v>
      </c>
      <c r="C125" s="282" t="str">
        <f>'様式4・小学部（高）'!W21</f>
        <v>かずのほん３　０から10までの
たしざんひきざん</v>
      </c>
      <c r="D125" s="282" t="str">
        <f>'様式4・小学部（高）'!AA21</f>
        <v>〇</v>
      </c>
    </row>
    <row r="126" spans="1:5" x14ac:dyDescent="0.45">
      <c r="A126" s="282" t="s">
        <v>2015</v>
      </c>
      <c r="B126" s="282" t="str">
        <f>'様式4・小学部（高）'!U24</f>
        <v>ウ</v>
      </c>
      <c r="C126" s="282" t="str">
        <f>'様式4・小学部（高）'!W23</f>
        <v>絵本・いつでもいっしょ２どうぶつ なんびき？</v>
      </c>
      <c r="D126" s="282" t="str">
        <f>'様式4・小学部（高）'!AA23</f>
        <v>〇</v>
      </c>
    </row>
    <row r="127" spans="1:5" x14ac:dyDescent="0.45">
      <c r="A127" s="282" t="s">
        <v>2018</v>
      </c>
      <c r="B127" s="282" t="str">
        <f>'様式4・小学部（高）'!U26</f>
        <v>ウ</v>
      </c>
      <c r="C127" s="282" t="str">
        <f>'様式4・小学部（高）'!W25</f>
        <v>改訂新版
体験を広げるこどものずかん８あそびのずかん</v>
      </c>
      <c r="D127" s="282">
        <f>'様式4・小学部（高）'!AA25</f>
        <v>0</v>
      </c>
    </row>
    <row r="128" spans="1:5" x14ac:dyDescent="0.45">
      <c r="A128" s="282" t="s">
        <v>2021</v>
      </c>
      <c r="B128" s="282" t="str">
        <f>'様式4・小学部（高）'!U28</f>
        <v>ウ</v>
      </c>
      <c r="C128" s="282" t="str">
        <f>'様式4・小学部（高）'!W27</f>
        <v>歌でおぼえる手話
ソングブック-ともだちになるために-</v>
      </c>
      <c r="D128" s="282" t="str">
        <f>'様式4・小学部（高）'!AA27</f>
        <v>〇</v>
      </c>
    </row>
    <row r="129" spans="1:4" x14ac:dyDescent="0.45">
      <c r="A129" s="282" t="s">
        <v>2024</v>
      </c>
      <c r="B129" s="282" t="str">
        <f>'様式4・小学部（高）'!U30</f>
        <v>ウ</v>
      </c>
      <c r="C129" s="282" t="str">
        <f>'様式4・小学部（高）'!W29</f>
        <v>あそびの絵本えのぐあそび</v>
      </c>
      <c r="D129" s="282" t="str">
        <f>'様式4・小学部（高）'!AA29</f>
        <v>〇</v>
      </c>
    </row>
    <row r="130" spans="1:4" x14ac:dyDescent="0.45">
      <c r="A130" s="282" t="s">
        <v>2027</v>
      </c>
      <c r="B130" s="282" t="str">
        <f>'様式4・小学部（高）'!U32</f>
        <v>ウ</v>
      </c>
      <c r="C130" s="282" t="str">
        <f>'様式4・小学部（高）'!W31</f>
        <v>絵でわかる
こどものせいかつずかん４おつきあいのきほん</v>
      </c>
      <c r="D130" s="282" t="str">
        <f>'様式4・小学部（高）'!AA31</f>
        <v>〇</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row>
    <row r="139" spans="1:4" x14ac:dyDescent="0.45">
      <c r="A139" s="282" t="s">
        <v>1963</v>
      </c>
    </row>
    <row r="140" spans="1:4" x14ac:dyDescent="0.45">
      <c r="A140" s="282" t="s">
        <v>1964</v>
      </c>
    </row>
    <row r="141" spans="1:4" x14ac:dyDescent="0.45">
      <c r="A141" s="282" t="s">
        <v>1965</v>
      </c>
    </row>
    <row r="142" spans="1:4" x14ac:dyDescent="0.45">
      <c r="A142" s="282" t="s">
        <v>1966</v>
      </c>
    </row>
    <row r="143" spans="1:4" x14ac:dyDescent="0.45">
      <c r="A143" s="282" t="s">
        <v>1967</v>
      </c>
    </row>
    <row r="144" spans="1:4" x14ac:dyDescent="0.45">
      <c r="A144" s="282" t="s">
        <v>1968</v>
      </c>
    </row>
    <row r="145" spans="1:1" x14ac:dyDescent="0.45">
      <c r="A145" s="282" t="s">
        <v>1969</v>
      </c>
    </row>
    <row r="146" spans="1:1" x14ac:dyDescent="0.45">
      <c r="A146" s="282" t="s">
        <v>1970</v>
      </c>
    </row>
    <row r="147" spans="1:1" x14ac:dyDescent="0.45">
      <c r="A147" s="282" t="s">
        <v>1971</v>
      </c>
    </row>
    <row r="148" spans="1:1" x14ac:dyDescent="0.45">
      <c r="A148" s="282" t="s">
        <v>1972</v>
      </c>
    </row>
    <row r="149" spans="1:1" x14ac:dyDescent="0.45">
      <c r="A149" s="282" t="s">
        <v>1973</v>
      </c>
    </row>
    <row r="150" spans="1:1" x14ac:dyDescent="0.45">
      <c r="A150" s="282" t="s">
        <v>1974</v>
      </c>
    </row>
    <row r="151" spans="1:1" x14ac:dyDescent="0.45">
      <c r="A151" s="282" t="s">
        <v>1975</v>
      </c>
    </row>
    <row r="152" spans="1:1" x14ac:dyDescent="0.45">
      <c r="A152" s="282" t="s">
        <v>1976</v>
      </c>
    </row>
    <row r="153" spans="1:1" x14ac:dyDescent="0.45">
      <c r="A153" s="282" t="s">
        <v>1992</v>
      </c>
    </row>
    <row r="154" spans="1:1" x14ac:dyDescent="0.45">
      <c r="A154" s="282" t="s">
        <v>1993</v>
      </c>
    </row>
    <row r="155" spans="1:1" x14ac:dyDescent="0.45">
      <c r="A155" s="282" t="s">
        <v>1994</v>
      </c>
    </row>
    <row r="156" spans="1:1" x14ac:dyDescent="0.45">
      <c r="A156" s="282" t="s">
        <v>1995</v>
      </c>
    </row>
    <row r="157" spans="1:1" x14ac:dyDescent="0.45">
      <c r="A157" s="282" t="s">
        <v>1996</v>
      </c>
    </row>
    <row r="158" spans="1:1" x14ac:dyDescent="0.45">
      <c r="A158" s="282" t="s">
        <v>1997</v>
      </c>
    </row>
    <row r="159" spans="1:1" x14ac:dyDescent="0.45">
      <c r="A159" s="282" t="s">
        <v>1998</v>
      </c>
    </row>
    <row r="160" spans="1:1" x14ac:dyDescent="0.45">
      <c r="A160" s="282" t="s">
        <v>1999</v>
      </c>
    </row>
    <row r="161" spans="1:1" x14ac:dyDescent="0.45">
      <c r="A161" s="282" t="s">
        <v>2000</v>
      </c>
    </row>
    <row r="162" spans="1:1" x14ac:dyDescent="0.45">
      <c r="A162" s="282" t="s">
        <v>2001</v>
      </c>
    </row>
    <row r="163" spans="1:1" x14ac:dyDescent="0.45">
      <c r="A163" s="282" t="s">
        <v>2002</v>
      </c>
    </row>
    <row r="164" spans="1:1" x14ac:dyDescent="0.45">
      <c r="A164" s="282" t="s">
        <v>2003</v>
      </c>
    </row>
    <row r="165" spans="1:1" x14ac:dyDescent="0.45">
      <c r="A165" s="282" t="s">
        <v>2004</v>
      </c>
    </row>
    <row r="166" spans="1:1" x14ac:dyDescent="0.45">
      <c r="A166" s="282" t="s">
        <v>2005</v>
      </c>
    </row>
    <row r="167" spans="1:1" x14ac:dyDescent="0.45">
      <c r="A167" s="282" t="s">
        <v>2006</v>
      </c>
    </row>
    <row r="168" spans="1:1" x14ac:dyDescent="0.45">
      <c r="A168" s="282" t="s">
        <v>2109</v>
      </c>
    </row>
    <row r="169" spans="1:1" x14ac:dyDescent="0.45">
      <c r="A169" s="282" t="s">
        <v>2110</v>
      </c>
    </row>
    <row r="170" spans="1:1" x14ac:dyDescent="0.45">
      <c r="A170" s="282" t="s">
        <v>2111</v>
      </c>
    </row>
    <row r="171" spans="1:1" x14ac:dyDescent="0.45">
      <c r="A171" s="282" t="s">
        <v>2112</v>
      </c>
    </row>
    <row r="172" spans="1:1" x14ac:dyDescent="0.45">
      <c r="A172" s="282" t="s">
        <v>2113</v>
      </c>
    </row>
    <row r="173" spans="1:1" x14ac:dyDescent="0.45">
      <c r="A173" s="282" t="s">
        <v>2114</v>
      </c>
    </row>
    <row r="174" spans="1:1" x14ac:dyDescent="0.45">
      <c r="A174" s="282" t="s">
        <v>2115</v>
      </c>
    </row>
    <row r="175" spans="1:1" x14ac:dyDescent="0.45">
      <c r="A175" s="282" t="s">
        <v>2116</v>
      </c>
    </row>
    <row r="176" spans="1:1" x14ac:dyDescent="0.45">
      <c r="A176" s="282" t="s">
        <v>2117</v>
      </c>
    </row>
    <row r="177" spans="1:1" x14ac:dyDescent="0.45">
      <c r="A177" s="282" t="s">
        <v>2118</v>
      </c>
    </row>
    <row r="178" spans="1:1" x14ac:dyDescent="0.45">
      <c r="A178" s="282" t="s">
        <v>2119</v>
      </c>
    </row>
    <row r="179" spans="1:1" x14ac:dyDescent="0.45">
      <c r="A179" s="282" t="s">
        <v>2120</v>
      </c>
    </row>
    <row r="180" spans="1:1" x14ac:dyDescent="0.45">
      <c r="A180" s="282" t="s">
        <v>2121</v>
      </c>
    </row>
    <row r="181" spans="1:1" x14ac:dyDescent="0.45">
      <c r="A181" s="282" t="s">
        <v>2122</v>
      </c>
    </row>
    <row r="182" spans="1:1" x14ac:dyDescent="0.45">
      <c r="A182" s="282" t="s">
        <v>2123</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3"/>
  <sheetViews>
    <sheetView view="pageBreakPreview" topLeftCell="A8" zoomScale="85" zoomScaleNormal="100" zoomScaleSheetLayoutView="85" workbookViewId="0">
      <selection activeCell="E23" sqref="E23:E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6" t="str">
        <f>'様式4・小学部（高）'!X3</f>
        <v>小学部（高）</v>
      </c>
      <c r="B1" s="377"/>
      <c r="C1" s="378" t="s">
        <v>5510</v>
      </c>
      <c r="D1" s="379"/>
      <c r="E1" s="157"/>
      <c r="F1" s="380"/>
      <c r="G1" s="380"/>
      <c r="H1" s="380"/>
      <c r="I1" s="380"/>
    </row>
    <row r="2" spans="1:9" ht="29.25" customHeight="1" x14ac:dyDescent="0.45">
      <c r="A2" s="381" t="str">
        <f>'様式4・小学部（高）'!F1&amp;"図書選定理由一覧表（支援学校用）"</f>
        <v>令和８年度使用教科用図書図書選定理由一覧表（支援学校用）</v>
      </c>
      <c r="B2" s="381"/>
      <c r="C2" s="381"/>
      <c r="D2" s="381"/>
      <c r="E2" s="381"/>
      <c r="F2" s="381"/>
      <c r="G2" s="381"/>
      <c r="H2" s="381"/>
      <c r="I2" s="381"/>
    </row>
    <row r="3" spans="1:9" s="1" customFormat="1" ht="22.5" customHeight="1" x14ac:dyDescent="0.2">
      <c r="A3" s="279"/>
      <c r="B3" s="279"/>
      <c r="C3" s="279"/>
      <c r="E3" s="280"/>
      <c r="F3" s="382" t="str">
        <f>"学校名　　　大阪府立"&amp;'様式4・小学部（高）'!W3&amp;"　　　"&amp;'様式4・小学部（高）'!X3</f>
        <v>学校名　　　大阪府立守口支援学校　　　小学部（高）</v>
      </c>
      <c r="G3" s="382"/>
      <c r="H3" s="382"/>
      <c r="I3" s="382"/>
    </row>
    <row r="4" spans="1:9" s="1" customFormat="1" ht="20.55" customHeight="1" x14ac:dyDescent="0.2">
      <c r="A4" s="171"/>
      <c r="B4" s="171"/>
      <c r="C4" s="171"/>
      <c r="D4" s="171"/>
      <c r="E4" s="171"/>
      <c r="F4" s="278" t="s">
        <v>5511</v>
      </c>
      <c r="G4" s="278"/>
      <c r="H4" s="278"/>
      <c r="I4" s="278"/>
    </row>
    <row r="5" spans="1:9" s="1" customFormat="1" ht="20.55" customHeight="1" x14ac:dyDescent="0.2">
      <c r="A5" s="370" t="s">
        <v>7943</v>
      </c>
      <c r="B5" s="371"/>
      <c r="C5" s="372"/>
      <c r="D5" s="171"/>
      <c r="E5" s="171"/>
    </row>
    <row r="6" spans="1:9" ht="20.55" customHeight="1" x14ac:dyDescent="0.45">
      <c r="A6" s="373"/>
      <c r="B6" s="374"/>
      <c r="C6" s="375"/>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IF(B8="","",VLOOKUP(B8,'様式4・小学部（高）'!$A$17:$I$46,2,FALSE))</f>
        <v>国語</v>
      </c>
      <c r="D8" s="178" t="str">
        <f>IF(B8="","",VLOOKUP(B8,'様式4・小学部（高）'!$A$17:$I$46,3,FALSE))</f>
        <v>国語</v>
      </c>
      <c r="E8" s="178" t="str">
        <f>IF(B8="","",VLOOKUP(B8,'様式4・小学部（高）'!$A$17:$I$46,4,FALSE))</f>
        <v>01-1　あ か ね 書 房</v>
      </c>
      <c r="F8" s="179" t="str">
        <f>IF(B8="","",VLOOKUP(B8,'様式4・小学部（高）'!$A$17:$I$46,5,FALSE))</f>
        <v>もじのえほん かんじ(１)</v>
      </c>
      <c r="G8" s="179" t="str">
        <f>IF(B8="","",VLOOKUP(B8,'様式4・小学部（高）'!$A$17:$I$46,6,FALSE))</f>
        <v>知</v>
      </c>
      <c r="H8" s="179" t="str">
        <f>IF(B8="","",VLOOKUP(B8,'様式4・小学部（高）'!$A$17:$I$46,7,FALSE))</f>
        <v>A</v>
      </c>
      <c r="I8" s="197" t="s">
        <v>7979</v>
      </c>
    </row>
    <row r="9" spans="1:9" ht="80.099999999999994" customHeight="1" x14ac:dyDescent="0.45">
      <c r="A9" s="176">
        <v>2</v>
      </c>
      <c r="B9" s="177" t="s">
        <v>7761</v>
      </c>
      <c r="C9" s="178" t="str">
        <f>IF(B9="","",VLOOKUP(B9,'様式4・小学部（高）'!$A$17:$I$46,2,FALSE))</f>
        <v>国語</v>
      </c>
      <c r="D9" s="178" t="str">
        <f>IF(B9="","",VLOOKUP(B9,'様式4・小学部（高）'!$A$17:$I$46,3,FALSE))</f>
        <v>国語</v>
      </c>
      <c r="E9" s="178" t="str">
        <f>IF(B9="","",VLOOKUP(B9,'様式4・小学部（高）'!$A$17:$I$46,4,FALSE))</f>
        <v>06-1　偕　成　社</v>
      </c>
      <c r="F9" s="179" t="str">
        <f>IF(B9="","",VLOOKUP(B9,'様式4・小学部（高）'!$A$17:$I$46,5,FALSE))</f>
        <v>エリック・カールの絵本月ようびはなにたべる？
-アメリカのわらべうた</v>
      </c>
      <c r="G9" s="179" t="str">
        <f>IF(B9="","",VLOOKUP(B9,'様式4・小学部（高）'!$A$17:$I$46,6,FALSE))</f>
        <v>知</v>
      </c>
      <c r="H9" s="179" t="str">
        <f>IF(B9="","",VLOOKUP(B9,'様式4・小学部（高）'!$A$17:$I$46,7,FALSE))</f>
        <v>B</v>
      </c>
      <c r="I9" s="197" t="s">
        <v>7969</v>
      </c>
    </row>
    <row r="10" spans="1:9" ht="80.099999999999994" customHeight="1" x14ac:dyDescent="0.45">
      <c r="A10" s="176">
        <v>3</v>
      </c>
      <c r="B10" s="177" t="s">
        <v>7762</v>
      </c>
      <c r="C10" s="178" t="str">
        <f>IF(B10="","",VLOOKUP(B10,'様式4・小学部（高）'!$A$17:$I$46,2,FALSE))</f>
        <v>算数</v>
      </c>
      <c r="D10" s="178" t="str">
        <f>IF(B10="","",VLOOKUP(B10,'様式4・小学部（高）'!$A$17:$I$46,3,FALSE))</f>
        <v>算数</v>
      </c>
      <c r="E10" s="178" t="str">
        <f>IF(B10="","",VLOOKUP(B10,'様式4・小学部（高）'!$A$17:$I$46,4,FALSE))</f>
        <v>33-1　む　ぎ　書　房</v>
      </c>
      <c r="F10" s="179" t="str">
        <f>IF(B10="","",VLOOKUP(B10,'様式4・小学部（高）'!$A$17:$I$46,5,FALSE))</f>
        <v>わかるさんすう１</v>
      </c>
      <c r="G10" s="179" t="str">
        <f>IF(B10="","",VLOOKUP(B10,'様式4・小学部（高）'!$A$17:$I$46,6,FALSE))</f>
        <v>知</v>
      </c>
      <c r="H10" s="179" t="str">
        <f>IF(B10="","",VLOOKUP(B10,'様式4・小学部（高）'!$A$17:$I$46,7,FALSE))</f>
        <v>A</v>
      </c>
      <c r="I10" s="310" t="s">
        <v>7970</v>
      </c>
    </row>
    <row r="11" spans="1:9" ht="80.099999999999994" customHeight="1" x14ac:dyDescent="0.45">
      <c r="A11" s="176">
        <v>4</v>
      </c>
      <c r="B11" s="177" t="s">
        <v>7763</v>
      </c>
      <c r="C11" s="178" t="str">
        <f>IF(B11="","",VLOOKUP(B11,'様式4・小学部（高）'!$A$17:$I$46,2,FALSE))</f>
        <v>算数</v>
      </c>
      <c r="D11" s="178" t="str">
        <f>IF(B11="","",VLOOKUP(B11,'様式4・小学部（高）'!$A$17:$I$46,3,FALSE))</f>
        <v>算数</v>
      </c>
      <c r="E11" s="178" t="str">
        <f>IF(B11="","",VLOOKUP(B11,'様式4・小学部（高）'!$A$17:$I$46,4,FALSE))</f>
        <v>27-3　ひ　さ　か　た</v>
      </c>
      <c r="F11" s="179" t="str">
        <f>IF(B11="","",VLOOKUP(B11,'様式4・小学部（高）'!$A$17:$I$46,5,FALSE))</f>
        <v>スキンシップ絵本かずのえほん</v>
      </c>
      <c r="G11" s="179" t="str">
        <f>IF(B11="","",VLOOKUP(B11,'様式4・小学部（高）'!$A$17:$I$46,6,FALSE))</f>
        <v>知</v>
      </c>
      <c r="H11" s="179" t="str">
        <f>IF(B11="","",VLOOKUP(B11,'様式4・小学部（高）'!$A$17:$I$46,7,FALSE))</f>
        <v>B</v>
      </c>
      <c r="I11" s="197" t="s">
        <v>7980</v>
      </c>
    </row>
    <row r="12" spans="1:9" ht="80.099999999999994" customHeight="1" x14ac:dyDescent="0.45">
      <c r="A12" s="176">
        <v>5</v>
      </c>
      <c r="B12" s="177" t="s">
        <v>7764</v>
      </c>
      <c r="C12" s="178" t="str">
        <f>IF(B12="","",VLOOKUP(B12,'様式4・小学部（高）'!$A$17:$I$46,2,FALSE))</f>
        <v>生活</v>
      </c>
      <c r="D12" s="178" t="str">
        <f>IF(B12="","",VLOOKUP(B12,'様式4・小学部（高）'!$A$17:$I$46,3,FALSE))</f>
        <v>生活</v>
      </c>
      <c r="E12" s="178" t="str">
        <f>IF(B12="","",VLOOKUP(B12,'様式4・小学部（高）'!$A$17:$I$46,4,FALSE))</f>
        <v>27-1　ひ か り の く に</v>
      </c>
      <c r="F12" s="179" t="str">
        <f>IF(B12="","",VLOOKUP(B12,'様式4・小学部（高）'!$A$17:$I$46,5,FALSE))</f>
        <v>こどものずかんＭｉｏ12　　　　きせつとしぜん</v>
      </c>
      <c r="G12" s="179" t="str">
        <f>IF(B12="","",VLOOKUP(B12,'様式4・小学部（高）'!$A$17:$I$46,6,FALSE))</f>
        <v>知</v>
      </c>
      <c r="H12" s="179" t="str">
        <f>IF(B12="","",VLOOKUP(B12,'様式4・小学部（高）'!$A$17:$I$46,7,FALSE))</f>
        <v>全</v>
      </c>
      <c r="I12" s="197" t="s">
        <v>7971</v>
      </c>
    </row>
    <row r="13" spans="1:9" ht="80.099999999999994" customHeight="1" x14ac:dyDescent="0.45">
      <c r="A13" s="176">
        <v>6</v>
      </c>
      <c r="B13" s="177"/>
      <c r="C13" s="178" t="str">
        <f>IF(B13="","",VLOOKUP(B13,'様式4・小学部（高）'!$A$17:$I$46,2,FALSE))</f>
        <v/>
      </c>
      <c r="D13" s="178" t="str">
        <f>IF(B13="","",VLOOKUP(B13,'様式4・小学部（高）'!$A$17:$I$46,3,FALSE))</f>
        <v/>
      </c>
      <c r="E13" s="178" t="str">
        <f>IF(B13="","",VLOOKUP(B13,'様式4・小学部（高）'!$A$17:$I$46,4,FALSE))</f>
        <v/>
      </c>
      <c r="F13" s="179" t="str">
        <f>IF(B13="","",VLOOKUP(B13,'様式4・小学部（高）'!$A$17:$I$46,5,FALSE))</f>
        <v/>
      </c>
      <c r="G13" s="179" t="str">
        <f>IF(B13="","",VLOOKUP(B13,'様式4・小学部（高）'!$A$17:$I$46,6,FALSE))</f>
        <v/>
      </c>
      <c r="H13" s="179" t="str">
        <f>IF(B13="","",VLOOKUP(B13,'様式4・小学部（高）'!$A$17:$I$46,7,FALSE))</f>
        <v/>
      </c>
      <c r="I13"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E23" sqref="E23:E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6" t="str">
        <f>'様式4・小学部（高）'!X3</f>
        <v>小学部（高）</v>
      </c>
      <c r="B1" s="377"/>
      <c r="C1" s="391" t="s">
        <v>5508</v>
      </c>
      <c r="D1" s="392"/>
      <c r="E1" s="157"/>
      <c r="F1" s="390" t="s">
        <v>7757</v>
      </c>
      <c r="G1" s="390"/>
      <c r="H1" s="390"/>
    </row>
    <row r="2" spans="1:8" ht="29.25" customHeight="1" x14ac:dyDescent="0.45">
      <c r="A2" s="394" t="str">
        <f>'様式4・小学部（高）'!F1&amp;"選定理由一覧表（検定済教科書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2" t="str">
        <f>様式３・小４!F3</f>
        <v>学校名　　　大阪府立守口支援学校　　　小学部（高）</v>
      </c>
      <c r="G3" s="389"/>
      <c r="H3" s="389"/>
    </row>
    <row r="4" spans="1:8" s="35" customFormat="1" ht="20.55" customHeight="1" x14ac:dyDescent="0.2">
      <c r="A4" s="158"/>
      <c r="B4" s="158"/>
      <c r="C4" s="159"/>
      <c r="D4" s="159"/>
      <c r="E4" s="159"/>
      <c r="F4" s="393"/>
      <c r="G4" s="393"/>
      <c r="H4" s="393"/>
    </row>
    <row r="5" spans="1:8" s="35" customFormat="1" ht="20.55" customHeight="1" x14ac:dyDescent="0.2">
      <c r="A5" s="370" t="s">
        <v>7943</v>
      </c>
      <c r="B5" s="371"/>
      <c r="C5" s="372"/>
      <c r="D5" s="159"/>
      <c r="E5" s="159"/>
      <c r="F5" s="281" t="s">
        <v>7695</v>
      </c>
      <c r="G5" s="281"/>
      <c r="H5" s="281"/>
    </row>
    <row r="6" spans="1:8" ht="20.55" customHeight="1" x14ac:dyDescent="0.45">
      <c r="A6" s="373"/>
      <c r="B6" s="374"/>
      <c r="C6" s="375"/>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3" t="str">
        <f>IF(B8="","",VLOOKUP(B8,'様式4・小学部（高）'!$A$17:$I$46,2,FALSE))</f>
        <v/>
      </c>
      <c r="D8" s="383" t="str">
        <f>IF(B8="","",VLOOKUP(B8,'様式4・小学部（高）'!$A$17:$I$46,3,FALSE))</f>
        <v/>
      </c>
      <c r="E8" s="166" t="str">
        <f>IF(B8="","",VLOOKUP(B8,'様式4・小学部（高）'!$A$17:$I$46,4,FALSE))</f>
        <v/>
      </c>
      <c r="F8" s="167" t="str">
        <f>IF(B8="","",VLOOKUP(B8,'様式4・小学部（高）'!$A$17:$I$46,5,FALSE))</f>
        <v/>
      </c>
      <c r="G8" s="386" t="str">
        <f>IF(B8="","",VLOOKUP(B8,'様式4・小学部（高）'!$A$17:$I$46,7,FALSE))</f>
        <v/>
      </c>
      <c r="H8" s="198"/>
    </row>
    <row r="9" spans="1:8" ht="80.099999999999994" customHeight="1" x14ac:dyDescent="0.45">
      <c r="A9" s="161" t="s">
        <v>2124</v>
      </c>
      <c r="B9" s="168"/>
      <c r="C9" s="384"/>
      <c r="D9" s="384"/>
      <c r="E9" s="169" t="str">
        <f>IF(B9="","",VLOOKUP(B9,ア!$A$2:$C$787,2,FALSE))</f>
        <v/>
      </c>
      <c r="F9" s="170" t="str">
        <f>IF(B9="","",VLOOKUP(B9,ア!$A$2:$C$787,3,FALSE))</f>
        <v/>
      </c>
      <c r="G9" s="387"/>
      <c r="H9" s="199"/>
    </row>
    <row r="10" spans="1:8" ht="80.099999999999994" customHeight="1" x14ac:dyDescent="0.45">
      <c r="A10" s="161" t="s">
        <v>2124</v>
      </c>
      <c r="B10" s="168"/>
      <c r="C10" s="385"/>
      <c r="D10" s="385"/>
      <c r="E10" s="169" t="str">
        <f>IF(B10="","",VLOOKUP(B10,ア!$A$2:$C$787,2,FALSE))</f>
        <v/>
      </c>
      <c r="F10" s="170" t="str">
        <f>IF(B10="","",VLOOKUP(B10,ア!$A$2:$C$787,3,FALSE))</f>
        <v/>
      </c>
      <c r="G10" s="388"/>
      <c r="H10" s="200"/>
    </row>
    <row r="11" spans="1:8" ht="80.099999999999994" customHeight="1" x14ac:dyDescent="0.45">
      <c r="A11" s="164">
        <v>2</v>
      </c>
      <c r="B11" s="165"/>
      <c r="C11" s="383" t="str">
        <f>IF(B11="","",VLOOKUP(B11,'様式4・小学部（高）'!$A$17:$I$46,2,FALSE))</f>
        <v/>
      </c>
      <c r="D11" s="383" t="str">
        <f>IF(B11="","",VLOOKUP(B11,'様式4・小学部（高）'!$A$17:$I$46,3,FALSE))</f>
        <v/>
      </c>
      <c r="E11" s="166" t="str">
        <f>IF(B11="","",VLOOKUP(B11,'様式4・小学部（高）'!$A$17:$I$46,4,FALSE))</f>
        <v/>
      </c>
      <c r="F11" s="167" t="str">
        <f>IF(B11="","",VLOOKUP(B11,'様式4・小学部（高）'!$A$17:$I$46,5,FALSE))</f>
        <v/>
      </c>
      <c r="G11" s="386" t="str">
        <f>IF(B11="","",VLOOKUP(B11,'様式4・小学部（高）'!$A$17:$I$46,7,FALSE))</f>
        <v/>
      </c>
      <c r="H11" s="198"/>
    </row>
    <row r="12" spans="1:8" ht="80.099999999999994" customHeight="1" x14ac:dyDescent="0.45">
      <c r="A12" s="161" t="s">
        <v>2124</v>
      </c>
      <c r="B12" s="168"/>
      <c r="C12" s="384"/>
      <c r="D12" s="384"/>
      <c r="E12" s="169" t="str">
        <f>IF(B12="","",VLOOKUP(B12,ア!$A$2:$C$787,2,FALSE))</f>
        <v/>
      </c>
      <c r="F12" s="170" t="str">
        <f>IF(B12="","",VLOOKUP(B12,ア!$A$2:$C$787,3,FALSE))</f>
        <v/>
      </c>
      <c r="G12" s="387"/>
      <c r="H12" s="199"/>
    </row>
    <row r="13" spans="1:8" ht="80.099999999999994" customHeight="1" x14ac:dyDescent="0.45">
      <c r="A13" s="161" t="s">
        <v>2124</v>
      </c>
      <c r="B13" s="168"/>
      <c r="C13" s="385"/>
      <c r="D13" s="385"/>
      <c r="E13" s="169" t="str">
        <f>IF(B13="","",VLOOKUP(B13,ア!$A$2:$C$787,2,FALSE))</f>
        <v/>
      </c>
      <c r="F13" s="170" t="str">
        <f>IF(B13="","",VLOOKUP(B13,ア!$A$2:$C$787,3,FALSE))</f>
        <v/>
      </c>
      <c r="G13" s="388"/>
      <c r="H13" s="200"/>
    </row>
    <row r="14" spans="1:8" ht="80.099999999999994" customHeight="1" x14ac:dyDescent="0.45">
      <c r="A14" s="164">
        <v>3</v>
      </c>
      <c r="B14" s="165"/>
      <c r="C14" s="383" t="str">
        <f>IF(B14="","",VLOOKUP(B14,'様式4・小学部（高）'!$A$17:$I$46,2,FALSE))</f>
        <v/>
      </c>
      <c r="D14" s="383" t="str">
        <f>IF(B14="","",VLOOKUP(B14,'様式4・小学部（高）'!$A$17:$I$46,3,FALSE))</f>
        <v/>
      </c>
      <c r="E14" s="166" t="str">
        <f>IF(B14="","",VLOOKUP(B14,'様式4・小学部（高）'!$A$17:$I$46,4,FALSE))</f>
        <v/>
      </c>
      <c r="F14" s="167" t="str">
        <f>IF(B14="","",VLOOKUP(B14,'様式4・小学部（高）'!$A$17:$I$46,5,FALSE))</f>
        <v/>
      </c>
      <c r="G14" s="386" t="str">
        <f>IF(B14="","",VLOOKUP(B14,'様式4・小学部（高）'!$A$17:$I$46,7,FALSE))</f>
        <v/>
      </c>
      <c r="H14" s="198"/>
    </row>
    <row r="15" spans="1:8" ht="80.099999999999994" customHeight="1" x14ac:dyDescent="0.45">
      <c r="A15" s="161" t="s">
        <v>2124</v>
      </c>
      <c r="B15" s="168"/>
      <c r="C15" s="384"/>
      <c r="D15" s="384"/>
      <c r="E15" s="169" t="str">
        <f>IF(B15="","",VLOOKUP(B15,ア!$A$2:$C$787,2,FALSE))</f>
        <v/>
      </c>
      <c r="F15" s="170" t="str">
        <f>IF(B15="","",VLOOKUP(B15,ア!$A$2:$C$787,3,FALSE))</f>
        <v/>
      </c>
      <c r="G15" s="387"/>
      <c r="H15" s="199"/>
    </row>
    <row r="16" spans="1:8" ht="80.099999999999994" customHeight="1" x14ac:dyDescent="0.45">
      <c r="A16" s="161" t="s">
        <v>2124</v>
      </c>
      <c r="B16" s="168"/>
      <c r="C16" s="385"/>
      <c r="D16" s="385"/>
      <c r="E16" s="169" t="str">
        <f>IF(B16="","",VLOOKUP(B16,ア!$A$2:$C$787,2,FALSE))</f>
        <v/>
      </c>
      <c r="F16" s="170" t="str">
        <f>IF(B16="","",VLOOKUP(B16,ア!$A$2:$C$787,3,FALSE))</f>
        <v/>
      </c>
      <c r="G16" s="388"/>
      <c r="H16" s="200"/>
    </row>
    <row r="17" spans="1:8" ht="80.099999999999994" customHeight="1" x14ac:dyDescent="0.45">
      <c r="A17" s="164">
        <v>4</v>
      </c>
      <c r="B17" s="165"/>
      <c r="C17" s="383" t="str">
        <f>IF(B17="","",VLOOKUP(B17,'様式4・小学部（高）'!$A$17:$I$46,2,FALSE))</f>
        <v/>
      </c>
      <c r="D17" s="383" t="str">
        <f>IF(B17="","",VLOOKUP(B17,'様式4・小学部（高）'!$A$17:$I$46,3,FALSE))</f>
        <v/>
      </c>
      <c r="E17" s="166" t="str">
        <f>IF(B17="","",VLOOKUP(B17,'様式4・小学部（高）'!$A$17:$I$46,4,FALSE))</f>
        <v/>
      </c>
      <c r="F17" s="167" t="str">
        <f>IF(B17="","",VLOOKUP(B17,'様式4・小学部（高）'!$A$17:$I$46,5,FALSE))</f>
        <v/>
      </c>
      <c r="G17" s="386" t="str">
        <f>IF(B17="","",VLOOKUP(B17,'様式4・小学部（高）'!$A$17:$I$46,7,FALSE))</f>
        <v/>
      </c>
      <c r="H17" s="198"/>
    </row>
    <row r="18" spans="1:8" ht="80.099999999999994" customHeight="1" x14ac:dyDescent="0.45">
      <c r="A18" s="161" t="s">
        <v>2124</v>
      </c>
      <c r="B18" s="168"/>
      <c r="C18" s="384"/>
      <c r="D18" s="384"/>
      <c r="E18" s="169" t="str">
        <f>IF(B18="","",VLOOKUP(B18,ア!$A$2:$C$787,2,FALSE))</f>
        <v/>
      </c>
      <c r="F18" s="170" t="str">
        <f>IF(B18="","",VLOOKUP(B18,ア!$A$2:$C$787,3,FALSE))</f>
        <v/>
      </c>
      <c r="G18" s="387"/>
      <c r="H18" s="199"/>
    </row>
    <row r="19" spans="1:8" ht="80.099999999999994" customHeight="1" x14ac:dyDescent="0.45">
      <c r="A19" s="161" t="s">
        <v>2124</v>
      </c>
      <c r="B19" s="168"/>
      <c r="C19" s="385"/>
      <c r="D19" s="385"/>
      <c r="E19" s="169" t="str">
        <f>IF(B19="","",VLOOKUP(B19,ア!$A$2:$C$787,2,FALSE))</f>
        <v/>
      </c>
      <c r="F19" s="170" t="str">
        <f>IF(B19="","",VLOOKUP(B19,ア!$A$2:$C$787,3,FALSE))</f>
        <v/>
      </c>
      <c r="G19" s="388"/>
      <c r="H19" s="200"/>
    </row>
    <row r="20" spans="1:8" ht="80.099999999999994" customHeight="1" x14ac:dyDescent="0.45">
      <c r="A20" s="164">
        <v>5</v>
      </c>
      <c r="B20" s="165"/>
      <c r="C20" s="383" t="str">
        <f>IF(B20="","",VLOOKUP(B20,'様式4・小学部（高）'!$A$17:$I$46,2,FALSE))</f>
        <v/>
      </c>
      <c r="D20" s="383" t="str">
        <f>IF(B20="","",VLOOKUP(B20,'様式4・小学部（高）'!$A$17:$I$46,3,FALSE))</f>
        <v/>
      </c>
      <c r="E20" s="166" t="str">
        <f>IF(B20="","",VLOOKUP(B20,'様式4・小学部（高）'!$A$17:$I$46,4,FALSE))</f>
        <v/>
      </c>
      <c r="F20" s="167" t="str">
        <f>IF(B20="","",VLOOKUP(B20,'様式4・小学部（高）'!$A$17:$I$46,5,FALSE))</f>
        <v/>
      </c>
      <c r="G20" s="386" t="str">
        <f>IF(B20="","",VLOOKUP(B20,'様式4・小学部（高）'!$A$17:$I$46,7,FALSE))</f>
        <v/>
      </c>
      <c r="H20" s="198"/>
    </row>
    <row r="21" spans="1:8" ht="80.099999999999994" customHeight="1" x14ac:dyDescent="0.45">
      <c r="A21" s="161" t="s">
        <v>2124</v>
      </c>
      <c r="B21" s="168"/>
      <c r="C21" s="384"/>
      <c r="D21" s="384"/>
      <c r="E21" s="169" t="str">
        <f>IF(B21="","",VLOOKUP(B21,ア!$A$2:$C$787,2,FALSE))</f>
        <v/>
      </c>
      <c r="F21" s="170" t="str">
        <f>IF(B21="","",VLOOKUP(B21,ア!$A$2:$C$787,3,FALSE))</f>
        <v/>
      </c>
      <c r="G21" s="387"/>
      <c r="H21" s="199"/>
    </row>
    <row r="22" spans="1:8" ht="80.099999999999994" customHeight="1" x14ac:dyDescent="0.45">
      <c r="A22" s="161" t="s">
        <v>2124</v>
      </c>
      <c r="B22" s="168"/>
      <c r="C22" s="385"/>
      <c r="D22" s="385"/>
      <c r="E22" s="169" t="str">
        <f>IF(B22="","",VLOOKUP(B22,ア!$A$2:$C$787,2,FALSE))</f>
        <v/>
      </c>
      <c r="F22" s="170" t="str">
        <f>IF(B22="","",VLOOKUP(B22,ア!$A$2:$C$787,3,FALSE))</f>
        <v/>
      </c>
      <c r="G22" s="388"/>
      <c r="H22" s="200"/>
    </row>
    <row r="23" spans="1:8" ht="80.099999999999994" customHeight="1" x14ac:dyDescent="0.45">
      <c r="A23" s="164">
        <v>6</v>
      </c>
      <c r="B23" s="165"/>
      <c r="C23" s="383" t="str">
        <f>IF(B23="","",VLOOKUP(B23,'様式4・小学部（高）'!$A$17:$I$46,2,FALSE))</f>
        <v/>
      </c>
      <c r="D23" s="383" t="str">
        <f>IF(B23="","",VLOOKUP(B23,'様式4・小学部（高）'!$A$17:$I$46,3,FALSE))</f>
        <v/>
      </c>
      <c r="E23" s="166" t="str">
        <f>IF(B23="","",VLOOKUP(B23,'様式4・小学部（高）'!$A$17:$I$46,4,FALSE))</f>
        <v/>
      </c>
      <c r="F23" s="167" t="str">
        <f>IF(B23="","",VLOOKUP(B23,'様式4・小学部（高）'!$A$17:$I$46,5,FALSE))</f>
        <v/>
      </c>
      <c r="G23" s="386" t="str">
        <f>IF(B23="","",VLOOKUP(B23,'様式4・小学部（高）'!$A$17:$I$46,7,FALSE))</f>
        <v/>
      </c>
      <c r="H23" s="198"/>
    </row>
    <row r="24" spans="1:8" ht="80.099999999999994" customHeight="1" x14ac:dyDescent="0.45">
      <c r="A24" s="161" t="s">
        <v>2124</v>
      </c>
      <c r="B24" s="168"/>
      <c r="C24" s="384"/>
      <c r="D24" s="384"/>
      <c r="E24" s="169" t="str">
        <f>IF(B24="","",VLOOKUP(B24,ア!$A$2:$C$787,2,FALSE))</f>
        <v/>
      </c>
      <c r="F24" s="170" t="str">
        <f>IF(B24="","",VLOOKUP(B24,ア!$A$2:$C$787,3,FALSE))</f>
        <v/>
      </c>
      <c r="G24" s="387"/>
      <c r="H24" s="199"/>
    </row>
    <row r="25" spans="1:8" ht="80.099999999999994" customHeight="1" x14ac:dyDescent="0.45">
      <c r="A25" s="161" t="s">
        <v>2124</v>
      </c>
      <c r="B25" s="168"/>
      <c r="C25" s="385"/>
      <c r="D25" s="385"/>
      <c r="E25" s="169" t="str">
        <f>IF(B25="","",VLOOKUP(B25,ア!$A$2:$C$787,2,FALSE))</f>
        <v/>
      </c>
      <c r="F25" s="170" t="str">
        <f>IF(B25="","",VLOOKUP(B25,ア!$A$2:$C$787,3,FALSE))</f>
        <v/>
      </c>
      <c r="G25" s="388"/>
      <c r="H25" s="200"/>
    </row>
    <row r="26" spans="1:8" ht="80.099999999999994" customHeight="1" x14ac:dyDescent="0.45">
      <c r="A26" s="164">
        <v>7</v>
      </c>
      <c r="B26" s="165"/>
      <c r="C26" s="383" t="str">
        <f>IF(B26="","",VLOOKUP(B26,'様式4・小学部（高）'!$A$17:$I$46,2,FALSE))</f>
        <v/>
      </c>
      <c r="D26" s="383" t="str">
        <f>IF(B26="","",VLOOKUP(B26,'様式4・小学部（高）'!$A$17:$I$46,3,FALSE))</f>
        <v/>
      </c>
      <c r="E26" s="166" t="str">
        <f>IF(B26="","",VLOOKUP(B26,'様式4・小学部（高）'!$A$17:$I$46,4,FALSE))</f>
        <v/>
      </c>
      <c r="F26" s="167" t="str">
        <f>IF(B26="","",VLOOKUP(B26,'様式4・小学部（高）'!$A$17:$I$46,5,FALSE))</f>
        <v/>
      </c>
      <c r="G26" s="386" t="str">
        <f>IF(B26="","",VLOOKUP(B26,'様式4・小学部（高）'!$A$17:$I$46,7,FALSE))</f>
        <v/>
      </c>
      <c r="H26" s="198"/>
    </row>
    <row r="27" spans="1:8" ht="80.099999999999994" customHeight="1" x14ac:dyDescent="0.45">
      <c r="A27" s="161" t="s">
        <v>2124</v>
      </c>
      <c r="B27" s="168"/>
      <c r="C27" s="384"/>
      <c r="D27" s="384"/>
      <c r="E27" s="169" t="str">
        <f>IF(B27="","",VLOOKUP(B27,ア!$A$2:$C$787,2,FALSE))</f>
        <v/>
      </c>
      <c r="F27" s="170" t="str">
        <f>IF(B27="","",VLOOKUP(B27,ア!$A$2:$C$787,3,FALSE))</f>
        <v/>
      </c>
      <c r="G27" s="387"/>
      <c r="H27" s="199"/>
    </row>
    <row r="28" spans="1:8" ht="80.099999999999994" customHeight="1" x14ac:dyDescent="0.45">
      <c r="A28" s="161" t="s">
        <v>2124</v>
      </c>
      <c r="B28" s="168"/>
      <c r="C28" s="385"/>
      <c r="D28" s="385"/>
      <c r="E28" s="169" t="str">
        <f>IF(B28="","",VLOOKUP(B28,ア!$A$2:$C$787,2,FALSE))</f>
        <v/>
      </c>
      <c r="F28" s="170" t="str">
        <f>IF(B28="","",VLOOKUP(B28,ア!$A$2:$C$787,3,FALSE))</f>
        <v/>
      </c>
      <c r="G28" s="388"/>
      <c r="H28" s="200"/>
    </row>
    <row r="29" spans="1:8" ht="80.099999999999994" customHeight="1" x14ac:dyDescent="0.45">
      <c r="A29" s="164">
        <v>8</v>
      </c>
      <c r="B29" s="165"/>
      <c r="C29" s="383" t="str">
        <f>IF(B29="","",VLOOKUP(B29,'様式4・小学部（高）'!$A$17:$I$46,2,FALSE))</f>
        <v/>
      </c>
      <c r="D29" s="383" t="str">
        <f>IF(B29="","",VLOOKUP(B29,'様式4・小学部（高）'!$A$17:$I$46,3,FALSE))</f>
        <v/>
      </c>
      <c r="E29" s="166" t="str">
        <f>IF(B29="","",VLOOKUP(B29,'様式4・小学部（高）'!$A$17:$I$46,4,FALSE))</f>
        <v/>
      </c>
      <c r="F29" s="167" t="str">
        <f>IF(B29="","",VLOOKUP(B29,'様式4・小学部（高）'!$A$17:$I$46,5,FALSE))</f>
        <v/>
      </c>
      <c r="G29" s="386" t="str">
        <f>IF(B29="","",VLOOKUP(B29,'様式4・小学部（高）'!$A$17:$I$46,7,FALSE))</f>
        <v/>
      </c>
      <c r="H29" s="198"/>
    </row>
    <row r="30" spans="1:8" ht="80.099999999999994" customHeight="1" x14ac:dyDescent="0.45">
      <c r="A30" s="161" t="s">
        <v>2124</v>
      </c>
      <c r="B30" s="168"/>
      <c r="C30" s="384"/>
      <c r="D30" s="384"/>
      <c r="E30" s="169" t="str">
        <f>IF(B30="","",VLOOKUP(B30,ア!$A$2:$C$787,2,FALSE))</f>
        <v/>
      </c>
      <c r="F30" s="170" t="str">
        <f>IF(B30="","",VLOOKUP(B30,ア!$A$2:$C$787,3,FALSE))</f>
        <v/>
      </c>
      <c r="G30" s="387"/>
      <c r="H30" s="199"/>
    </row>
    <row r="31" spans="1:8" ht="80.099999999999994" customHeight="1" x14ac:dyDescent="0.45">
      <c r="A31" s="161" t="s">
        <v>2124</v>
      </c>
      <c r="B31" s="168"/>
      <c r="C31" s="385"/>
      <c r="D31" s="385"/>
      <c r="E31" s="169" t="str">
        <f>IF(B31="","",VLOOKUP(B31,ア!$A$2:$C$787,2,FALSE))</f>
        <v/>
      </c>
      <c r="F31" s="170" t="str">
        <f>IF(B31="","",VLOOKUP(B31,ア!$A$2:$C$787,3,FALSE))</f>
        <v/>
      </c>
      <c r="G31" s="388"/>
      <c r="H31" s="200"/>
    </row>
    <row r="32" spans="1:8" ht="80.099999999999994" customHeight="1" x14ac:dyDescent="0.45">
      <c r="A32" s="164">
        <v>9</v>
      </c>
      <c r="B32" s="165"/>
      <c r="C32" s="383" t="str">
        <f>IF(B32="","",VLOOKUP(B32,'様式4・小学部（高）'!$A$17:$I$46,2,FALSE))</f>
        <v/>
      </c>
      <c r="D32" s="383" t="str">
        <f>IF(B32="","",VLOOKUP(B32,'様式4・小学部（高）'!$A$17:$I$46,3,FALSE))</f>
        <v/>
      </c>
      <c r="E32" s="166" t="str">
        <f>IF(B32="","",VLOOKUP(B32,'様式4・小学部（高）'!$A$17:$I$46,4,FALSE))</f>
        <v/>
      </c>
      <c r="F32" s="167" t="str">
        <f>IF(B32="","",VLOOKUP(B32,'様式4・小学部（高）'!$A$17:$I$46,5,FALSE))</f>
        <v/>
      </c>
      <c r="G32" s="386" t="str">
        <f>IF(B32="","",VLOOKUP(B32,'様式4・小学部（高）'!$A$17:$I$46,7,FALSE))</f>
        <v/>
      </c>
      <c r="H32" s="198"/>
    </row>
    <row r="33" spans="1:8" ht="80.099999999999994" customHeight="1" x14ac:dyDescent="0.45">
      <c r="A33" s="161" t="s">
        <v>2124</v>
      </c>
      <c r="B33" s="168"/>
      <c r="C33" s="384"/>
      <c r="D33" s="384"/>
      <c r="E33" s="169" t="str">
        <f>IF(B33="","",VLOOKUP(B33,ア!$A$2:$C$787,2,FALSE))</f>
        <v/>
      </c>
      <c r="F33" s="170" t="str">
        <f>IF(B33="","",VLOOKUP(B33,ア!$A$2:$C$787,3,FALSE))</f>
        <v/>
      </c>
      <c r="G33" s="387"/>
      <c r="H33" s="199"/>
    </row>
    <row r="34" spans="1:8" ht="80.099999999999994" customHeight="1" x14ac:dyDescent="0.45">
      <c r="A34" s="161" t="s">
        <v>2124</v>
      </c>
      <c r="B34" s="168"/>
      <c r="C34" s="385"/>
      <c r="D34" s="385"/>
      <c r="E34" s="169" t="str">
        <f>IF(B34="","",VLOOKUP(B34,ア!$A$2:$C$787,2,FALSE))</f>
        <v/>
      </c>
      <c r="F34" s="170" t="str">
        <f>IF(B34="","",VLOOKUP(B34,ア!$A$2:$C$787,3,FALSE))</f>
        <v/>
      </c>
      <c r="G34" s="388"/>
      <c r="H34" s="200"/>
    </row>
    <row r="35" spans="1:8" ht="80.099999999999994" customHeight="1" x14ac:dyDescent="0.45">
      <c r="A35" s="164">
        <v>10</v>
      </c>
      <c r="B35" s="165"/>
      <c r="C35" s="383" t="str">
        <f>IF(B35="","",VLOOKUP(B35,'様式4・小学部（高）'!$A$17:$I$46,2,FALSE))</f>
        <v/>
      </c>
      <c r="D35" s="383" t="str">
        <f>IF(B35="","",VLOOKUP(B35,'様式4・小学部（高）'!$A$17:$I$46,3,FALSE))</f>
        <v/>
      </c>
      <c r="E35" s="166" t="str">
        <f>IF(B35="","",VLOOKUP(B35,'様式4・小学部（高）'!$A$17:$I$46,4,FALSE))</f>
        <v/>
      </c>
      <c r="F35" s="167" t="str">
        <f>IF(B35="","",VLOOKUP(B35,'様式4・小学部（高）'!$A$17:$I$46,5,FALSE))</f>
        <v/>
      </c>
      <c r="G35" s="386" t="str">
        <f>IF(B35="","",VLOOKUP(B35,'様式4・小学部（高）'!$A$17:$I$46,7,FALSE))</f>
        <v/>
      </c>
      <c r="H35" s="198"/>
    </row>
    <row r="36" spans="1:8" ht="80.099999999999994" customHeight="1" x14ac:dyDescent="0.45">
      <c r="A36" s="161" t="s">
        <v>2124</v>
      </c>
      <c r="B36" s="168"/>
      <c r="C36" s="384"/>
      <c r="D36" s="384"/>
      <c r="E36" s="169" t="str">
        <f>IF(B36="","",VLOOKUP(B36,ア!$A$2:$C$787,2,FALSE))</f>
        <v/>
      </c>
      <c r="F36" s="170" t="str">
        <f>IF(B36="","",VLOOKUP(B36,ア!$A$2:$C$787,3,FALSE))</f>
        <v/>
      </c>
      <c r="G36" s="387"/>
      <c r="H36" s="199"/>
    </row>
    <row r="37" spans="1:8" ht="80.099999999999994" customHeight="1" x14ac:dyDescent="0.45">
      <c r="A37" s="161" t="s">
        <v>2124</v>
      </c>
      <c r="B37" s="168"/>
      <c r="C37" s="385"/>
      <c r="D37" s="385"/>
      <c r="E37" s="169" t="str">
        <f>IF(B37="","",VLOOKUP(B37,ア!$A$2:$C$787,2,FALSE))</f>
        <v/>
      </c>
      <c r="F37" s="170" t="str">
        <f>IF(B37="","",VLOOKUP(B37,ア!$A$2:$C$787,3,FALSE))</f>
        <v/>
      </c>
      <c r="G37" s="388"/>
      <c r="H37" s="200"/>
    </row>
    <row r="38" spans="1:8" ht="80.099999999999994" customHeight="1" x14ac:dyDescent="0.45">
      <c r="A38" s="164">
        <v>11</v>
      </c>
      <c r="B38" s="165"/>
      <c r="C38" s="383" t="str">
        <f>IF(B38="","",VLOOKUP(B38,'様式4・小学部（高）'!$A$17:$I$46,2,FALSE))</f>
        <v/>
      </c>
      <c r="D38" s="383" t="str">
        <f>IF(B38="","",VLOOKUP(B38,'様式4・小学部（高）'!$A$17:$I$46,3,FALSE))</f>
        <v/>
      </c>
      <c r="E38" s="166" t="str">
        <f>IF(B38="","",VLOOKUP(B38,'様式4・小学部（高）'!$A$17:$I$46,4,FALSE))</f>
        <v/>
      </c>
      <c r="F38" s="167" t="str">
        <f>IF(B38="","",VLOOKUP(B38,'様式4・小学部（高）'!$A$17:$I$46,5,FALSE))</f>
        <v/>
      </c>
      <c r="G38" s="386" t="str">
        <f>IF(B38="","",VLOOKUP(B38,'様式4・小学部（高）'!$A$17:$I$46,7,FALSE))</f>
        <v/>
      </c>
      <c r="H38" s="198"/>
    </row>
    <row r="39" spans="1:8" ht="80.099999999999994" customHeight="1" x14ac:dyDescent="0.45">
      <c r="A39" s="161" t="s">
        <v>2124</v>
      </c>
      <c r="B39" s="168"/>
      <c r="C39" s="384"/>
      <c r="D39" s="384"/>
      <c r="E39" s="169" t="str">
        <f>IF(B39="","",VLOOKUP(B39,ア!$A$2:$C$787,2,FALSE))</f>
        <v/>
      </c>
      <c r="F39" s="170" t="str">
        <f>IF(B39="","",VLOOKUP(B39,ア!$A$2:$C$787,3,FALSE))</f>
        <v/>
      </c>
      <c r="G39" s="387"/>
      <c r="H39" s="199"/>
    </row>
    <row r="40" spans="1:8" ht="80.099999999999994" customHeight="1" x14ac:dyDescent="0.45">
      <c r="A40" s="161" t="s">
        <v>2124</v>
      </c>
      <c r="B40" s="168"/>
      <c r="C40" s="385"/>
      <c r="D40" s="385"/>
      <c r="E40" s="169" t="str">
        <f>IF(B40="","",VLOOKUP(B40,ア!$A$2:$C$787,2,FALSE))</f>
        <v/>
      </c>
      <c r="F40" s="170" t="str">
        <f>IF(B40="","",VLOOKUP(B40,ア!$A$2:$C$787,3,FALSE))</f>
        <v/>
      </c>
      <c r="G40" s="388"/>
      <c r="H40" s="200"/>
    </row>
    <row r="41" spans="1:8" ht="80.099999999999994" customHeight="1" x14ac:dyDescent="0.45">
      <c r="A41" s="164">
        <v>12</v>
      </c>
      <c r="B41" s="165"/>
      <c r="C41" s="383" t="str">
        <f>IF(B41="","",VLOOKUP(B41,'様式4・小学部（高）'!$A$17:$I$46,2,FALSE))</f>
        <v/>
      </c>
      <c r="D41" s="383" t="str">
        <f>IF(B41="","",VLOOKUP(B41,'様式4・小学部（高）'!$A$17:$I$46,3,FALSE))</f>
        <v/>
      </c>
      <c r="E41" s="166" t="str">
        <f>IF(B41="","",VLOOKUP(B41,'様式4・小学部（高）'!$A$17:$I$46,4,FALSE))</f>
        <v/>
      </c>
      <c r="F41" s="167" t="str">
        <f>IF(B41="","",VLOOKUP(B41,'様式4・小学部（高）'!$A$17:$I$46,5,FALSE))</f>
        <v/>
      </c>
      <c r="G41" s="386" t="str">
        <f>IF(B41="","",VLOOKUP(B41,'様式4・小学部（高）'!$A$17:$I$46,7,FALSE))</f>
        <v/>
      </c>
      <c r="H41" s="198"/>
    </row>
    <row r="42" spans="1:8" ht="80.099999999999994" customHeight="1" x14ac:dyDescent="0.45">
      <c r="A42" s="161" t="s">
        <v>2124</v>
      </c>
      <c r="B42" s="168"/>
      <c r="C42" s="384"/>
      <c r="D42" s="384"/>
      <c r="E42" s="169" t="str">
        <f>IF(B42="","",VLOOKUP(B42,ア!$A$2:$C$787,2,FALSE))</f>
        <v/>
      </c>
      <c r="F42" s="170" t="str">
        <f>IF(B42="","",VLOOKUP(B42,ア!$A$2:$C$787,3,FALSE))</f>
        <v/>
      </c>
      <c r="G42" s="387"/>
      <c r="H42" s="199"/>
    </row>
    <row r="43" spans="1:8" ht="80.099999999999994" customHeight="1" x14ac:dyDescent="0.45">
      <c r="A43" s="161" t="s">
        <v>2124</v>
      </c>
      <c r="B43" s="168"/>
      <c r="C43" s="385"/>
      <c r="D43" s="385"/>
      <c r="E43" s="169" t="str">
        <f>IF(B43="","",VLOOKUP(B43,ア!$A$2:$C$787,2,FALSE))</f>
        <v/>
      </c>
      <c r="F43" s="170" t="str">
        <f>IF(B43="","",VLOOKUP(B43,ア!$A$2:$C$787,3,FALSE))</f>
        <v/>
      </c>
      <c r="G43" s="388"/>
      <c r="H43" s="200"/>
    </row>
    <row r="44" spans="1:8" ht="80.099999999999994" customHeight="1" x14ac:dyDescent="0.45">
      <c r="A44" s="164">
        <v>13</v>
      </c>
      <c r="B44" s="165"/>
      <c r="C44" s="383" t="str">
        <f>IF(B44="","",VLOOKUP(B44,'様式4・小学部（高）'!$A$17:$I$46,2,FALSE))</f>
        <v/>
      </c>
      <c r="D44" s="383" t="str">
        <f>IF(B44="","",VLOOKUP(B44,'様式4・小学部（高）'!$A$17:$I$46,3,FALSE))</f>
        <v/>
      </c>
      <c r="E44" s="166" t="str">
        <f>IF(B44="","",VLOOKUP(B44,'様式4・小学部（高）'!$A$17:$I$46,4,FALSE))</f>
        <v/>
      </c>
      <c r="F44" s="167" t="str">
        <f>IF(B44="","",VLOOKUP(B44,'様式4・小学部（高）'!$A$17:$I$46,5,FALSE))</f>
        <v/>
      </c>
      <c r="G44" s="386" t="str">
        <f>IF(B44="","",VLOOKUP(B44,'様式4・小学部（高）'!$A$17:$I$46,7,FALSE))</f>
        <v/>
      </c>
      <c r="H44" s="198"/>
    </row>
    <row r="45" spans="1:8" ht="80.099999999999994" customHeight="1" x14ac:dyDescent="0.45">
      <c r="A45" s="161" t="s">
        <v>2124</v>
      </c>
      <c r="B45" s="168"/>
      <c r="C45" s="384"/>
      <c r="D45" s="384"/>
      <c r="E45" s="169" t="str">
        <f>IF(B45="","",VLOOKUP(B45,ア!$A$2:$C$787,2,FALSE))</f>
        <v/>
      </c>
      <c r="F45" s="170" t="str">
        <f>IF(B45="","",VLOOKUP(B45,ア!$A$2:$C$787,3,FALSE))</f>
        <v/>
      </c>
      <c r="G45" s="387"/>
      <c r="H45" s="199"/>
    </row>
    <row r="46" spans="1:8" ht="80.099999999999994" customHeight="1" x14ac:dyDescent="0.45">
      <c r="A46" s="161" t="s">
        <v>2124</v>
      </c>
      <c r="B46" s="168"/>
      <c r="C46" s="385"/>
      <c r="D46" s="385"/>
      <c r="E46" s="169" t="str">
        <f>IF(B46="","",VLOOKUP(B46,ア!$A$2:$C$787,2,FALSE))</f>
        <v/>
      </c>
      <c r="F46" s="170" t="str">
        <f>IF(B46="","",VLOOKUP(B46,ア!$A$2:$C$787,3,FALSE))</f>
        <v/>
      </c>
      <c r="G46" s="388"/>
      <c r="H46" s="200"/>
    </row>
    <row r="47" spans="1:8" ht="80.099999999999994" customHeight="1" x14ac:dyDescent="0.45">
      <c r="A47" s="164">
        <v>14</v>
      </c>
      <c r="B47" s="165"/>
      <c r="C47" s="383" t="str">
        <f>IF(B47="","",VLOOKUP(B47,'様式4・小学部（高）'!$A$17:$I$46,2,FALSE))</f>
        <v/>
      </c>
      <c r="D47" s="383" t="str">
        <f>IF(B47="","",VLOOKUP(B47,'様式4・小学部（高）'!$A$17:$I$46,3,FALSE))</f>
        <v/>
      </c>
      <c r="E47" s="166" t="str">
        <f>IF(B47="","",VLOOKUP(B47,'様式4・小学部（高）'!$A$17:$I$46,4,FALSE))</f>
        <v/>
      </c>
      <c r="F47" s="167" t="str">
        <f>IF(B47="","",VLOOKUP(B47,'様式4・小学部（高）'!$A$17:$I$46,5,FALSE))</f>
        <v/>
      </c>
      <c r="G47" s="386" t="str">
        <f>IF(B47="","",VLOOKUP(B47,'様式4・小学部（高）'!$A$17:$I$46,7,FALSE))</f>
        <v/>
      </c>
      <c r="H47" s="198"/>
    </row>
    <row r="48" spans="1:8" ht="80.099999999999994" customHeight="1" x14ac:dyDescent="0.45">
      <c r="A48" s="161" t="s">
        <v>2124</v>
      </c>
      <c r="B48" s="168"/>
      <c r="C48" s="384"/>
      <c r="D48" s="384"/>
      <c r="E48" s="169" t="str">
        <f>IF(B48="","",VLOOKUP(B48,ア!$A$2:$C$787,2,FALSE))</f>
        <v/>
      </c>
      <c r="F48" s="170" t="str">
        <f>IF(B48="","",VLOOKUP(B48,ア!$A$2:$C$787,3,FALSE))</f>
        <v/>
      </c>
      <c r="G48" s="387"/>
      <c r="H48" s="199"/>
    </row>
    <row r="49" spans="1:8" ht="80.099999999999994" customHeight="1" x14ac:dyDescent="0.45">
      <c r="A49" s="161" t="s">
        <v>2124</v>
      </c>
      <c r="B49" s="168"/>
      <c r="C49" s="385"/>
      <c r="D49" s="385"/>
      <c r="E49" s="169" t="str">
        <f>IF(B49="","",VLOOKUP(B49,ア!$A$2:$C$787,2,FALSE))</f>
        <v/>
      </c>
      <c r="F49" s="170" t="str">
        <f>IF(B49="","",VLOOKUP(B49,ア!$A$2:$C$787,3,FALSE))</f>
        <v/>
      </c>
      <c r="G49" s="388"/>
      <c r="H49" s="200"/>
    </row>
    <row r="50" spans="1:8" ht="80.099999999999994" customHeight="1" x14ac:dyDescent="0.45">
      <c r="A50" s="164">
        <v>15</v>
      </c>
      <c r="B50" s="165"/>
      <c r="C50" s="383" t="str">
        <f>IF(B50="","",VLOOKUP(B50,'様式4・小学部（高）'!$A$17:$I$46,2,FALSE))</f>
        <v/>
      </c>
      <c r="D50" s="383" t="str">
        <f>IF(B50="","",VLOOKUP(B50,'様式4・小学部（高）'!$A$17:$I$46,3,FALSE))</f>
        <v/>
      </c>
      <c r="E50" s="166" t="str">
        <f>IF(B50="","",VLOOKUP(B50,'様式4・小学部（高）'!$A$17:$I$46,4,FALSE))</f>
        <v/>
      </c>
      <c r="F50" s="167" t="str">
        <f>IF(B50="","",VLOOKUP(B50,'様式4・小学部（高）'!$A$17:$I$46,5,FALSE))</f>
        <v/>
      </c>
      <c r="G50" s="386" t="str">
        <f>IF(B50="","",VLOOKUP(B50,'様式4・小学部（高）'!$A$17:$I$46,7,FALSE))</f>
        <v/>
      </c>
      <c r="H50" s="198"/>
    </row>
    <row r="51" spans="1:8" ht="80.099999999999994" customHeight="1" x14ac:dyDescent="0.45">
      <c r="A51" s="161" t="s">
        <v>2124</v>
      </c>
      <c r="B51" s="168"/>
      <c r="C51" s="384"/>
      <c r="D51" s="384"/>
      <c r="E51" s="169" t="str">
        <f>IF(B51="","",VLOOKUP(B51,ア!$A$2:$C$787,2,FALSE))</f>
        <v/>
      </c>
      <c r="F51" s="170" t="str">
        <f>IF(B51="","",VLOOKUP(B51,ア!$A$2:$C$787,3,FALSE))</f>
        <v/>
      </c>
      <c r="G51" s="387"/>
      <c r="H51" s="199"/>
    </row>
    <row r="52" spans="1:8" ht="80.099999999999994" customHeight="1" x14ac:dyDescent="0.45">
      <c r="A52" s="161" t="s">
        <v>2124</v>
      </c>
      <c r="B52" s="168"/>
      <c r="C52" s="385"/>
      <c r="D52" s="385"/>
      <c r="E52" s="169" t="str">
        <f>IF(B52="","",VLOOKUP(B52,ア!$A$2:$C$787,2,FALSE))</f>
        <v/>
      </c>
      <c r="F52" s="170" t="str">
        <f>IF(B52="","",VLOOKUP(B52,ア!$A$2:$C$787,3,FALSE))</f>
        <v/>
      </c>
      <c r="G52" s="388"/>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6"/>
  <sheetViews>
    <sheetView view="pageBreakPreview" topLeftCell="A6" zoomScale="85" zoomScaleNormal="100" zoomScaleSheetLayoutView="85" workbookViewId="0">
      <selection activeCell="E23" sqref="E23:E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6" t="str">
        <f>'様式4・小学部（高）'!X3</f>
        <v>小学部（高）</v>
      </c>
      <c r="B1" s="377"/>
      <c r="C1" s="378" t="s">
        <v>5510</v>
      </c>
      <c r="D1" s="379"/>
      <c r="E1" s="157"/>
      <c r="F1" s="390"/>
      <c r="G1" s="390"/>
      <c r="H1" s="390"/>
      <c r="I1" s="390"/>
    </row>
    <row r="2" spans="1:9" ht="29.25" customHeight="1" x14ac:dyDescent="0.45">
      <c r="A2" s="381" t="str">
        <f>様式３・小４!$A$2</f>
        <v>令和８年度使用教科用図書図書選定理由一覧表（支援学校用）</v>
      </c>
      <c r="B2" s="381"/>
      <c r="C2" s="381"/>
      <c r="D2" s="381"/>
      <c r="E2" s="381"/>
      <c r="F2" s="381"/>
      <c r="G2" s="381"/>
      <c r="H2" s="381"/>
      <c r="I2" s="381"/>
    </row>
    <row r="3" spans="1:9" s="1" customFormat="1" ht="22.5" customHeight="1" x14ac:dyDescent="0.2">
      <c r="A3" s="279"/>
      <c r="B3" s="279"/>
      <c r="C3" s="279"/>
      <c r="E3" s="171"/>
      <c r="F3" s="382" t="str">
        <f>"学校名　　　大阪府立"&amp;'様式4・小学部（高）'!W3&amp;"　　　"&amp;'様式4・小学部（高）'!X3</f>
        <v>学校名　　　大阪府立守口支援学校　　　小学部（高）</v>
      </c>
      <c r="G3" s="382"/>
      <c r="H3" s="382"/>
      <c r="I3" s="382"/>
    </row>
    <row r="4" spans="1:9" s="1" customFormat="1" ht="20.55" customHeight="1" x14ac:dyDescent="0.2">
      <c r="A4" s="171"/>
      <c r="B4" s="171"/>
      <c r="C4" s="171"/>
      <c r="D4" s="171"/>
      <c r="E4" s="171"/>
      <c r="F4" s="278" t="s">
        <v>5511</v>
      </c>
      <c r="G4" s="278"/>
      <c r="H4" s="278"/>
      <c r="I4" s="278"/>
    </row>
    <row r="5" spans="1:9" s="1" customFormat="1" ht="20.55" customHeight="1" x14ac:dyDescent="0.2">
      <c r="A5" s="396" t="s">
        <v>7944</v>
      </c>
      <c r="B5" s="396"/>
      <c r="C5" s="396"/>
      <c r="D5" s="171"/>
      <c r="E5" s="171"/>
    </row>
    <row r="6" spans="1:9" ht="20.55" customHeight="1" x14ac:dyDescent="0.45">
      <c r="A6" s="396"/>
      <c r="B6" s="396"/>
      <c r="C6" s="396"/>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IF(B8="","",VLOOKUP(B8,'様式4・小学部（高）'!$J$17:$R$46,2,FALSE))</f>
        <v>国語</v>
      </c>
      <c r="D8" s="178" t="str">
        <f>IF(B8="","",VLOOKUP(B8,'様式4・小学部（高）'!$J$17:$R$46,3,FALSE))</f>
        <v>国語</v>
      </c>
      <c r="E8" s="178" t="str">
        <f>IF(B8="","",VLOOKUP(B8,'様式4・小学部（高）'!$J$17:$R$46,4,FALSE))</f>
        <v>06-1　偕　成　社</v>
      </c>
      <c r="F8" s="179" t="str">
        <f>IF(B8="","",VLOOKUP(B8,'様式4・小学部（高）'!$J$17:$R$46,5,FALSE))</f>
        <v>五味太郎・言葉図鑑（３）かざることば（Ａ）</v>
      </c>
      <c r="G8" s="179" t="str">
        <f>IF(B8="","",VLOOKUP(B8,'様式4・小学部（高）'!$J$17:$R$46,6,FALSE))</f>
        <v>知</v>
      </c>
      <c r="H8" s="179" t="str">
        <f>IF(B8="","",VLOOKUP(B8,'様式4・小学部（高）'!$J$17:$R$46,7,FALSE))</f>
        <v>A</v>
      </c>
      <c r="I8" s="197" t="s">
        <v>7981</v>
      </c>
    </row>
    <row r="9" spans="1:9" ht="80.099999999999994" customHeight="1" x14ac:dyDescent="0.45">
      <c r="A9" s="176">
        <v>2</v>
      </c>
      <c r="B9" s="177" t="s">
        <v>7821</v>
      </c>
      <c r="C9" s="178" t="str">
        <f>IF(B9="","",VLOOKUP(B9,'様式4・小学部（高）'!$J$17:$R$46,2,FALSE))</f>
        <v>国語</v>
      </c>
      <c r="D9" s="178" t="str">
        <f>IF(B9="","",VLOOKUP(B9,'様式4・小学部（高）'!$J$17:$R$46,3,FALSE))</f>
        <v>国語</v>
      </c>
      <c r="E9" s="178" t="str">
        <f>IF(B9="","",VLOOKUP(B9,'様式4・小学部（高）'!$J$17:$R$46,4,FALSE))</f>
        <v>06-1　偕　成　社</v>
      </c>
      <c r="F9" s="179" t="str">
        <f>IF(B9="","",VLOOKUP(B9,'様式4・小学部（高）'!$J$17:$R$46,5,FALSE))</f>
        <v>五味太郎・言葉図鑑（10）なまえのことば</v>
      </c>
      <c r="G9" s="179" t="str">
        <f>IF(B9="","",VLOOKUP(B9,'様式4・小学部（高）'!$J$17:$R$46,6,FALSE))</f>
        <v>知</v>
      </c>
      <c r="H9" s="179" t="str">
        <f>IF(B9="","",VLOOKUP(B9,'様式4・小学部（高）'!$J$17:$R$46,7,FALSE))</f>
        <v xml:space="preserve">B </v>
      </c>
      <c r="I9" s="197" t="s">
        <v>7982</v>
      </c>
    </row>
    <row r="10" spans="1:9" ht="80.099999999999994" customHeight="1" x14ac:dyDescent="0.45">
      <c r="A10" s="176">
        <v>3</v>
      </c>
      <c r="B10" s="177" t="s">
        <v>7822</v>
      </c>
      <c r="C10" s="178" t="str">
        <f>IF(B10="","",VLOOKUP(B10,'様式4・小学部（高）'!$J$17:$R$46,2,FALSE))</f>
        <v>算数</v>
      </c>
      <c r="D10" s="178" t="str">
        <f>IF(B10="","",VLOOKUP(B10,'様式4・小学部（高）'!$J$17:$R$46,3,FALSE))</f>
        <v>算数</v>
      </c>
      <c r="E10" s="178" t="str">
        <f>IF(B10="","",VLOOKUP(B10,'様式4・小学部（高）'!$J$17:$R$46,4,FALSE))</f>
        <v>20-1　童　心　社</v>
      </c>
      <c r="F10" s="179" t="str">
        <f>IF(B10="","",VLOOKUP(B10,'様式4・小学部（高）'!$J$17:$R$46,5,FALSE))</f>
        <v>かずのほん３　０から10までの
たしざんひきざん</v>
      </c>
      <c r="G10" s="179" t="str">
        <f>IF(B10="","",VLOOKUP(B10,'様式4・小学部（高）'!$J$17:$R$46,6,FALSE))</f>
        <v>知</v>
      </c>
      <c r="H10" s="179" t="str">
        <f>IF(B10="","",VLOOKUP(B10,'様式4・小学部（高）'!$J$17:$R$46,7,FALSE))</f>
        <v>A</v>
      </c>
      <c r="I10" s="197" t="s">
        <v>7973</v>
      </c>
    </row>
    <row r="11" spans="1:9" ht="80.099999999999994" customHeight="1" x14ac:dyDescent="0.45">
      <c r="A11" s="176">
        <v>4</v>
      </c>
      <c r="B11" s="177" t="s">
        <v>7823</v>
      </c>
      <c r="C11" s="178" t="str">
        <f>IF(B11="","",VLOOKUP(B11,'様式4・小学部（高）'!$J$17:$R$46,2,FALSE))</f>
        <v>算数</v>
      </c>
      <c r="D11" s="178" t="str">
        <f>IF(B11="","",VLOOKUP(B11,'様式4・小学部（高）'!$J$17:$R$46,3,FALSE))</f>
        <v>算数</v>
      </c>
      <c r="E11" s="178" t="str">
        <f>IF(B11="","",VLOOKUP(B11,'様式4・小学部（高）'!$J$17:$R$46,4,FALSE))</f>
        <v>30-2　ポ　プ　ラ　社　</v>
      </c>
      <c r="F11" s="179" t="str">
        <f>IF(B11="","",VLOOKUP(B11,'様式4・小学部（高）'!$J$17:$R$46,5,FALSE))</f>
        <v>絵本・いつでもいっしょ２どうぶつ なんびき？</v>
      </c>
      <c r="G11" s="179" t="str">
        <f>IF(B11="","",VLOOKUP(B11,'様式4・小学部（高）'!$J$17:$R$46,6,FALSE))</f>
        <v>知</v>
      </c>
      <c r="H11" s="179" t="str">
        <f>IF(B11="","",VLOOKUP(B11,'様式4・小学部（高）'!$J$17:$R$46,7,FALSE))</f>
        <v xml:space="preserve">B </v>
      </c>
      <c r="I11" s="197" t="s">
        <v>7974</v>
      </c>
    </row>
    <row r="12" spans="1:9" ht="80.099999999999994" customHeight="1" x14ac:dyDescent="0.45">
      <c r="A12" s="176">
        <v>5</v>
      </c>
      <c r="B12" s="177" t="s">
        <v>7824</v>
      </c>
      <c r="C12" s="178" t="str">
        <f>IF(B12="","",VLOOKUP(B12,'様式4・小学部（高）'!$J$17:$R$46,2,FALSE))</f>
        <v>生活</v>
      </c>
      <c r="D12" s="178" t="str">
        <f>IF(B12="","",VLOOKUP(B12,'様式4・小学部（高）'!$J$17:$R$46,3,FALSE))</f>
        <v>生活</v>
      </c>
      <c r="E12" s="178" t="str">
        <f>IF(B12="","",VLOOKUP(B12,'様式4・小学部（高）'!$J$17:$R$46,4,FALSE))</f>
        <v>10-8　合　同　出　版</v>
      </c>
      <c r="F12" s="179" t="str">
        <f>IF(B12="","",VLOOKUP(B12,'様式4・小学部（高）'!$J$17:$R$46,5,FALSE))</f>
        <v>絵でわかる
こどものせいかつずかん２しょくじのきほん</v>
      </c>
      <c r="G12" s="179" t="str">
        <f>IF(B12="","",VLOOKUP(B12,'様式4・小学部（高）'!$J$17:$R$46,6,FALSE))</f>
        <v>知</v>
      </c>
      <c r="H12" s="179" t="str">
        <f>IF(B12="","",VLOOKUP(B12,'様式4・小学部（高）'!$J$17:$R$46,7,FALSE))</f>
        <v>全</v>
      </c>
      <c r="I12" s="197" t="s">
        <v>7975</v>
      </c>
    </row>
    <row r="13" spans="1:9" ht="80.099999999999994" customHeight="1" x14ac:dyDescent="0.45">
      <c r="A13" s="176">
        <v>6</v>
      </c>
      <c r="B13" s="177" t="s">
        <v>7825</v>
      </c>
      <c r="C13" s="178" t="str">
        <f>IF(B13="","",VLOOKUP(B13,'様式4・小学部（高）'!$J$17:$R$46,2,FALSE))</f>
        <v>音楽</v>
      </c>
      <c r="D13" s="178" t="str">
        <f>IF(B13="","",VLOOKUP(B13,'様式4・小学部（高）'!$J$17:$R$46,3,FALSE))</f>
        <v>音楽</v>
      </c>
      <c r="E13" s="178" t="str">
        <f>IF(B13="","",VLOOKUP(B13,'様式4・小学部（高）'!$J$17:$R$46,4,FALSE))</f>
        <v>13-2　鈴　木　出　版</v>
      </c>
      <c r="F13" s="179" t="str">
        <f>IF(B13="","",VLOOKUP(B13,'様式4・小学部（高）'!$J$17:$R$46,5,FALSE))</f>
        <v>歌でおぼえる手話
ソングブック-ともだちになるために-</v>
      </c>
      <c r="G13" s="179" t="str">
        <f>IF(B13="","",VLOOKUP(B13,'様式4・小学部（高）'!$J$17:$R$46,6,FALSE))</f>
        <v>知</v>
      </c>
      <c r="H13" s="179" t="str">
        <f>IF(B13="","",VLOOKUP(B13,'様式4・小学部（高）'!$J$17:$R$46,7,FALSE))</f>
        <v>全</v>
      </c>
      <c r="I13" s="197" t="s">
        <v>7976</v>
      </c>
    </row>
    <row r="14" spans="1:9" ht="80.099999999999994" customHeight="1" x14ac:dyDescent="0.45">
      <c r="A14" s="176">
        <v>7</v>
      </c>
      <c r="B14" s="177" t="s">
        <v>7826</v>
      </c>
      <c r="C14" s="178" t="str">
        <f>IF(B14="","",VLOOKUP(B14,'様式4・小学部（高）'!$J$17:$R$46,2,FALSE))</f>
        <v>図工</v>
      </c>
      <c r="D14" s="178" t="str">
        <f>IF(B14="","",VLOOKUP(B14,'様式4・小学部（高）'!$J$17:$R$46,3,FALSE))</f>
        <v>図工</v>
      </c>
      <c r="E14" s="178" t="str">
        <f>IF(B14="","",VLOOKUP(B14,'様式4・小学部（高）'!$J$17:$R$46,4,FALSE))</f>
        <v>02-1　岩　崎　書　店</v>
      </c>
      <c r="F14" s="179" t="str">
        <f>IF(B14="","",VLOOKUP(B14,'様式4・小学部（高）'!$J$17:$R$46,5,FALSE))</f>
        <v>あそびの絵本えのぐあそび</v>
      </c>
      <c r="G14" s="179" t="str">
        <f>IF(B14="","",VLOOKUP(B14,'様式4・小学部（高）'!$J$17:$R$46,6,FALSE))</f>
        <v>知</v>
      </c>
      <c r="H14" s="179" t="str">
        <f>IF(B14="","",VLOOKUP(B14,'様式4・小学部（高）'!$J$17:$R$46,7,FALSE))</f>
        <v>全</v>
      </c>
      <c r="I14" s="197" t="s">
        <v>7977</v>
      </c>
    </row>
    <row r="15" spans="1:9" ht="80.099999999999994" customHeight="1" x14ac:dyDescent="0.45">
      <c r="A15" s="176">
        <v>8</v>
      </c>
      <c r="B15" s="177" t="s">
        <v>7827</v>
      </c>
      <c r="C15" s="178" t="str">
        <f>IF(B15="","",VLOOKUP(B15,'様式4・小学部（高）'!$J$17:$R$46,2,FALSE))</f>
        <v>道徳</v>
      </c>
      <c r="D15" s="178" t="str">
        <f>IF(B15="","",VLOOKUP(B15,'様式4・小学部（高）'!$J$17:$R$46,3,FALSE))</f>
        <v>道徳</v>
      </c>
      <c r="E15" s="178" t="str">
        <f>IF(B15="","",VLOOKUP(B15,'様式4・小学部（高）'!$J$17:$R$46,4,FALSE))</f>
        <v>10-8　合　同　出　版</v>
      </c>
      <c r="F15" s="179" t="str">
        <f>IF(B15="","",VLOOKUP(B15,'様式4・小学部（高）'!$J$17:$R$46,5,FALSE))</f>
        <v>絵でわかる
こどものせいかつずかん４おつきあいのきほん</v>
      </c>
      <c r="G15" s="179" t="str">
        <f>IF(B15="","",VLOOKUP(B15,'様式4・小学部（高）'!$J$17:$R$46,6,FALSE))</f>
        <v>知</v>
      </c>
      <c r="H15" s="179" t="str">
        <f>IF(B15="","",VLOOKUP(B15,'様式4・小学部（高）'!$J$17:$R$46,7,FALSE))</f>
        <v>全</v>
      </c>
      <c r="I15" s="310" t="s">
        <v>7978</v>
      </c>
    </row>
    <row r="16" spans="1:9" ht="80.099999999999994" customHeight="1" x14ac:dyDescent="0.45">
      <c r="A16" s="176">
        <v>9</v>
      </c>
      <c r="B16" s="177"/>
      <c r="C16" s="178" t="str">
        <f>IF(B16="","",VLOOKUP(B16,'様式4・小学部（高）'!$J$17:$R$46,2,FALSE))</f>
        <v/>
      </c>
      <c r="D16" s="178" t="str">
        <f>IF(B16="","",VLOOKUP(B16,'様式4・小学部（高）'!$J$17:$R$46,3,FALSE))</f>
        <v/>
      </c>
      <c r="E16" s="178" t="str">
        <f>IF(B16="","",VLOOKUP(B16,'様式4・小学部（高）'!$J$17:$R$46,4,FALSE))</f>
        <v/>
      </c>
      <c r="F16" s="179" t="str">
        <f>IF(B16="","",VLOOKUP(B16,'様式4・小学部（高）'!$J$17:$R$46,5,FALSE))</f>
        <v/>
      </c>
      <c r="G16" s="179" t="str">
        <f>IF(B16="","",VLOOKUP(B16,'様式4・小学部（高）'!$J$17:$R$46,6,FALSE))</f>
        <v/>
      </c>
      <c r="H16" s="179" t="str">
        <f>IF(B16="","",VLOOKUP(B16,'様式4・小学部（高）'!$J$17:$R$46,7,FALSE))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E23" sqref="E23:E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6" t="str">
        <f>'様式4・小学部（高）'!X3</f>
        <v>小学部（高）</v>
      </c>
      <c r="B1" s="377"/>
      <c r="C1" s="391" t="s">
        <v>5508</v>
      </c>
      <c r="D1" s="392"/>
      <c r="E1" s="157"/>
      <c r="F1" s="390" t="s">
        <v>7757</v>
      </c>
      <c r="G1" s="390"/>
      <c r="H1" s="390"/>
    </row>
    <row r="2" spans="1:8" ht="29.25" customHeight="1" x14ac:dyDescent="0.45">
      <c r="A2" s="394" t="str">
        <f>'様式4・小学部（高）'!F1&amp;"選定理由一覧表（検定済教科書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2" t="str">
        <f>様式３・小４!F3</f>
        <v>学校名　　　大阪府立守口支援学校　　　小学部（高）</v>
      </c>
      <c r="G3" s="389"/>
      <c r="H3" s="389"/>
    </row>
    <row r="4" spans="1:8" s="35" customFormat="1" ht="20.55" customHeight="1" x14ac:dyDescent="0.2">
      <c r="A4" s="158"/>
      <c r="B4" s="158"/>
      <c r="C4" s="159"/>
      <c r="D4" s="159"/>
      <c r="E4" s="159"/>
      <c r="F4" s="393"/>
      <c r="G4" s="393"/>
      <c r="H4" s="393"/>
    </row>
    <row r="5" spans="1:8" s="35" customFormat="1" ht="20.55" customHeight="1" x14ac:dyDescent="0.2">
      <c r="A5" s="396" t="s">
        <v>7944</v>
      </c>
      <c r="B5" s="396"/>
      <c r="C5" s="396"/>
      <c r="D5" s="159"/>
      <c r="E5" s="159"/>
      <c r="F5" s="281" t="s">
        <v>7695</v>
      </c>
      <c r="G5" s="281"/>
      <c r="H5" s="281"/>
    </row>
    <row r="6" spans="1:8" ht="20.55" customHeight="1" x14ac:dyDescent="0.45">
      <c r="A6" s="396"/>
      <c r="B6" s="396"/>
      <c r="C6" s="396"/>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3" t="str">
        <f>IF(B8="","",VLOOKUP(B8,'様式4・小学部（高）'!$J$17:$R$46,2,FALSE))</f>
        <v/>
      </c>
      <c r="D8" s="383" t="str">
        <f>IF(B8="","",VLOOKUP(B8,'様式4・小学部（高）'!$J$17:$R$46,3,FALSE))</f>
        <v/>
      </c>
      <c r="E8" s="166" t="str">
        <f>IF(B8="","",VLOOKUP(B8,'様式4・小学部（高）'!$A$17:$I$46,4,FALSE))</f>
        <v/>
      </c>
      <c r="F8" s="167" t="str">
        <f>IF(B8="","",VLOOKUP(B8,'様式4・小学部（高）'!$J$17:$R$46,5,FALSE))</f>
        <v/>
      </c>
      <c r="G8" s="386" t="str">
        <f>IF(B8="","",VLOOKUP(B8,'様式4・小学部（高）'!$J$17:$R$46,7,FALSE))</f>
        <v/>
      </c>
      <c r="H8" s="198"/>
    </row>
    <row r="9" spans="1:8" ht="80.099999999999994" customHeight="1" x14ac:dyDescent="0.45">
      <c r="A9" s="161" t="s">
        <v>2124</v>
      </c>
      <c r="B9" s="168"/>
      <c r="C9" s="384"/>
      <c r="D9" s="384"/>
      <c r="E9" s="169" t="str">
        <f>IF(B9="","",VLOOKUP(B9,ア!$A$2:$C$787,2,FALSE))</f>
        <v/>
      </c>
      <c r="F9" s="170" t="str">
        <f>IF(B9="","",VLOOKUP(B9,ア!$A$2:$C$787,3,FALSE))</f>
        <v/>
      </c>
      <c r="G9" s="387"/>
      <c r="H9" s="199"/>
    </row>
    <row r="10" spans="1:8" ht="80.099999999999994" customHeight="1" x14ac:dyDescent="0.45">
      <c r="A10" s="161" t="s">
        <v>2124</v>
      </c>
      <c r="B10" s="168"/>
      <c r="C10" s="385"/>
      <c r="D10" s="385"/>
      <c r="E10" s="169" t="str">
        <f>IF(B10="","",VLOOKUP(B10,ア!$A$2:$C$787,2,FALSE))</f>
        <v/>
      </c>
      <c r="F10" s="170" t="str">
        <f>IF(B10="","",VLOOKUP(B10,ア!$A$2:$C$787,3,FALSE))</f>
        <v/>
      </c>
      <c r="G10" s="388"/>
      <c r="H10" s="200"/>
    </row>
    <row r="11" spans="1:8" ht="80.099999999999994" customHeight="1" x14ac:dyDescent="0.45">
      <c r="A11" s="164">
        <v>2</v>
      </c>
      <c r="B11" s="165"/>
      <c r="C11" s="383" t="str">
        <f>IF(B11="","",VLOOKUP(B11,'様式4・小学部（高）'!$J$17:$R$46,2,FALSE))</f>
        <v/>
      </c>
      <c r="D11" s="383" t="str">
        <f>IF(B11="","",VLOOKUP(B11,'様式4・小学部（高）'!$J$17:$R$46,3,FALSE))</f>
        <v/>
      </c>
      <c r="E11" s="166" t="str">
        <f>IF(B11="","",VLOOKUP(B11,'様式4・小学部（高）'!$J$17:$R$46,4,FALSE))</f>
        <v/>
      </c>
      <c r="F11" s="167" t="str">
        <f>IF(B11="","",VLOOKUP(B11,'様式4・小学部（高）'!$J$17:$R$46,5,FALSE))</f>
        <v/>
      </c>
      <c r="G11" s="386" t="str">
        <f>IF(B11="","",VLOOKUP(B11,'様式4・小学部（高）'!$J$17:$R$46,7,FALSE))</f>
        <v/>
      </c>
      <c r="H11" s="198"/>
    </row>
    <row r="12" spans="1:8" ht="80.099999999999994" customHeight="1" x14ac:dyDescent="0.45">
      <c r="A12" s="161" t="s">
        <v>2124</v>
      </c>
      <c r="B12" s="168"/>
      <c r="C12" s="384"/>
      <c r="D12" s="384"/>
      <c r="E12" s="169" t="str">
        <f>IF(B12="","",VLOOKUP(B12,ア!$A$2:$C$787,2,FALSE))</f>
        <v/>
      </c>
      <c r="F12" s="170" t="str">
        <f>IF(B12="","",VLOOKUP(B12,ア!$A$2:$C$787,3,FALSE))</f>
        <v/>
      </c>
      <c r="G12" s="387"/>
      <c r="H12" s="199"/>
    </row>
    <row r="13" spans="1:8" ht="80.099999999999994" customHeight="1" x14ac:dyDescent="0.45">
      <c r="A13" s="161" t="s">
        <v>2124</v>
      </c>
      <c r="B13" s="168"/>
      <c r="C13" s="385"/>
      <c r="D13" s="385"/>
      <c r="E13" s="169" t="str">
        <f>IF(B13="","",VLOOKUP(B13,ア!$A$2:$C$787,2,FALSE))</f>
        <v/>
      </c>
      <c r="F13" s="170" t="str">
        <f>IF(B13="","",VLOOKUP(B13,ア!$A$2:$C$787,3,FALSE))</f>
        <v/>
      </c>
      <c r="G13" s="388"/>
      <c r="H13" s="200"/>
    </row>
    <row r="14" spans="1:8" ht="80.099999999999994" customHeight="1" x14ac:dyDescent="0.45">
      <c r="A14" s="164">
        <v>3</v>
      </c>
      <c r="B14" s="165"/>
      <c r="C14" s="383" t="str">
        <f>IF(B14="","",VLOOKUP(B14,'様式4・小学部（高）'!$J$17:$R$46,2,FALSE))</f>
        <v/>
      </c>
      <c r="D14" s="383" t="str">
        <f>IF(B14="","",VLOOKUP(B14,'様式4・小学部（高）'!$J$17:$R$46,3,FALSE))</f>
        <v/>
      </c>
      <c r="E14" s="166" t="str">
        <f>IF(B14="","",VLOOKUP(B14,'様式4・小学部（高）'!$J$17:$R$46,4,FALSE))</f>
        <v/>
      </c>
      <c r="F14" s="167" t="str">
        <f>IF(B14="","",VLOOKUP(B14,'様式4・小学部（高）'!$J$17:$R$46,5,FALSE))</f>
        <v/>
      </c>
      <c r="G14" s="386" t="str">
        <f>IF(B14="","",VLOOKUP(B14,'様式4・小学部（高）'!$J$17:$R$46,7,FALSE))</f>
        <v/>
      </c>
      <c r="H14" s="198"/>
    </row>
    <row r="15" spans="1:8" ht="80.099999999999994" customHeight="1" x14ac:dyDescent="0.45">
      <c r="A15" s="161" t="s">
        <v>2124</v>
      </c>
      <c r="B15" s="168"/>
      <c r="C15" s="384"/>
      <c r="D15" s="384"/>
      <c r="E15" s="169" t="str">
        <f>IF(B15="","",VLOOKUP(B15,ア!$A$2:$C$787,2,FALSE))</f>
        <v/>
      </c>
      <c r="F15" s="170" t="str">
        <f>IF(B15="","",VLOOKUP(B15,ア!$A$2:$C$787,3,FALSE))</f>
        <v/>
      </c>
      <c r="G15" s="387"/>
      <c r="H15" s="199"/>
    </row>
    <row r="16" spans="1:8" ht="80.099999999999994" customHeight="1" x14ac:dyDescent="0.45">
      <c r="A16" s="161" t="s">
        <v>2124</v>
      </c>
      <c r="B16" s="168"/>
      <c r="C16" s="385"/>
      <c r="D16" s="385"/>
      <c r="E16" s="169" t="str">
        <f>IF(B16="","",VLOOKUP(B16,ア!$A$2:$C$787,2,FALSE))</f>
        <v/>
      </c>
      <c r="F16" s="170" t="str">
        <f>IF(B16="","",VLOOKUP(B16,ア!$A$2:$C$787,3,FALSE))</f>
        <v/>
      </c>
      <c r="G16" s="388"/>
      <c r="H16" s="200"/>
    </row>
    <row r="17" spans="1:8" ht="80.099999999999994" customHeight="1" x14ac:dyDescent="0.45">
      <c r="A17" s="164">
        <v>4</v>
      </c>
      <c r="B17" s="165"/>
      <c r="C17" s="383" t="str">
        <f>IF(B17="","",VLOOKUP(B17,'様式4・小学部（高）'!$J$17:$R$46,2,FALSE))</f>
        <v/>
      </c>
      <c r="D17" s="383" t="str">
        <f>IF(B17="","",VLOOKUP(B17,'様式4・小学部（高）'!$J$17:$R$46,3,FALSE))</f>
        <v/>
      </c>
      <c r="E17" s="166" t="str">
        <f>IF(B17="","",VLOOKUP(B17,'様式4・小学部（高）'!$J$17:$R$46,4,FALSE))</f>
        <v/>
      </c>
      <c r="F17" s="167" t="str">
        <f>IF(B17="","",VLOOKUP(B17,'様式4・小学部（高）'!$J$17:$R$46,5,FALSE))</f>
        <v/>
      </c>
      <c r="G17" s="386" t="str">
        <f>IF(B17="","",VLOOKUP(B17,'様式4・小学部（高）'!$J$17:$R$46,7,FALSE))</f>
        <v/>
      </c>
      <c r="H17" s="198"/>
    </row>
    <row r="18" spans="1:8" ht="80.099999999999994" customHeight="1" x14ac:dyDescent="0.45">
      <c r="A18" s="161" t="s">
        <v>2124</v>
      </c>
      <c r="B18" s="168"/>
      <c r="C18" s="384"/>
      <c r="D18" s="384"/>
      <c r="E18" s="169" t="str">
        <f>IF(B18="","",VLOOKUP(B18,ア!$A$2:$C$787,2,FALSE))</f>
        <v/>
      </c>
      <c r="F18" s="170" t="str">
        <f>IF(B18="","",VLOOKUP(B18,ア!$A$2:$C$787,3,FALSE))</f>
        <v/>
      </c>
      <c r="G18" s="387"/>
      <c r="H18" s="199"/>
    </row>
    <row r="19" spans="1:8" ht="80.099999999999994" customHeight="1" x14ac:dyDescent="0.45">
      <c r="A19" s="161" t="s">
        <v>2124</v>
      </c>
      <c r="B19" s="168"/>
      <c r="C19" s="385"/>
      <c r="D19" s="385"/>
      <c r="E19" s="169" t="str">
        <f>IF(B19="","",VLOOKUP(B19,ア!$A$2:$C$787,2,FALSE))</f>
        <v/>
      </c>
      <c r="F19" s="170" t="str">
        <f>IF(B19="","",VLOOKUP(B19,ア!$A$2:$C$787,3,FALSE))</f>
        <v/>
      </c>
      <c r="G19" s="388"/>
      <c r="H19" s="200"/>
    </row>
    <row r="20" spans="1:8" ht="80.099999999999994" customHeight="1" x14ac:dyDescent="0.45">
      <c r="A20" s="164">
        <v>5</v>
      </c>
      <c r="B20" s="165"/>
      <c r="C20" s="383" t="str">
        <f>IF(B20="","",VLOOKUP(B20,'様式4・小学部（高）'!$J$17:$R$46,2,FALSE))</f>
        <v/>
      </c>
      <c r="D20" s="383" t="str">
        <f>IF(B20="","",VLOOKUP(B20,'様式4・小学部（高）'!$J$17:$R$46,3,FALSE))</f>
        <v/>
      </c>
      <c r="E20" s="166" t="str">
        <f>IF(B20="","",VLOOKUP(B20,'様式4・小学部（高）'!$J$17:$R$46,4,FALSE))</f>
        <v/>
      </c>
      <c r="F20" s="167" t="str">
        <f>IF(B20="","",VLOOKUP(B20,'様式4・小学部（高）'!$J$17:$R$46,5,FALSE))</f>
        <v/>
      </c>
      <c r="G20" s="386" t="str">
        <f>IF(B20="","",VLOOKUP(B20,'様式4・小学部（高）'!$J$17:$R$46,7,FALSE))</f>
        <v/>
      </c>
      <c r="H20" s="198"/>
    </row>
    <row r="21" spans="1:8" ht="80.099999999999994" customHeight="1" x14ac:dyDescent="0.45">
      <c r="A21" s="161" t="s">
        <v>2124</v>
      </c>
      <c r="B21" s="168"/>
      <c r="C21" s="384"/>
      <c r="D21" s="384"/>
      <c r="E21" s="169" t="str">
        <f>IF(B21="","",VLOOKUP(B21,ア!$A$2:$C$787,2,FALSE))</f>
        <v/>
      </c>
      <c r="F21" s="170" t="str">
        <f>IF(B21="","",VLOOKUP(B21,ア!$A$2:$C$787,3,FALSE))</f>
        <v/>
      </c>
      <c r="G21" s="387"/>
      <c r="H21" s="199"/>
    </row>
    <row r="22" spans="1:8" ht="80.099999999999994" customHeight="1" x14ac:dyDescent="0.45">
      <c r="A22" s="161" t="s">
        <v>2124</v>
      </c>
      <c r="B22" s="168"/>
      <c r="C22" s="385"/>
      <c r="D22" s="385"/>
      <c r="E22" s="169" t="str">
        <f>IF(B22="","",VLOOKUP(B22,ア!$A$2:$C$787,2,FALSE))</f>
        <v/>
      </c>
      <c r="F22" s="170" t="str">
        <f>IF(B22="","",VLOOKUP(B22,ア!$A$2:$C$787,3,FALSE))</f>
        <v/>
      </c>
      <c r="G22" s="388"/>
      <c r="H22" s="200"/>
    </row>
    <row r="23" spans="1:8" ht="80.099999999999994" customHeight="1" x14ac:dyDescent="0.45">
      <c r="A23" s="164">
        <v>6</v>
      </c>
      <c r="B23" s="165"/>
      <c r="C23" s="383" t="str">
        <f>IF(B23="","",VLOOKUP(B23,'様式4・小学部（高）'!$J$17:$R$46,2,FALSE))</f>
        <v/>
      </c>
      <c r="D23" s="383" t="str">
        <f>IF(B23="","",VLOOKUP(B23,'様式4・小学部（高）'!$J$17:$R$46,3,FALSE))</f>
        <v/>
      </c>
      <c r="E23" s="166" t="str">
        <f>IF(B23="","",VLOOKUP(B23,'様式4・小学部（高）'!$J$17:$R$46,4,FALSE))</f>
        <v/>
      </c>
      <c r="F23" s="167" t="str">
        <f>IF(B23="","",VLOOKUP(B23,'様式4・小学部（高）'!$J$17:$R$46,5,FALSE))</f>
        <v/>
      </c>
      <c r="G23" s="386" t="str">
        <f>IF(B23="","",VLOOKUP(B23,'様式4・小学部（高）'!$J$17:$R$46,7,FALSE))</f>
        <v/>
      </c>
      <c r="H23" s="198"/>
    </row>
    <row r="24" spans="1:8" ht="80.099999999999994" customHeight="1" x14ac:dyDescent="0.45">
      <c r="A24" s="161" t="s">
        <v>2124</v>
      </c>
      <c r="B24" s="168"/>
      <c r="C24" s="384"/>
      <c r="D24" s="384"/>
      <c r="E24" s="169" t="str">
        <f>IF(B24="","",VLOOKUP(B24,ア!$A$2:$C$787,2,FALSE))</f>
        <v/>
      </c>
      <c r="F24" s="170" t="str">
        <f>IF(B24="","",VLOOKUP(B24,ア!$A$2:$C$787,3,FALSE))</f>
        <v/>
      </c>
      <c r="G24" s="387"/>
      <c r="H24" s="199"/>
    </row>
    <row r="25" spans="1:8" ht="80.099999999999994" customHeight="1" x14ac:dyDescent="0.45">
      <c r="A25" s="161" t="s">
        <v>2124</v>
      </c>
      <c r="B25" s="168"/>
      <c r="C25" s="385"/>
      <c r="D25" s="385"/>
      <c r="E25" s="169" t="str">
        <f>IF(B25="","",VLOOKUP(B25,ア!$A$2:$C$787,2,FALSE))</f>
        <v/>
      </c>
      <c r="F25" s="170" t="str">
        <f>IF(B25="","",VLOOKUP(B25,ア!$A$2:$C$787,3,FALSE))</f>
        <v/>
      </c>
      <c r="G25" s="388"/>
      <c r="H25" s="200"/>
    </row>
    <row r="26" spans="1:8" ht="80.099999999999994" customHeight="1" x14ac:dyDescent="0.45">
      <c r="A26" s="164">
        <v>7</v>
      </c>
      <c r="B26" s="165"/>
      <c r="C26" s="383" t="str">
        <f>IF(B26="","",VLOOKUP(B26,'様式4・小学部（高）'!$J$17:$R$46,2,FALSE))</f>
        <v/>
      </c>
      <c r="D26" s="383" t="str">
        <f>IF(B26="","",VLOOKUP(B26,'様式4・小学部（高）'!$J$17:$R$46,3,FALSE))</f>
        <v/>
      </c>
      <c r="E26" s="166" t="str">
        <f>IF(B26="","",VLOOKUP(B26,'様式4・小学部（高）'!$J$17:$R$46,4,FALSE))</f>
        <v/>
      </c>
      <c r="F26" s="167" t="str">
        <f>IF(B26="","",VLOOKUP(B26,'様式4・小学部（高）'!$J$17:$R$46,5,FALSE))</f>
        <v/>
      </c>
      <c r="G26" s="386" t="str">
        <f>IF(B26="","",VLOOKUP(B26,'様式4・小学部（高）'!$J$17:$R$46,7,FALSE))</f>
        <v/>
      </c>
      <c r="H26" s="198"/>
    </row>
    <row r="27" spans="1:8" ht="80.099999999999994" customHeight="1" x14ac:dyDescent="0.45">
      <c r="A27" s="161" t="s">
        <v>2124</v>
      </c>
      <c r="B27" s="168"/>
      <c r="C27" s="384"/>
      <c r="D27" s="384"/>
      <c r="E27" s="169" t="str">
        <f>IF(B27="","",VLOOKUP(B27,ア!$A$2:$C$787,2,FALSE))</f>
        <v/>
      </c>
      <c r="F27" s="170" t="str">
        <f>IF(B27="","",VLOOKUP(B27,ア!$A$2:$C$787,3,FALSE))</f>
        <v/>
      </c>
      <c r="G27" s="387"/>
      <c r="H27" s="199"/>
    </row>
    <row r="28" spans="1:8" ht="80.099999999999994" customHeight="1" x14ac:dyDescent="0.45">
      <c r="A28" s="161" t="s">
        <v>2124</v>
      </c>
      <c r="B28" s="168"/>
      <c r="C28" s="385"/>
      <c r="D28" s="385"/>
      <c r="E28" s="169" t="str">
        <f>IF(B28="","",VLOOKUP(B28,ア!$A$2:$C$787,2,FALSE))</f>
        <v/>
      </c>
      <c r="F28" s="170" t="str">
        <f>IF(B28="","",VLOOKUP(B28,ア!$A$2:$C$787,3,FALSE))</f>
        <v/>
      </c>
      <c r="G28" s="388"/>
      <c r="H28" s="200"/>
    </row>
    <row r="29" spans="1:8" ht="80.099999999999994" customHeight="1" x14ac:dyDescent="0.45">
      <c r="A29" s="164">
        <v>8</v>
      </c>
      <c r="B29" s="165"/>
      <c r="C29" s="383" t="str">
        <f>IF(B29="","",VLOOKUP(B29,'様式4・小学部（高）'!$J$17:$R$46,2,FALSE))</f>
        <v/>
      </c>
      <c r="D29" s="383" t="str">
        <f>IF(B29="","",VLOOKUP(B29,'様式4・小学部（高）'!$J$17:$R$46,3,FALSE))</f>
        <v/>
      </c>
      <c r="E29" s="166" t="str">
        <f>IF(B29="","",VLOOKUP(B29,'様式4・小学部（高）'!$J$17:$R$46,4,FALSE))</f>
        <v/>
      </c>
      <c r="F29" s="167" t="str">
        <f>IF(B29="","",VLOOKUP(B29,'様式4・小学部（高）'!$J$17:$R$46,5,FALSE))</f>
        <v/>
      </c>
      <c r="G29" s="386" t="str">
        <f>IF(B29="","",VLOOKUP(B29,'様式4・小学部（高）'!$J$17:$R$46,7,FALSE))</f>
        <v/>
      </c>
      <c r="H29" s="198"/>
    </row>
    <row r="30" spans="1:8" ht="80.099999999999994" customHeight="1" x14ac:dyDescent="0.45">
      <c r="A30" s="161" t="s">
        <v>2124</v>
      </c>
      <c r="B30" s="168"/>
      <c r="C30" s="384"/>
      <c r="D30" s="384"/>
      <c r="E30" s="169" t="str">
        <f>IF(B30="","",VLOOKUP(B30,ア!$A$2:$C$787,2,FALSE))</f>
        <v/>
      </c>
      <c r="F30" s="170" t="str">
        <f>IF(B30="","",VLOOKUP(B30,ア!$A$2:$C$787,3,FALSE))</f>
        <v/>
      </c>
      <c r="G30" s="387"/>
      <c r="H30" s="199"/>
    </row>
    <row r="31" spans="1:8" ht="80.099999999999994" customHeight="1" x14ac:dyDescent="0.45">
      <c r="A31" s="161" t="s">
        <v>2124</v>
      </c>
      <c r="B31" s="168"/>
      <c r="C31" s="385"/>
      <c r="D31" s="385"/>
      <c r="E31" s="169" t="str">
        <f>IF(B31="","",VLOOKUP(B31,ア!$A$2:$C$787,2,FALSE))</f>
        <v/>
      </c>
      <c r="F31" s="170" t="str">
        <f>IF(B31="","",VLOOKUP(B31,ア!$A$2:$C$787,3,FALSE))</f>
        <v/>
      </c>
      <c r="G31" s="388"/>
      <c r="H31" s="200"/>
    </row>
    <row r="32" spans="1:8" ht="80.099999999999994" customHeight="1" x14ac:dyDescent="0.45">
      <c r="A32" s="164">
        <v>9</v>
      </c>
      <c r="B32" s="165"/>
      <c r="C32" s="383" t="str">
        <f>IF(B32="","",VLOOKUP(B32,'様式4・小学部（高）'!$J$17:$R$46,2,FALSE))</f>
        <v/>
      </c>
      <c r="D32" s="383" t="str">
        <f>IF(B32="","",VLOOKUP(B32,'様式4・小学部（高）'!$J$17:$R$46,3,FALSE))</f>
        <v/>
      </c>
      <c r="E32" s="166" t="str">
        <f>IF(B32="","",VLOOKUP(B32,'様式4・小学部（高）'!$J$17:$R$46,4,FALSE))</f>
        <v/>
      </c>
      <c r="F32" s="167" t="str">
        <f>IF(B32="","",VLOOKUP(B32,'様式4・小学部（高）'!$J$17:$R$46,5,FALSE))</f>
        <v/>
      </c>
      <c r="G32" s="386" t="str">
        <f>IF(B32="","",VLOOKUP(B32,'様式4・小学部（高）'!$J$17:$R$46,7,FALSE))</f>
        <v/>
      </c>
      <c r="H32" s="198"/>
    </row>
    <row r="33" spans="1:8" ht="80.099999999999994" customHeight="1" x14ac:dyDescent="0.45">
      <c r="A33" s="161" t="s">
        <v>2124</v>
      </c>
      <c r="B33" s="168"/>
      <c r="C33" s="384"/>
      <c r="D33" s="384"/>
      <c r="E33" s="169" t="str">
        <f>IF(B33="","",VLOOKUP(B33,ア!$A$2:$C$787,2,FALSE))</f>
        <v/>
      </c>
      <c r="F33" s="170" t="str">
        <f>IF(B33="","",VLOOKUP(B33,ア!$A$2:$C$787,3,FALSE))</f>
        <v/>
      </c>
      <c r="G33" s="387"/>
      <c r="H33" s="199"/>
    </row>
    <row r="34" spans="1:8" ht="80.099999999999994" customHeight="1" x14ac:dyDescent="0.45">
      <c r="A34" s="161" t="s">
        <v>2124</v>
      </c>
      <c r="B34" s="168"/>
      <c r="C34" s="385"/>
      <c r="D34" s="385"/>
      <c r="E34" s="169" t="str">
        <f>IF(B34="","",VLOOKUP(B34,ア!$A$2:$C$787,2,FALSE))</f>
        <v/>
      </c>
      <c r="F34" s="170" t="str">
        <f>IF(B34="","",VLOOKUP(B34,ア!$A$2:$C$787,3,FALSE))</f>
        <v/>
      </c>
      <c r="G34" s="388"/>
      <c r="H34" s="200"/>
    </row>
    <row r="35" spans="1:8" ht="80.099999999999994" customHeight="1" x14ac:dyDescent="0.45">
      <c r="A35" s="164">
        <v>10</v>
      </c>
      <c r="B35" s="165"/>
      <c r="C35" s="383" t="str">
        <f>IF(B35="","",VLOOKUP(B35,'様式4・小学部（高）'!$J$17:$R$46,2,FALSE))</f>
        <v/>
      </c>
      <c r="D35" s="383" t="str">
        <f>IF(B35="","",VLOOKUP(B35,'様式4・小学部（高）'!$J$17:$R$46,3,FALSE))</f>
        <v/>
      </c>
      <c r="E35" s="166" t="str">
        <f>IF(B35="","",VLOOKUP(B35,'様式4・小学部（高）'!$J$17:$R$46,4,FALSE))</f>
        <v/>
      </c>
      <c r="F35" s="167" t="str">
        <f>IF(B35="","",VLOOKUP(B35,'様式4・小学部（高）'!$J$17:$R$46,5,FALSE))</f>
        <v/>
      </c>
      <c r="G35" s="386" t="str">
        <f>IF(B35="","",VLOOKUP(B35,'様式4・小学部（高）'!$J$17:$R$46,7,FALSE))</f>
        <v/>
      </c>
      <c r="H35" s="198"/>
    </row>
    <row r="36" spans="1:8" ht="80.099999999999994" customHeight="1" x14ac:dyDescent="0.45">
      <c r="A36" s="161" t="s">
        <v>2124</v>
      </c>
      <c r="B36" s="168"/>
      <c r="C36" s="384"/>
      <c r="D36" s="384"/>
      <c r="E36" s="169" t="str">
        <f>IF(B36="","",VLOOKUP(B36,ア!$A$2:$C$787,2,FALSE))</f>
        <v/>
      </c>
      <c r="F36" s="170" t="str">
        <f>IF(B36="","",VLOOKUP(B36,ア!$A$2:$C$787,3,FALSE))</f>
        <v/>
      </c>
      <c r="G36" s="387"/>
      <c r="H36" s="199"/>
    </row>
    <row r="37" spans="1:8" ht="80.099999999999994" customHeight="1" x14ac:dyDescent="0.45">
      <c r="A37" s="161" t="s">
        <v>2124</v>
      </c>
      <c r="B37" s="168"/>
      <c r="C37" s="385"/>
      <c r="D37" s="385"/>
      <c r="E37" s="169" t="str">
        <f>IF(B37="","",VLOOKUP(B37,ア!$A$2:$C$787,2,FALSE))</f>
        <v/>
      </c>
      <c r="F37" s="170" t="str">
        <f>IF(B37="","",VLOOKUP(B37,ア!$A$2:$C$787,3,FALSE))</f>
        <v/>
      </c>
      <c r="G37" s="388"/>
      <c r="H37" s="200"/>
    </row>
    <row r="38" spans="1:8" ht="80.099999999999994" customHeight="1" x14ac:dyDescent="0.45">
      <c r="A38" s="164">
        <v>11</v>
      </c>
      <c r="B38" s="165"/>
      <c r="C38" s="383" t="str">
        <f>IF(B38="","",VLOOKUP(B38,'様式4・小学部（高）'!$J$17:$R$46,2,FALSE))</f>
        <v/>
      </c>
      <c r="D38" s="383" t="str">
        <f>IF(B38="","",VLOOKUP(B38,'様式4・小学部（高）'!$J$17:$R$46,3,FALSE))</f>
        <v/>
      </c>
      <c r="E38" s="166" t="str">
        <f>IF(B38="","",VLOOKUP(B38,'様式4・小学部（高）'!$J$17:$R$46,4,FALSE))</f>
        <v/>
      </c>
      <c r="F38" s="167" t="str">
        <f>IF(B38="","",VLOOKUP(B38,'様式4・小学部（高）'!$J$17:$R$46,5,FALSE))</f>
        <v/>
      </c>
      <c r="G38" s="386" t="str">
        <f>IF(B38="","",VLOOKUP(B38,'様式4・小学部（高）'!$J$17:$R$46,7,FALSE))</f>
        <v/>
      </c>
      <c r="H38" s="198"/>
    </row>
    <row r="39" spans="1:8" ht="80.099999999999994" customHeight="1" x14ac:dyDescent="0.45">
      <c r="A39" s="161" t="s">
        <v>2124</v>
      </c>
      <c r="B39" s="168"/>
      <c r="C39" s="384"/>
      <c r="D39" s="384"/>
      <c r="E39" s="169" t="str">
        <f>IF(B39="","",VLOOKUP(B39,ア!$A$2:$C$787,2,FALSE))</f>
        <v/>
      </c>
      <c r="F39" s="170" t="str">
        <f>IF(B39="","",VLOOKUP(B39,ア!$A$2:$C$787,3,FALSE))</f>
        <v/>
      </c>
      <c r="G39" s="387"/>
      <c r="H39" s="199"/>
    </row>
    <row r="40" spans="1:8" ht="80.099999999999994" customHeight="1" x14ac:dyDescent="0.45">
      <c r="A40" s="161" t="s">
        <v>2124</v>
      </c>
      <c r="B40" s="168"/>
      <c r="C40" s="385"/>
      <c r="D40" s="385"/>
      <c r="E40" s="169" t="str">
        <f>IF(B40="","",VLOOKUP(B40,ア!$A$2:$C$787,2,FALSE))</f>
        <v/>
      </c>
      <c r="F40" s="170" t="str">
        <f>IF(B40="","",VLOOKUP(B40,ア!$A$2:$C$787,3,FALSE))</f>
        <v/>
      </c>
      <c r="G40" s="388"/>
      <c r="H40" s="200"/>
    </row>
    <row r="41" spans="1:8" ht="80.099999999999994" customHeight="1" x14ac:dyDescent="0.45">
      <c r="A41" s="164">
        <v>12</v>
      </c>
      <c r="B41" s="165"/>
      <c r="C41" s="383" t="str">
        <f>IF(B41="","",VLOOKUP(B41,'様式4・小学部（高）'!$J$17:$R$46,2,FALSE))</f>
        <v/>
      </c>
      <c r="D41" s="383" t="str">
        <f>IF(B41="","",VLOOKUP(B41,'様式4・小学部（高）'!$J$17:$R$46,3,FALSE))</f>
        <v/>
      </c>
      <c r="E41" s="166" t="str">
        <f>IF(B41="","",VLOOKUP(B41,'様式4・小学部（高）'!$J$17:$R$46,4,FALSE))</f>
        <v/>
      </c>
      <c r="F41" s="167" t="str">
        <f>IF(B41="","",VLOOKUP(B41,'様式4・小学部（高）'!$J$17:$R$46,5,FALSE))</f>
        <v/>
      </c>
      <c r="G41" s="386" t="str">
        <f>IF(B41="","",VLOOKUP(B41,'様式4・小学部（高）'!$J$17:$R$46,7,FALSE))</f>
        <v/>
      </c>
      <c r="H41" s="198"/>
    </row>
    <row r="42" spans="1:8" ht="80.099999999999994" customHeight="1" x14ac:dyDescent="0.45">
      <c r="A42" s="161" t="s">
        <v>2124</v>
      </c>
      <c r="B42" s="168"/>
      <c r="C42" s="384"/>
      <c r="D42" s="384"/>
      <c r="E42" s="169" t="str">
        <f>IF(B42="","",VLOOKUP(B42,ア!$A$2:$C$787,2,FALSE))</f>
        <v/>
      </c>
      <c r="F42" s="170" t="str">
        <f>IF(B42="","",VLOOKUP(B42,ア!$A$2:$C$787,3,FALSE))</f>
        <v/>
      </c>
      <c r="G42" s="387"/>
      <c r="H42" s="199"/>
    </row>
    <row r="43" spans="1:8" ht="80.099999999999994" customHeight="1" x14ac:dyDescent="0.45">
      <c r="A43" s="161" t="s">
        <v>2124</v>
      </c>
      <c r="B43" s="168"/>
      <c r="C43" s="385"/>
      <c r="D43" s="385"/>
      <c r="E43" s="169" t="str">
        <f>IF(B43="","",VLOOKUP(B43,ア!$A$2:$C$787,2,FALSE))</f>
        <v/>
      </c>
      <c r="F43" s="170" t="str">
        <f>IF(B43="","",VLOOKUP(B43,ア!$A$2:$C$787,3,FALSE))</f>
        <v/>
      </c>
      <c r="G43" s="388"/>
      <c r="H43" s="200"/>
    </row>
    <row r="44" spans="1:8" ht="80.099999999999994" customHeight="1" x14ac:dyDescent="0.45">
      <c r="A44" s="164">
        <v>13</v>
      </c>
      <c r="B44" s="165"/>
      <c r="C44" s="383" t="str">
        <f>IF(B44="","",VLOOKUP(B44,'様式4・小学部（高）'!$J$17:$R$46,2,FALSE))</f>
        <v/>
      </c>
      <c r="D44" s="383" t="str">
        <f>IF(B44="","",VLOOKUP(B44,'様式4・小学部（高）'!$J$17:$R$46,3,FALSE))</f>
        <v/>
      </c>
      <c r="E44" s="166" t="str">
        <f>IF(B44="","",VLOOKUP(B44,'様式4・小学部（高）'!$J$17:$R$46,4,FALSE))</f>
        <v/>
      </c>
      <c r="F44" s="167" t="str">
        <f>IF(B44="","",VLOOKUP(B44,'様式4・小学部（高）'!$J$17:$R$46,5,FALSE))</f>
        <v/>
      </c>
      <c r="G44" s="386" t="str">
        <f>IF(B44="","",VLOOKUP(B44,'様式4・小学部（高）'!$J$17:$R$46,7,FALSE))</f>
        <v/>
      </c>
      <c r="H44" s="198"/>
    </row>
    <row r="45" spans="1:8" ht="80.099999999999994" customHeight="1" x14ac:dyDescent="0.45">
      <c r="A45" s="161" t="s">
        <v>2124</v>
      </c>
      <c r="B45" s="168"/>
      <c r="C45" s="384"/>
      <c r="D45" s="384"/>
      <c r="E45" s="169" t="str">
        <f>IF(B45="","",VLOOKUP(B45,ア!$A$2:$C$787,2,FALSE))</f>
        <v/>
      </c>
      <c r="F45" s="170" t="str">
        <f>IF(B45="","",VLOOKUP(B45,ア!$A$2:$C$787,3,FALSE))</f>
        <v/>
      </c>
      <c r="G45" s="387"/>
      <c r="H45" s="199"/>
    </row>
    <row r="46" spans="1:8" ht="80.099999999999994" customHeight="1" x14ac:dyDescent="0.45">
      <c r="A46" s="161" t="s">
        <v>2124</v>
      </c>
      <c r="B46" s="168"/>
      <c r="C46" s="385"/>
      <c r="D46" s="385"/>
      <c r="E46" s="169" t="str">
        <f>IF(B46="","",VLOOKUP(B46,ア!$A$2:$C$787,2,FALSE))</f>
        <v/>
      </c>
      <c r="F46" s="170" t="str">
        <f>IF(B46="","",VLOOKUP(B46,ア!$A$2:$C$787,3,FALSE))</f>
        <v/>
      </c>
      <c r="G46" s="388"/>
      <c r="H46" s="200"/>
    </row>
    <row r="47" spans="1:8" ht="80.099999999999994" customHeight="1" x14ac:dyDescent="0.45">
      <c r="A47" s="164">
        <v>14</v>
      </c>
      <c r="B47" s="165"/>
      <c r="C47" s="383" t="str">
        <f>IF(B47="","",VLOOKUP(B47,'様式4・小学部（高）'!$J$17:$R$46,2,FALSE))</f>
        <v/>
      </c>
      <c r="D47" s="383" t="str">
        <f>IF(B47="","",VLOOKUP(B47,'様式4・小学部（高）'!$J$17:$R$46,3,FALSE))</f>
        <v/>
      </c>
      <c r="E47" s="166" t="str">
        <f>IF(B47="","",VLOOKUP(B47,'様式4・小学部（高）'!$J$17:$R$46,4,FALSE))</f>
        <v/>
      </c>
      <c r="F47" s="167" t="str">
        <f>IF(B47="","",VLOOKUP(B47,'様式4・小学部（高）'!$J$17:$R$46,5,FALSE))</f>
        <v/>
      </c>
      <c r="G47" s="386" t="str">
        <f>IF(B47="","",VLOOKUP(B47,'様式4・小学部（高）'!$J$17:$R$46,7,FALSE))</f>
        <v/>
      </c>
      <c r="H47" s="198"/>
    </row>
    <row r="48" spans="1:8" ht="80.099999999999994" customHeight="1" x14ac:dyDescent="0.45">
      <c r="A48" s="161" t="s">
        <v>2124</v>
      </c>
      <c r="B48" s="168"/>
      <c r="C48" s="384"/>
      <c r="D48" s="384"/>
      <c r="E48" s="169" t="str">
        <f>IF(B48="","",VLOOKUP(B48,ア!$A$2:$C$787,2,FALSE))</f>
        <v/>
      </c>
      <c r="F48" s="170" t="str">
        <f>IF(B48="","",VLOOKUP(B48,ア!$A$2:$C$787,3,FALSE))</f>
        <v/>
      </c>
      <c r="G48" s="387"/>
      <c r="H48" s="199"/>
    </row>
    <row r="49" spans="1:8" ht="80.099999999999994" customHeight="1" x14ac:dyDescent="0.45">
      <c r="A49" s="161" t="s">
        <v>2124</v>
      </c>
      <c r="B49" s="168"/>
      <c r="C49" s="385"/>
      <c r="D49" s="385"/>
      <c r="E49" s="169" t="str">
        <f>IF(B49="","",VLOOKUP(B49,ア!$A$2:$C$787,2,FALSE))</f>
        <v/>
      </c>
      <c r="F49" s="170" t="str">
        <f>IF(B49="","",VLOOKUP(B49,ア!$A$2:$C$787,3,FALSE))</f>
        <v/>
      </c>
      <c r="G49" s="388"/>
      <c r="H49" s="200"/>
    </row>
    <row r="50" spans="1:8" ht="80.099999999999994" customHeight="1" x14ac:dyDescent="0.45">
      <c r="A50" s="164">
        <v>15</v>
      </c>
      <c r="B50" s="165"/>
      <c r="C50" s="383" t="str">
        <f>IF(B50="","",VLOOKUP(B50,'様式4・小学部（高）'!$J$17:$R$46,2,FALSE))</f>
        <v/>
      </c>
      <c r="D50" s="383" t="str">
        <f>IF(B50="","",VLOOKUP(B50,'様式4・小学部（高）'!$J$17:$R$46,3,FALSE))</f>
        <v/>
      </c>
      <c r="E50" s="166" t="str">
        <f>IF(B50="","",VLOOKUP(B50,'様式4・小学部（高）'!$J$17:$R$46,4,FALSE))</f>
        <v/>
      </c>
      <c r="F50" s="167" t="str">
        <f>IF(B50="","",VLOOKUP(B50,'様式4・小学部（高）'!$J$17:$R$46,5,FALSE))</f>
        <v/>
      </c>
      <c r="G50" s="386" t="str">
        <f>IF(B50="","",VLOOKUP(B50,'様式4・小学部（高）'!$J$17:$R$46,7,FALSE))</f>
        <v/>
      </c>
      <c r="H50" s="198"/>
    </row>
    <row r="51" spans="1:8" ht="80.099999999999994" customHeight="1" x14ac:dyDescent="0.45">
      <c r="A51" s="161" t="s">
        <v>2124</v>
      </c>
      <c r="B51" s="168"/>
      <c r="C51" s="384"/>
      <c r="D51" s="384"/>
      <c r="E51" s="169" t="str">
        <f>IF(B51="","",VLOOKUP(B51,ア!$A$2:$C$787,2,FALSE))</f>
        <v/>
      </c>
      <c r="F51" s="170" t="str">
        <f>IF(B51="","",VLOOKUP(B51,ア!$A$2:$C$787,3,FALSE))</f>
        <v/>
      </c>
      <c r="G51" s="387"/>
      <c r="H51" s="199"/>
    </row>
    <row r="52" spans="1:8" ht="80.099999999999994" customHeight="1" x14ac:dyDescent="0.45">
      <c r="A52" s="161" t="s">
        <v>2124</v>
      </c>
      <c r="B52" s="168"/>
      <c r="C52" s="385"/>
      <c r="D52" s="385"/>
      <c r="E52" s="169" t="str">
        <f>IF(B52="","",VLOOKUP(B52,ア!$A$2:$C$787,2,FALSE))</f>
        <v/>
      </c>
      <c r="F52" s="170" t="str">
        <f>IF(B52="","",VLOOKUP(B52,ア!$A$2:$C$787,3,FALSE))</f>
        <v/>
      </c>
      <c r="G52" s="388"/>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0"/>
  <sheetViews>
    <sheetView view="pageBreakPreview" topLeftCell="A6" zoomScale="85" zoomScaleNormal="100" zoomScaleSheetLayoutView="85" workbookViewId="0">
      <selection activeCell="E23" sqref="E23:E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6" t="str">
        <f>'様式4・小学部（高）'!X3</f>
        <v>小学部（高）</v>
      </c>
      <c r="B1" s="377"/>
      <c r="C1" s="378" t="s">
        <v>5510</v>
      </c>
      <c r="D1" s="379"/>
      <c r="E1" s="157"/>
      <c r="F1" s="390"/>
      <c r="G1" s="390"/>
      <c r="H1" s="390"/>
      <c r="I1" s="390"/>
    </row>
    <row r="2" spans="1:9" ht="29.25" customHeight="1" x14ac:dyDescent="0.45">
      <c r="A2" s="381" t="str">
        <f>様式３・小４!$A$2</f>
        <v>令和８年度使用教科用図書図書選定理由一覧表（支援学校用）</v>
      </c>
      <c r="B2" s="381"/>
      <c r="C2" s="381"/>
      <c r="D2" s="381"/>
      <c r="E2" s="381"/>
      <c r="F2" s="381"/>
      <c r="G2" s="381"/>
      <c r="H2" s="381"/>
      <c r="I2" s="381"/>
    </row>
    <row r="3" spans="1:9" s="1" customFormat="1" ht="22.5" customHeight="1" x14ac:dyDescent="0.2">
      <c r="A3" s="397"/>
      <c r="B3" s="397"/>
      <c r="C3" s="397"/>
      <c r="D3" s="285"/>
      <c r="E3" s="285"/>
      <c r="F3" s="382" t="str">
        <f>様式３・小４!F3</f>
        <v>学校名　　　大阪府立守口支援学校　　　小学部（高）</v>
      </c>
      <c r="G3" s="382"/>
      <c r="H3" s="382"/>
      <c r="I3" s="382"/>
    </row>
    <row r="4" spans="1:9" s="1" customFormat="1" ht="20.55" customHeight="1" x14ac:dyDescent="0.2">
      <c r="A4" s="171"/>
      <c r="B4" s="171"/>
      <c r="C4" s="171"/>
      <c r="D4" s="171"/>
      <c r="E4" s="171"/>
      <c r="F4" s="278" t="s">
        <v>5511</v>
      </c>
      <c r="G4" s="278"/>
      <c r="H4" s="278"/>
      <c r="I4" s="278"/>
    </row>
    <row r="5" spans="1:9" s="1" customFormat="1" ht="20.55" customHeight="1" x14ac:dyDescent="0.2">
      <c r="A5" s="396" t="s">
        <v>7945</v>
      </c>
      <c r="B5" s="396"/>
      <c r="C5" s="396"/>
      <c r="D5" s="171"/>
      <c r="E5" s="171"/>
    </row>
    <row r="6" spans="1:9" ht="20.55" customHeight="1" x14ac:dyDescent="0.45">
      <c r="A6" s="396"/>
      <c r="B6" s="396"/>
      <c r="C6" s="396"/>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7884</v>
      </c>
      <c r="C8" s="180" t="str">
        <f>IF(B8="","",VLOOKUP(B8,'様式4・小学部（高）'!$S$17:$AA$46,2,FALSE))</f>
        <v>生活</v>
      </c>
      <c r="D8" s="180" t="str">
        <f>IF(B8="","",VLOOKUP(B8,'様式4・小学部（高）'!$S$17:$AA$46,3,FALSE))</f>
        <v>生活</v>
      </c>
      <c r="E8" s="178" t="str">
        <f>IF(B8="","",VLOOKUP(B8,'様式4・小学部（高）'!$S$17:$AA$46,4,FALSE))</f>
        <v>27-1　ひ か り の く に</v>
      </c>
      <c r="F8" s="179" t="str">
        <f>IF(B8="","",VLOOKUP(B8,'様式4・小学部（高）'!$S$17:$AA$46,5,FALSE))</f>
        <v>改訂新版
体験を広げるこどものずかん８あそびのずかん</v>
      </c>
      <c r="G8" s="181" t="str">
        <f>IF(B8="","",VLOOKUP(B8,'様式4・小学部（高）'!$S$17:$AA$46,6,FALSE))</f>
        <v>知</v>
      </c>
      <c r="H8" s="181" t="str">
        <f>IF(B8="","",VLOOKUP(B8,'様式4・小学部（高）'!$S$17:$AA$46,7,FALSE))</f>
        <v>全</v>
      </c>
      <c r="I8" s="197" t="s">
        <v>7972</v>
      </c>
    </row>
    <row r="9" spans="1:9" ht="80.099999999999994" customHeight="1" x14ac:dyDescent="0.45">
      <c r="A9" s="176">
        <v>2</v>
      </c>
      <c r="B9" s="177"/>
      <c r="C9" s="180" t="str">
        <f>IF(B9="","",VLOOKUP(B9,'様式4・小学部（高）'!$S$17:$AA$46,2,FALSE))</f>
        <v/>
      </c>
      <c r="D9" s="180" t="str">
        <f>IF(B9="","",VLOOKUP(B9,'様式4・小学部（高）'!$S$17:$AA$46,3,FALSE))</f>
        <v/>
      </c>
      <c r="E9" s="178" t="str">
        <f>IF(B9="","",VLOOKUP(B9,'様式4・小学部（高）'!$S$17:$AA$46,4,FALSE))</f>
        <v/>
      </c>
      <c r="F9" s="179" t="str">
        <f>IF(B9="","",VLOOKUP(B9,'様式4・小学部（高）'!$S$17:$AA$46,5,FALSE))</f>
        <v/>
      </c>
      <c r="G9" s="181" t="str">
        <f>IF(B9="","",VLOOKUP(B9,'様式4・小学部（高）'!$S$17:$AA$46,6,FALSE))</f>
        <v/>
      </c>
      <c r="H9" s="181" t="str">
        <f>IF(B9="","",VLOOKUP(B9,'様式4・小学部（高）'!$S$17:$AA$46,7,FALSE))</f>
        <v/>
      </c>
      <c r="I9" s="197"/>
    </row>
    <row r="10" spans="1:9" ht="80.099999999999994" customHeight="1" x14ac:dyDescent="0.45">
      <c r="A10" s="176">
        <v>3</v>
      </c>
      <c r="B10" s="177"/>
      <c r="C10" s="180" t="str">
        <f>IF(B10="","",VLOOKUP(B10,'様式4・小学部（高）'!$S$17:$AA$46,2,FALSE))</f>
        <v/>
      </c>
      <c r="D10" s="180" t="str">
        <f>IF(B10="","",VLOOKUP(B10,'様式4・小学部（高）'!$S$17:$AA$46,3,FALSE))</f>
        <v/>
      </c>
      <c r="E10" s="178" t="str">
        <f>IF(B10="","",VLOOKUP(B10,'様式4・小学部（高）'!$S$17:$AA$46,4,FALSE))</f>
        <v/>
      </c>
      <c r="F10" s="179" t="str">
        <f>IF(B10="","",VLOOKUP(B10,'様式4・小学部（高）'!$S$17:$AA$46,5,FALSE))</f>
        <v/>
      </c>
      <c r="G10" s="181" t="str">
        <f>IF(B10="","",VLOOKUP(B10,'様式4・小学部（高）'!$S$17:$AA$46,6,FALSE))</f>
        <v/>
      </c>
      <c r="H10" s="181" t="str">
        <f>IF(B10="","",VLOOKUP(B10,'様式4・小学部（高）'!$S$17:$AA$46,7,FALSE))</f>
        <v/>
      </c>
      <c r="I10"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E23" sqref="E23:E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6" t="str">
        <f>'様式4・小学部（高）'!X3</f>
        <v>小学部（高）</v>
      </c>
      <c r="B1" s="377"/>
      <c r="C1" s="391" t="s">
        <v>5508</v>
      </c>
      <c r="D1" s="392"/>
      <c r="E1" s="157"/>
      <c r="F1" s="390" t="s">
        <v>7757</v>
      </c>
      <c r="G1" s="390"/>
      <c r="H1" s="390"/>
    </row>
    <row r="2" spans="1:8" ht="29.25" customHeight="1" x14ac:dyDescent="0.45">
      <c r="A2" s="394" t="str">
        <f>'様式4・小学部（高）'!F1&amp;"選定理由一覧表（検定済教科書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2" t="str">
        <f>様式３・小４!F3</f>
        <v>学校名　　　大阪府立守口支援学校　　　小学部（高）</v>
      </c>
      <c r="G3" s="389"/>
      <c r="H3" s="389"/>
    </row>
    <row r="4" spans="1:8" s="35" customFormat="1" ht="20.55" customHeight="1" x14ac:dyDescent="0.2">
      <c r="A4" s="158"/>
      <c r="B4" s="158"/>
      <c r="C4" s="159"/>
      <c r="D4" s="159"/>
      <c r="E4" s="159"/>
      <c r="F4" s="393"/>
      <c r="G4" s="393"/>
      <c r="H4" s="393"/>
    </row>
    <row r="5" spans="1:8" s="35" customFormat="1" ht="20.55" customHeight="1" x14ac:dyDescent="0.2">
      <c r="A5" s="396" t="s">
        <v>7945</v>
      </c>
      <c r="B5" s="396"/>
      <c r="C5" s="396"/>
      <c r="D5" s="159"/>
      <c r="E5" s="159"/>
      <c r="F5" s="281" t="s">
        <v>7695</v>
      </c>
      <c r="G5" s="281"/>
      <c r="H5" s="281"/>
    </row>
    <row r="6" spans="1:8" ht="20.55" customHeight="1" x14ac:dyDescent="0.45">
      <c r="A6" s="396"/>
      <c r="B6" s="396"/>
      <c r="C6" s="396"/>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3" t="str">
        <f>IF(B8="","",VLOOKUP(B8,'様式4・小学部（高）'!$S$17:$AA$46,2,FALSE))</f>
        <v/>
      </c>
      <c r="D8" s="383" t="str">
        <f>IF(B8="","",VLOOKUP(B8,'様式4・小学部（高）'!$S$17:$AA$46,3,FALSE))</f>
        <v/>
      </c>
      <c r="E8" s="166" t="str">
        <f>IF(B8="","",VLOOKUP(B8,'様式4・小学部（高）'!$A$17:$I$46,4,FALSE))</f>
        <v/>
      </c>
      <c r="F8" s="167" t="str">
        <f>IF(B8="","",VLOOKUP(B8,'様式4・小学部（高）'!$S$17:$AA$46,5,FALSE))</f>
        <v/>
      </c>
      <c r="G8" s="386" t="str">
        <f>IF(B8="","",VLOOKUP(B8,'様式4・小学部（高）'!$S$17:$AA$46,7,FALSE))</f>
        <v/>
      </c>
      <c r="H8" s="198"/>
    </row>
    <row r="9" spans="1:8" ht="80.099999999999994" customHeight="1" x14ac:dyDescent="0.45">
      <c r="A9" s="161" t="s">
        <v>2124</v>
      </c>
      <c r="B9" s="168"/>
      <c r="C9" s="384"/>
      <c r="D9" s="384"/>
      <c r="E9" s="169" t="str">
        <f>IF(B9="","",VLOOKUP(B9,ア!$A$2:$C$787,2,FALSE))</f>
        <v/>
      </c>
      <c r="F9" s="170" t="str">
        <f>IF(B9="","",VLOOKUP(B9,ア!$A$2:$C$787,3,FALSE))</f>
        <v/>
      </c>
      <c r="G9" s="387"/>
      <c r="H9" s="199"/>
    </row>
    <row r="10" spans="1:8" ht="80.099999999999994" customHeight="1" x14ac:dyDescent="0.45">
      <c r="A10" s="161" t="s">
        <v>2124</v>
      </c>
      <c r="B10" s="168"/>
      <c r="C10" s="385"/>
      <c r="D10" s="385"/>
      <c r="E10" s="169" t="str">
        <f>IF(B10="","",VLOOKUP(B10,ア!$A$2:$C$787,2,FALSE))</f>
        <v/>
      </c>
      <c r="F10" s="170" t="str">
        <f>IF(B10="","",VLOOKUP(B10,ア!$A$2:$C$787,3,FALSE))</f>
        <v/>
      </c>
      <c r="G10" s="388"/>
      <c r="H10" s="200"/>
    </row>
    <row r="11" spans="1:8" ht="80.099999999999994" customHeight="1" x14ac:dyDescent="0.45">
      <c r="A11" s="164">
        <v>2</v>
      </c>
      <c r="B11" s="165"/>
      <c r="C11" s="383" t="str">
        <f>IF(B11="","",VLOOKUP(B11,'様式4・小学部（高）'!$S$17:$AA$46,2,FALSE))</f>
        <v/>
      </c>
      <c r="D11" s="383" t="str">
        <f>IF(B11="","",VLOOKUP(B11,'様式4・小学部（高）'!$S$17:$AA$46,3,FALSE))</f>
        <v/>
      </c>
      <c r="E11" s="166" t="str">
        <f>IF(B11="","",VLOOKUP(B11,'様式4・小学部（高）'!$S$17:$AA$46,4,FALSE))</f>
        <v/>
      </c>
      <c r="F11" s="167" t="str">
        <f>IF(B11="","",VLOOKUP(B11,'様式4・小学部（高）'!$S$17:$AA$46,5,FALSE))</f>
        <v/>
      </c>
      <c r="G11" s="386" t="str">
        <f>IF(B11="","",VLOOKUP(B11,'様式4・小学部（高）'!$S$17:$AA$46,7,FALSE))</f>
        <v/>
      </c>
      <c r="H11" s="198"/>
    </row>
    <row r="12" spans="1:8" ht="80.099999999999994" customHeight="1" x14ac:dyDescent="0.45">
      <c r="A12" s="161" t="s">
        <v>2124</v>
      </c>
      <c r="B12" s="168"/>
      <c r="C12" s="384"/>
      <c r="D12" s="384"/>
      <c r="E12" s="169" t="str">
        <f>IF(B12="","",VLOOKUP(B12,ア!$A$2:$C$787,2,FALSE))</f>
        <v/>
      </c>
      <c r="F12" s="170" t="str">
        <f>IF(B12="","",VLOOKUP(B12,ア!$A$2:$C$787,3,FALSE))</f>
        <v/>
      </c>
      <c r="G12" s="387"/>
      <c r="H12" s="199"/>
    </row>
    <row r="13" spans="1:8" ht="80.099999999999994" customHeight="1" x14ac:dyDescent="0.45">
      <c r="A13" s="161" t="s">
        <v>2124</v>
      </c>
      <c r="B13" s="168"/>
      <c r="C13" s="385"/>
      <c r="D13" s="385"/>
      <c r="E13" s="169" t="str">
        <f>IF(B13="","",VLOOKUP(B13,ア!$A$2:$C$787,2,FALSE))</f>
        <v/>
      </c>
      <c r="F13" s="170" t="str">
        <f>IF(B13="","",VLOOKUP(B13,ア!$A$2:$C$787,3,FALSE))</f>
        <v/>
      </c>
      <c r="G13" s="388"/>
      <c r="H13" s="200"/>
    </row>
    <row r="14" spans="1:8" ht="80.099999999999994" customHeight="1" x14ac:dyDescent="0.45">
      <c r="A14" s="164">
        <v>3</v>
      </c>
      <c r="B14" s="165"/>
      <c r="C14" s="383" t="str">
        <f>IF(B14="","",VLOOKUP(B14,'様式4・小学部（高）'!$S$17:$AA$46,2,FALSE))</f>
        <v/>
      </c>
      <c r="D14" s="383" t="str">
        <f>IF(B14="","",VLOOKUP(B14,'様式4・小学部（高）'!$S$17:$AA$46,3,FALSE))</f>
        <v/>
      </c>
      <c r="E14" s="166" t="str">
        <f>IF(B14="","",VLOOKUP(B14,'様式4・小学部（高）'!$S$17:$AA$46,4,FALSE))</f>
        <v/>
      </c>
      <c r="F14" s="167" t="str">
        <f>IF(B14="","",VLOOKUP(B14,'様式4・小学部（高）'!$S$17:$AA$46,5,FALSE))</f>
        <v/>
      </c>
      <c r="G14" s="386" t="str">
        <f>IF(B14="","",VLOOKUP(B14,'様式4・小学部（高）'!$S$17:$AA$46,7,FALSE))</f>
        <v/>
      </c>
      <c r="H14" s="198"/>
    </row>
    <row r="15" spans="1:8" ht="80.099999999999994" customHeight="1" x14ac:dyDescent="0.45">
      <c r="A15" s="161" t="s">
        <v>2124</v>
      </c>
      <c r="B15" s="168"/>
      <c r="C15" s="384"/>
      <c r="D15" s="384"/>
      <c r="E15" s="169" t="str">
        <f>IF(B15="","",VLOOKUP(B15,ア!$A$2:$C$787,2,FALSE))</f>
        <v/>
      </c>
      <c r="F15" s="170" t="str">
        <f>IF(B15="","",VLOOKUP(B15,ア!$A$2:$C$787,3,FALSE))</f>
        <v/>
      </c>
      <c r="G15" s="387"/>
      <c r="H15" s="199"/>
    </row>
    <row r="16" spans="1:8" ht="80.099999999999994" customHeight="1" x14ac:dyDescent="0.45">
      <c r="A16" s="161" t="s">
        <v>2124</v>
      </c>
      <c r="B16" s="168"/>
      <c r="C16" s="385"/>
      <c r="D16" s="385"/>
      <c r="E16" s="169" t="str">
        <f>IF(B16="","",VLOOKUP(B16,ア!$A$2:$C$787,2,FALSE))</f>
        <v/>
      </c>
      <c r="F16" s="170" t="str">
        <f>IF(B16="","",VLOOKUP(B16,ア!$A$2:$C$787,3,FALSE))</f>
        <v/>
      </c>
      <c r="G16" s="388"/>
      <c r="H16" s="200"/>
    </row>
    <row r="17" spans="1:8" ht="80.099999999999994" customHeight="1" x14ac:dyDescent="0.45">
      <c r="A17" s="164">
        <v>4</v>
      </c>
      <c r="B17" s="165"/>
      <c r="C17" s="383" t="str">
        <f>IF(B17="","",VLOOKUP(B17,'様式4・小学部（高）'!$S$17:$AA$46,2,FALSE))</f>
        <v/>
      </c>
      <c r="D17" s="383" t="str">
        <f>IF(B17="","",VLOOKUP(B17,'様式4・小学部（高）'!$S$17:$AA$46,3,FALSE))</f>
        <v/>
      </c>
      <c r="E17" s="166" t="str">
        <f>IF(B17="","",VLOOKUP(B17,'様式4・小学部（高）'!$S$17:$AA$46,4,FALSE))</f>
        <v/>
      </c>
      <c r="F17" s="167" t="str">
        <f>IF(B17="","",VLOOKUP(B17,'様式4・小学部（高）'!$S$17:$AA$46,5,FALSE))</f>
        <v/>
      </c>
      <c r="G17" s="386" t="str">
        <f>IF(B17="","",VLOOKUP(B17,'様式4・小学部（高）'!$S$17:$AA$46,7,FALSE))</f>
        <v/>
      </c>
      <c r="H17" s="198"/>
    </row>
    <row r="18" spans="1:8" ht="80.099999999999994" customHeight="1" x14ac:dyDescent="0.45">
      <c r="A18" s="161" t="s">
        <v>2124</v>
      </c>
      <c r="B18" s="168"/>
      <c r="C18" s="384"/>
      <c r="D18" s="384"/>
      <c r="E18" s="169" t="str">
        <f>IF(B18="","",VLOOKUP(B18,ア!$A$2:$C$787,2,FALSE))</f>
        <v/>
      </c>
      <c r="F18" s="170" t="str">
        <f>IF(B18="","",VLOOKUP(B18,ア!$A$2:$C$787,3,FALSE))</f>
        <v/>
      </c>
      <c r="G18" s="387"/>
      <c r="H18" s="199"/>
    </row>
    <row r="19" spans="1:8" ht="80.099999999999994" customHeight="1" x14ac:dyDescent="0.45">
      <c r="A19" s="161" t="s">
        <v>2124</v>
      </c>
      <c r="B19" s="168"/>
      <c r="C19" s="385"/>
      <c r="D19" s="385"/>
      <c r="E19" s="169" t="str">
        <f>IF(B19="","",VLOOKUP(B19,ア!$A$2:$C$787,2,FALSE))</f>
        <v/>
      </c>
      <c r="F19" s="170" t="str">
        <f>IF(B19="","",VLOOKUP(B19,ア!$A$2:$C$787,3,FALSE))</f>
        <v/>
      </c>
      <c r="G19" s="388"/>
      <c r="H19" s="200"/>
    </row>
    <row r="20" spans="1:8" ht="80.099999999999994" customHeight="1" x14ac:dyDescent="0.45">
      <c r="A20" s="164">
        <v>5</v>
      </c>
      <c r="B20" s="165"/>
      <c r="C20" s="383" t="str">
        <f>IF(B20="","",VLOOKUP(B20,'様式4・小学部（高）'!$S$17:$AA$46,2,FALSE))</f>
        <v/>
      </c>
      <c r="D20" s="383" t="str">
        <f>IF(B20="","",VLOOKUP(B20,'様式4・小学部（高）'!$S$17:$AA$46,3,FALSE))</f>
        <v/>
      </c>
      <c r="E20" s="166" t="str">
        <f>IF(B20="","",VLOOKUP(B20,'様式4・小学部（高）'!$S$17:$AA$46,4,FALSE))</f>
        <v/>
      </c>
      <c r="F20" s="167" t="str">
        <f>IF(B20="","",VLOOKUP(B20,'様式4・小学部（高）'!$S$17:$AA$46,5,FALSE))</f>
        <v/>
      </c>
      <c r="G20" s="386" t="str">
        <f>IF(B20="","",VLOOKUP(B20,'様式4・小学部（高）'!$S$17:$AA$46,7,FALSE))</f>
        <v/>
      </c>
      <c r="H20" s="198"/>
    </row>
    <row r="21" spans="1:8" ht="80.099999999999994" customHeight="1" x14ac:dyDescent="0.45">
      <c r="A21" s="161" t="s">
        <v>2124</v>
      </c>
      <c r="B21" s="168"/>
      <c r="C21" s="384"/>
      <c r="D21" s="384"/>
      <c r="E21" s="169" t="str">
        <f>IF(B21="","",VLOOKUP(B21,ア!$A$2:$C$787,2,FALSE))</f>
        <v/>
      </c>
      <c r="F21" s="170" t="str">
        <f>IF(B21="","",VLOOKUP(B21,ア!$A$2:$C$787,3,FALSE))</f>
        <v/>
      </c>
      <c r="G21" s="387"/>
      <c r="H21" s="199"/>
    </row>
    <row r="22" spans="1:8" ht="80.099999999999994" customHeight="1" x14ac:dyDescent="0.45">
      <c r="A22" s="161" t="s">
        <v>2124</v>
      </c>
      <c r="B22" s="168"/>
      <c r="C22" s="385"/>
      <c r="D22" s="385"/>
      <c r="E22" s="169" t="str">
        <f>IF(B22="","",VLOOKUP(B22,ア!$A$2:$C$787,2,FALSE))</f>
        <v/>
      </c>
      <c r="F22" s="170" t="str">
        <f>IF(B22="","",VLOOKUP(B22,ア!$A$2:$C$787,3,FALSE))</f>
        <v/>
      </c>
      <c r="G22" s="388"/>
      <c r="H22" s="200"/>
    </row>
    <row r="23" spans="1:8" ht="80.099999999999994" customHeight="1" x14ac:dyDescent="0.45">
      <c r="A23" s="164">
        <v>6</v>
      </c>
      <c r="B23" s="165"/>
      <c r="C23" s="383" t="str">
        <f>IF(B23="","",VLOOKUP(B23,'様式4・小学部（高）'!$S$17:$AA$46,2,FALSE))</f>
        <v/>
      </c>
      <c r="D23" s="383" t="str">
        <f>IF(B23="","",VLOOKUP(B23,'様式4・小学部（高）'!$S$17:$AA$46,3,FALSE))</f>
        <v/>
      </c>
      <c r="E23" s="166" t="str">
        <f>IF(B23="","",VLOOKUP(B23,'様式4・小学部（高）'!$S$17:$AA$46,4,FALSE))</f>
        <v/>
      </c>
      <c r="F23" s="167" t="str">
        <f>IF(B23="","",VLOOKUP(B23,'様式4・小学部（高）'!$S$17:$AA$46,5,FALSE))</f>
        <v/>
      </c>
      <c r="G23" s="386" t="str">
        <f>IF(B23="","",VLOOKUP(B23,'様式4・小学部（高）'!$S$17:$AA$46,7,FALSE))</f>
        <v/>
      </c>
      <c r="H23" s="198"/>
    </row>
    <row r="24" spans="1:8" ht="80.099999999999994" customHeight="1" x14ac:dyDescent="0.45">
      <c r="A24" s="161" t="s">
        <v>2124</v>
      </c>
      <c r="B24" s="168"/>
      <c r="C24" s="384"/>
      <c r="D24" s="384"/>
      <c r="E24" s="169" t="str">
        <f>IF(B24="","",VLOOKUP(B24,ア!$A$2:$C$787,2,FALSE))</f>
        <v/>
      </c>
      <c r="F24" s="170" t="str">
        <f>IF(B24="","",VLOOKUP(B24,ア!$A$2:$C$787,3,FALSE))</f>
        <v/>
      </c>
      <c r="G24" s="387"/>
      <c r="H24" s="199"/>
    </row>
    <row r="25" spans="1:8" ht="80.099999999999994" customHeight="1" x14ac:dyDescent="0.45">
      <c r="A25" s="161" t="s">
        <v>2124</v>
      </c>
      <c r="B25" s="168"/>
      <c r="C25" s="385"/>
      <c r="D25" s="385"/>
      <c r="E25" s="169" t="str">
        <f>IF(B25="","",VLOOKUP(B25,ア!$A$2:$C$787,2,FALSE))</f>
        <v/>
      </c>
      <c r="F25" s="170" t="str">
        <f>IF(B25="","",VLOOKUP(B25,ア!$A$2:$C$787,3,FALSE))</f>
        <v/>
      </c>
      <c r="G25" s="388"/>
      <c r="H25" s="200"/>
    </row>
    <row r="26" spans="1:8" ht="80.099999999999994" customHeight="1" x14ac:dyDescent="0.45">
      <c r="A26" s="164">
        <v>7</v>
      </c>
      <c r="B26" s="165"/>
      <c r="C26" s="383" t="str">
        <f>IF(B26="","",VLOOKUP(B26,'様式4・小学部（高）'!$S$17:$AA$46,2,FALSE))</f>
        <v/>
      </c>
      <c r="D26" s="383" t="str">
        <f>IF(B26="","",VLOOKUP(B26,'様式4・小学部（高）'!$S$17:$AA$46,3,FALSE))</f>
        <v/>
      </c>
      <c r="E26" s="166" t="str">
        <f>IF(B26="","",VLOOKUP(B26,'様式4・小学部（高）'!$S$17:$AA$46,4,FALSE))</f>
        <v/>
      </c>
      <c r="F26" s="167" t="str">
        <f>IF(B26="","",VLOOKUP(B26,'様式4・小学部（高）'!$S$17:$AA$46,5,FALSE))</f>
        <v/>
      </c>
      <c r="G26" s="386" t="str">
        <f>IF(B26="","",VLOOKUP(B26,'様式4・小学部（高）'!$S$17:$AA$46,7,FALSE))</f>
        <v/>
      </c>
      <c r="H26" s="198"/>
    </row>
    <row r="27" spans="1:8" ht="80.099999999999994" customHeight="1" x14ac:dyDescent="0.45">
      <c r="A27" s="161" t="s">
        <v>2124</v>
      </c>
      <c r="B27" s="168"/>
      <c r="C27" s="384"/>
      <c r="D27" s="384"/>
      <c r="E27" s="169" t="str">
        <f>IF(B27="","",VLOOKUP(B27,ア!$A$2:$C$787,2,FALSE))</f>
        <v/>
      </c>
      <c r="F27" s="170" t="str">
        <f>IF(B27="","",VLOOKUP(B27,ア!$A$2:$C$787,3,FALSE))</f>
        <v/>
      </c>
      <c r="G27" s="387"/>
      <c r="H27" s="199"/>
    </row>
    <row r="28" spans="1:8" ht="80.099999999999994" customHeight="1" x14ac:dyDescent="0.45">
      <c r="A28" s="161" t="s">
        <v>2124</v>
      </c>
      <c r="B28" s="168"/>
      <c r="C28" s="385"/>
      <c r="D28" s="385"/>
      <c r="E28" s="169" t="str">
        <f>IF(B28="","",VLOOKUP(B28,ア!$A$2:$C$787,2,FALSE))</f>
        <v/>
      </c>
      <c r="F28" s="170" t="str">
        <f>IF(B28="","",VLOOKUP(B28,ア!$A$2:$C$787,3,FALSE))</f>
        <v/>
      </c>
      <c r="G28" s="388"/>
      <c r="H28" s="200"/>
    </row>
    <row r="29" spans="1:8" ht="80.099999999999994" customHeight="1" x14ac:dyDescent="0.45">
      <c r="A29" s="164">
        <v>8</v>
      </c>
      <c r="B29" s="165"/>
      <c r="C29" s="383" t="str">
        <f>IF(B29="","",VLOOKUP(B29,'様式4・小学部（高）'!$S$17:$AA$46,2,FALSE))</f>
        <v/>
      </c>
      <c r="D29" s="383" t="str">
        <f>IF(B29="","",VLOOKUP(B29,'様式4・小学部（高）'!$S$17:$AA$46,3,FALSE))</f>
        <v/>
      </c>
      <c r="E29" s="166" t="str">
        <f>IF(B29="","",VLOOKUP(B29,'様式4・小学部（高）'!$S$17:$AA$46,4,FALSE))</f>
        <v/>
      </c>
      <c r="F29" s="167" t="str">
        <f>IF(B29="","",VLOOKUP(B29,'様式4・小学部（高）'!$S$17:$AA$46,5,FALSE))</f>
        <v/>
      </c>
      <c r="G29" s="386" t="str">
        <f>IF(B29="","",VLOOKUP(B29,'様式4・小学部（高）'!$S$17:$AA$46,7,FALSE))</f>
        <v/>
      </c>
      <c r="H29" s="198"/>
    </row>
    <row r="30" spans="1:8" ht="80.099999999999994" customHeight="1" x14ac:dyDescent="0.45">
      <c r="A30" s="161" t="s">
        <v>2124</v>
      </c>
      <c r="B30" s="168"/>
      <c r="C30" s="384"/>
      <c r="D30" s="384"/>
      <c r="E30" s="169" t="str">
        <f>IF(B30="","",VLOOKUP(B30,ア!$A$2:$C$787,2,FALSE))</f>
        <v/>
      </c>
      <c r="F30" s="170" t="str">
        <f>IF(B30="","",VLOOKUP(B30,ア!$A$2:$C$787,3,FALSE))</f>
        <v/>
      </c>
      <c r="G30" s="387"/>
      <c r="H30" s="199"/>
    </row>
    <row r="31" spans="1:8" ht="80.099999999999994" customHeight="1" x14ac:dyDescent="0.45">
      <c r="A31" s="161" t="s">
        <v>2124</v>
      </c>
      <c r="B31" s="168"/>
      <c r="C31" s="385"/>
      <c r="D31" s="385"/>
      <c r="E31" s="169" t="str">
        <f>IF(B31="","",VLOOKUP(B31,ア!$A$2:$C$787,2,FALSE))</f>
        <v/>
      </c>
      <c r="F31" s="170" t="str">
        <f>IF(B31="","",VLOOKUP(B31,ア!$A$2:$C$787,3,FALSE))</f>
        <v/>
      </c>
      <c r="G31" s="388"/>
      <c r="H31" s="200"/>
    </row>
    <row r="32" spans="1:8" ht="80.099999999999994" customHeight="1" x14ac:dyDescent="0.45">
      <c r="A32" s="164">
        <v>9</v>
      </c>
      <c r="B32" s="165"/>
      <c r="C32" s="383" t="str">
        <f>IF(B32="","",VLOOKUP(B32,'様式4・小学部（高）'!$S$17:$AA$46,2,FALSE))</f>
        <v/>
      </c>
      <c r="D32" s="383" t="str">
        <f>IF(B32="","",VLOOKUP(B32,'様式4・小学部（高）'!$S$17:$AA$46,3,FALSE))</f>
        <v/>
      </c>
      <c r="E32" s="166" t="str">
        <f>IF(B32="","",VLOOKUP(B32,'様式4・小学部（高）'!$S$17:$AA$46,4,FALSE))</f>
        <v/>
      </c>
      <c r="F32" s="167" t="str">
        <f>IF(B32="","",VLOOKUP(B32,'様式4・小学部（高）'!$S$17:$AA$46,5,FALSE))</f>
        <v/>
      </c>
      <c r="G32" s="386" t="str">
        <f>IF(B32="","",VLOOKUP(B32,'様式4・小学部（高）'!$S$17:$AA$46,7,FALSE))</f>
        <v/>
      </c>
      <c r="H32" s="198"/>
    </row>
    <row r="33" spans="1:8" ht="80.099999999999994" customHeight="1" x14ac:dyDescent="0.45">
      <c r="A33" s="161" t="s">
        <v>2124</v>
      </c>
      <c r="B33" s="168"/>
      <c r="C33" s="384"/>
      <c r="D33" s="384"/>
      <c r="E33" s="169" t="str">
        <f>IF(B33="","",VLOOKUP(B33,ア!$A$2:$C$787,2,FALSE))</f>
        <v/>
      </c>
      <c r="F33" s="170" t="str">
        <f>IF(B33="","",VLOOKUP(B33,ア!$A$2:$C$787,3,FALSE))</f>
        <v/>
      </c>
      <c r="G33" s="387"/>
      <c r="H33" s="199"/>
    </row>
    <row r="34" spans="1:8" ht="80.099999999999994" customHeight="1" x14ac:dyDescent="0.45">
      <c r="A34" s="161" t="s">
        <v>2124</v>
      </c>
      <c r="B34" s="168"/>
      <c r="C34" s="385"/>
      <c r="D34" s="385"/>
      <c r="E34" s="169" t="str">
        <f>IF(B34="","",VLOOKUP(B34,ア!$A$2:$C$787,2,FALSE))</f>
        <v/>
      </c>
      <c r="F34" s="170" t="str">
        <f>IF(B34="","",VLOOKUP(B34,ア!$A$2:$C$787,3,FALSE))</f>
        <v/>
      </c>
      <c r="G34" s="388"/>
      <c r="H34" s="200"/>
    </row>
    <row r="35" spans="1:8" ht="80.099999999999994" customHeight="1" x14ac:dyDescent="0.45">
      <c r="A35" s="164">
        <v>10</v>
      </c>
      <c r="B35" s="165"/>
      <c r="C35" s="383" t="str">
        <f>IF(B35="","",VLOOKUP(B35,'様式4・小学部（高）'!$S$17:$AA$46,2,FALSE))</f>
        <v/>
      </c>
      <c r="D35" s="383" t="str">
        <f>IF(B35="","",VLOOKUP(B35,'様式4・小学部（高）'!$S$17:$AA$46,3,FALSE))</f>
        <v/>
      </c>
      <c r="E35" s="166" t="str">
        <f>IF(B35="","",VLOOKUP(B35,'様式4・小学部（高）'!$S$17:$AA$46,4,FALSE))</f>
        <v/>
      </c>
      <c r="F35" s="167" t="str">
        <f>IF(B35="","",VLOOKUP(B35,'様式4・小学部（高）'!$S$17:$AA$46,5,FALSE))</f>
        <v/>
      </c>
      <c r="G35" s="386" t="str">
        <f>IF(B35="","",VLOOKUP(B35,'様式4・小学部（高）'!$S$17:$AA$46,7,FALSE))</f>
        <v/>
      </c>
      <c r="H35" s="198"/>
    </row>
    <row r="36" spans="1:8" ht="80.099999999999994" customHeight="1" x14ac:dyDescent="0.45">
      <c r="A36" s="161" t="s">
        <v>2124</v>
      </c>
      <c r="B36" s="168"/>
      <c r="C36" s="384"/>
      <c r="D36" s="384"/>
      <c r="E36" s="169" t="str">
        <f>IF(B36="","",VLOOKUP(B36,ア!$A$2:$C$787,2,FALSE))</f>
        <v/>
      </c>
      <c r="F36" s="170" t="str">
        <f>IF(B36="","",VLOOKUP(B36,ア!$A$2:$C$787,3,FALSE))</f>
        <v/>
      </c>
      <c r="G36" s="387"/>
      <c r="H36" s="199"/>
    </row>
    <row r="37" spans="1:8" ht="80.099999999999994" customHeight="1" x14ac:dyDescent="0.45">
      <c r="A37" s="161" t="s">
        <v>2124</v>
      </c>
      <c r="B37" s="168"/>
      <c r="C37" s="385"/>
      <c r="D37" s="385"/>
      <c r="E37" s="169" t="str">
        <f>IF(B37="","",VLOOKUP(B37,ア!$A$2:$C$787,2,FALSE))</f>
        <v/>
      </c>
      <c r="F37" s="170" t="str">
        <f>IF(B37="","",VLOOKUP(B37,ア!$A$2:$C$787,3,FALSE))</f>
        <v/>
      </c>
      <c r="G37" s="388"/>
      <c r="H37" s="200"/>
    </row>
    <row r="38" spans="1:8" ht="80.099999999999994" customHeight="1" x14ac:dyDescent="0.45">
      <c r="A38" s="164">
        <v>11</v>
      </c>
      <c r="B38" s="165"/>
      <c r="C38" s="383" t="str">
        <f>IF(B38="","",VLOOKUP(B38,'様式4・小学部（高）'!$S$17:$AA$46,2,FALSE))</f>
        <v/>
      </c>
      <c r="D38" s="383" t="str">
        <f>IF(B38="","",VLOOKUP(B38,'様式4・小学部（高）'!$S$17:$AA$46,3,FALSE))</f>
        <v/>
      </c>
      <c r="E38" s="166" t="str">
        <f>IF(B38="","",VLOOKUP(B38,'様式4・小学部（高）'!$S$17:$AA$46,4,FALSE))</f>
        <v/>
      </c>
      <c r="F38" s="167" t="str">
        <f>IF(B38="","",VLOOKUP(B38,'様式4・小学部（高）'!$S$17:$AA$46,5,FALSE))</f>
        <v/>
      </c>
      <c r="G38" s="386" t="str">
        <f>IF(B38="","",VLOOKUP(B38,'様式4・小学部（高）'!$S$17:$AA$46,7,FALSE))</f>
        <v/>
      </c>
      <c r="H38" s="198"/>
    </row>
    <row r="39" spans="1:8" ht="80.099999999999994" customHeight="1" x14ac:dyDescent="0.45">
      <c r="A39" s="161" t="s">
        <v>2124</v>
      </c>
      <c r="B39" s="168"/>
      <c r="C39" s="384"/>
      <c r="D39" s="384"/>
      <c r="E39" s="169" t="str">
        <f>IF(B39="","",VLOOKUP(B39,ア!$A$2:$C$787,2,FALSE))</f>
        <v/>
      </c>
      <c r="F39" s="170" t="str">
        <f>IF(B39="","",VLOOKUP(B39,ア!$A$2:$C$787,3,FALSE))</f>
        <v/>
      </c>
      <c r="G39" s="387"/>
      <c r="H39" s="199"/>
    </row>
    <row r="40" spans="1:8" ht="80.099999999999994" customHeight="1" x14ac:dyDescent="0.45">
      <c r="A40" s="161" t="s">
        <v>2124</v>
      </c>
      <c r="B40" s="168"/>
      <c r="C40" s="385"/>
      <c r="D40" s="385"/>
      <c r="E40" s="169" t="str">
        <f>IF(B40="","",VLOOKUP(B40,ア!$A$2:$C$787,2,FALSE))</f>
        <v/>
      </c>
      <c r="F40" s="170" t="str">
        <f>IF(B40="","",VLOOKUP(B40,ア!$A$2:$C$787,3,FALSE))</f>
        <v/>
      </c>
      <c r="G40" s="388"/>
      <c r="H40" s="200"/>
    </row>
    <row r="41" spans="1:8" ht="80.099999999999994" customHeight="1" x14ac:dyDescent="0.45">
      <c r="A41" s="164">
        <v>12</v>
      </c>
      <c r="B41" s="165"/>
      <c r="C41" s="383" t="str">
        <f>IF(B41="","",VLOOKUP(B41,'様式4・小学部（高）'!$S$17:$AA$46,2,FALSE))</f>
        <v/>
      </c>
      <c r="D41" s="383" t="str">
        <f>IF(B41="","",VLOOKUP(B41,'様式4・小学部（高）'!$S$17:$AA$46,3,FALSE))</f>
        <v/>
      </c>
      <c r="E41" s="166" t="str">
        <f>IF(B41="","",VLOOKUP(B41,'様式4・小学部（高）'!$S$17:$AA$46,4,FALSE))</f>
        <v/>
      </c>
      <c r="F41" s="167" t="str">
        <f>IF(B41="","",VLOOKUP(B41,'様式4・小学部（高）'!$S$17:$AA$46,5,FALSE))</f>
        <v/>
      </c>
      <c r="G41" s="386" t="str">
        <f>IF(B41="","",VLOOKUP(B41,'様式4・小学部（高）'!$S$17:$AA$46,7,FALSE))</f>
        <v/>
      </c>
      <c r="H41" s="198"/>
    </row>
    <row r="42" spans="1:8" ht="80.099999999999994" customHeight="1" x14ac:dyDescent="0.45">
      <c r="A42" s="161" t="s">
        <v>2124</v>
      </c>
      <c r="B42" s="168"/>
      <c r="C42" s="384"/>
      <c r="D42" s="384"/>
      <c r="E42" s="169" t="str">
        <f>IF(B42="","",VLOOKUP(B42,ア!$A$2:$C$787,2,FALSE))</f>
        <v/>
      </c>
      <c r="F42" s="170" t="str">
        <f>IF(B42="","",VLOOKUP(B42,ア!$A$2:$C$787,3,FALSE))</f>
        <v/>
      </c>
      <c r="G42" s="387"/>
      <c r="H42" s="199"/>
    </row>
    <row r="43" spans="1:8" ht="80.099999999999994" customHeight="1" x14ac:dyDescent="0.45">
      <c r="A43" s="161" t="s">
        <v>2124</v>
      </c>
      <c r="B43" s="168"/>
      <c r="C43" s="385"/>
      <c r="D43" s="385"/>
      <c r="E43" s="169" t="str">
        <f>IF(B43="","",VLOOKUP(B43,ア!$A$2:$C$787,2,FALSE))</f>
        <v/>
      </c>
      <c r="F43" s="170" t="str">
        <f>IF(B43="","",VLOOKUP(B43,ア!$A$2:$C$787,3,FALSE))</f>
        <v/>
      </c>
      <c r="G43" s="388"/>
      <c r="H43" s="200"/>
    </row>
    <row r="44" spans="1:8" ht="80.099999999999994" customHeight="1" x14ac:dyDescent="0.45">
      <c r="A44" s="164">
        <v>13</v>
      </c>
      <c r="B44" s="165"/>
      <c r="C44" s="383" t="str">
        <f>IF(B44="","",VLOOKUP(B44,'様式4・小学部（高）'!$S$17:$AA$46,2,FALSE))</f>
        <v/>
      </c>
      <c r="D44" s="383" t="str">
        <f>IF(B44="","",VLOOKUP(B44,'様式4・小学部（高）'!$S$17:$AA$46,3,FALSE))</f>
        <v/>
      </c>
      <c r="E44" s="166" t="str">
        <f>IF(B44="","",VLOOKUP(B44,'様式4・小学部（高）'!$S$17:$AA$46,4,FALSE))</f>
        <v/>
      </c>
      <c r="F44" s="167" t="str">
        <f>IF(B44="","",VLOOKUP(B44,'様式4・小学部（高）'!$S$17:$AA$46,5,FALSE))</f>
        <v/>
      </c>
      <c r="G44" s="386" t="str">
        <f>IF(B44="","",VLOOKUP(B44,'様式4・小学部（高）'!$S$17:$AA$46,7,FALSE))</f>
        <v/>
      </c>
      <c r="H44" s="198"/>
    </row>
    <row r="45" spans="1:8" ht="80.099999999999994" customHeight="1" x14ac:dyDescent="0.45">
      <c r="A45" s="161" t="s">
        <v>2124</v>
      </c>
      <c r="B45" s="168"/>
      <c r="C45" s="384"/>
      <c r="D45" s="384"/>
      <c r="E45" s="169" t="str">
        <f>IF(B45="","",VLOOKUP(B45,ア!$A$2:$C$787,2,FALSE))</f>
        <v/>
      </c>
      <c r="F45" s="170" t="str">
        <f>IF(B45="","",VLOOKUP(B45,ア!$A$2:$C$787,3,FALSE))</f>
        <v/>
      </c>
      <c r="G45" s="387"/>
      <c r="H45" s="199"/>
    </row>
    <row r="46" spans="1:8" ht="80.099999999999994" customHeight="1" x14ac:dyDescent="0.45">
      <c r="A46" s="161" t="s">
        <v>2124</v>
      </c>
      <c r="B46" s="168"/>
      <c r="C46" s="385"/>
      <c r="D46" s="385"/>
      <c r="E46" s="169" t="str">
        <f>IF(B46="","",VLOOKUP(B46,ア!$A$2:$C$787,2,FALSE))</f>
        <v/>
      </c>
      <c r="F46" s="170" t="str">
        <f>IF(B46="","",VLOOKUP(B46,ア!$A$2:$C$787,3,FALSE))</f>
        <v/>
      </c>
      <c r="G46" s="388"/>
      <c r="H46" s="200"/>
    </row>
    <row r="47" spans="1:8" ht="80.099999999999994" customHeight="1" x14ac:dyDescent="0.45">
      <c r="A47" s="164">
        <v>14</v>
      </c>
      <c r="B47" s="165"/>
      <c r="C47" s="383" t="str">
        <f>IF(B47="","",VLOOKUP(B47,'様式4・小学部（高）'!$S$17:$AA$46,2,FALSE))</f>
        <v/>
      </c>
      <c r="D47" s="383" t="str">
        <f>IF(B47="","",VLOOKUP(B47,'様式4・小学部（高）'!$S$17:$AA$46,3,FALSE))</f>
        <v/>
      </c>
      <c r="E47" s="166" t="str">
        <f>IF(B47="","",VLOOKUP(B47,'様式4・小学部（高）'!$S$17:$AA$46,4,FALSE))</f>
        <v/>
      </c>
      <c r="F47" s="167" t="str">
        <f>IF(B47="","",VLOOKUP(B47,'様式4・小学部（高）'!$S$17:$AA$46,5,FALSE))</f>
        <v/>
      </c>
      <c r="G47" s="386" t="str">
        <f>IF(B47="","",VLOOKUP(B47,'様式4・小学部（高）'!$S$17:$AA$46,7,FALSE))</f>
        <v/>
      </c>
      <c r="H47" s="198"/>
    </row>
    <row r="48" spans="1:8" ht="80.099999999999994" customHeight="1" x14ac:dyDescent="0.45">
      <c r="A48" s="161" t="s">
        <v>2124</v>
      </c>
      <c r="B48" s="168"/>
      <c r="C48" s="384"/>
      <c r="D48" s="384"/>
      <c r="E48" s="169" t="str">
        <f>IF(B48="","",VLOOKUP(B48,ア!$A$2:$C$787,2,FALSE))</f>
        <v/>
      </c>
      <c r="F48" s="170" t="str">
        <f>IF(B48="","",VLOOKUP(B48,ア!$A$2:$C$787,3,FALSE))</f>
        <v/>
      </c>
      <c r="G48" s="387"/>
      <c r="H48" s="199"/>
    </row>
    <row r="49" spans="1:8" ht="80.099999999999994" customHeight="1" x14ac:dyDescent="0.45">
      <c r="A49" s="161" t="s">
        <v>2124</v>
      </c>
      <c r="B49" s="168"/>
      <c r="C49" s="385"/>
      <c r="D49" s="385"/>
      <c r="E49" s="169" t="str">
        <f>IF(B49="","",VLOOKUP(B49,ア!$A$2:$C$787,2,FALSE))</f>
        <v/>
      </c>
      <c r="F49" s="170" t="str">
        <f>IF(B49="","",VLOOKUP(B49,ア!$A$2:$C$787,3,FALSE))</f>
        <v/>
      </c>
      <c r="G49" s="388"/>
      <c r="H49" s="200"/>
    </row>
    <row r="50" spans="1:8" ht="80.099999999999994" customHeight="1" x14ac:dyDescent="0.45">
      <c r="A50" s="164">
        <v>15</v>
      </c>
      <c r="B50" s="165"/>
      <c r="C50" s="383" t="str">
        <f>IF(B50="","",VLOOKUP(B50,'様式4・小学部（高）'!$S$17:$AA$46,2,FALSE))</f>
        <v/>
      </c>
      <c r="D50" s="383" t="str">
        <f>IF(B50="","",VLOOKUP(B50,'様式4・小学部（高）'!$S$17:$AA$46,3,FALSE))</f>
        <v/>
      </c>
      <c r="E50" s="166" t="str">
        <f>IF(B50="","",VLOOKUP(B50,'様式4・小学部（高）'!$S$17:$AA$46,4,FALSE))</f>
        <v/>
      </c>
      <c r="F50" s="167" t="str">
        <f>IF(B50="","",VLOOKUP(B50,'様式4・小学部（高）'!$S$17:$AA$46,5,FALSE))</f>
        <v/>
      </c>
      <c r="G50" s="386" t="str">
        <f>IF(B50="","",VLOOKUP(B50,'様式4・小学部（高）'!$S$17:$AA$46,7,FALSE))</f>
        <v/>
      </c>
      <c r="H50" s="198"/>
    </row>
    <row r="51" spans="1:8" ht="80.099999999999994" customHeight="1" x14ac:dyDescent="0.45">
      <c r="A51" s="161" t="s">
        <v>2124</v>
      </c>
      <c r="B51" s="168"/>
      <c r="C51" s="384"/>
      <c r="D51" s="384"/>
      <c r="E51" s="169" t="str">
        <f>IF(B51="","",VLOOKUP(B51,ア!$A$2:$C$787,2,FALSE))</f>
        <v/>
      </c>
      <c r="F51" s="170" t="str">
        <f>IF(B51="","",VLOOKUP(B51,ア!$A$2:$C$787,3,FALSE))</f>
        <v/>
      </c>
      <c r="G51" s="387"/>
      <c r="H51" s="199"/>
    </row>
    <row r="52" spans="1:8" ht="80.099999999999994" customHeight="1" x14ac:dyDescent="0.45">
      <c r="A52" s="161" t="s">
        <v>2124</v>
      </c>
      <c r="B52" s="168"/>
      <c r="C52" s="385"/>
      <c r="D52" s="385"/>
      <c r="E52" s="169" t="str">
        <f>IF(B52="","",VLOOKUP(B52,ア!$A$2:$C$787,2,FALSE))</f>
        <v/>
      </c>
      <c r="F52" s="170" t="str">
        <f>IF(B52="","",VLOOKUP(B52,ア!$A$2:$C$787,3,FALSE))</f>
        <v/>
      </c>
      <c r="G52" s="388"/>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f3795f4-3871-48cc-b9e4-3aa1c27339c4">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D354042C877B14FAC30866B36DF80F6" ma:contentTypeVersion="14" ma:contentTypeDescription="新しいドキュメントを作成します。" ma:contentTypeScope="" ma:versionID="c2702bc1093189d57a22a2b843660cd2">
  <xsd:schema xmlns:xsd="http://www.w3.org/2001/XMLSchema" xmlns:xs="http://www.w3.org/2001/XMLSchema" xmlns:p="http://schemas.microsoft.com/office/2006/metadata/properties" xmlns:ns2="0f3795f4-3871-48cc-b9e4-3aa1c27339c4" xmlns:ns3="92c85782-91b6-4975-a634-e8e07eaefb77" targetNamespace="http://schemas.microsoft.com/office/2006/metadata/properties" ma:root="true" ma:fieldsID="43e35ea8df458753066ea858e7d783d5" ns2:_="" ns3:_="">
    <xsd:import namespace="0f3795f4-3871-48cc-b9e4-3aa1c27339c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3795f4-3871-48cc-b9e4-3aa1c27339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1903594-feae-4d45-85ad-101f40d0130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B3FA0B5-A46D-423C-B6EE-E623DCC29B11}">
  <ds:schemaRefs>
    <ds:schemaRef ds:uri="http://schemas.microsoft.com/sharepoint/v3/contenttype/forms"/>
  </ds:schemaRefs>
</ds:datastoreItem>
</file>

<file path=customXml/itemProps2.xml><?xml version="1.0" encoding="utf-8"?>
<ds:datastoreItem xmlns:ds="http://schemas.openxmlformats.org/officeDocument/2006/customXml" ds:itemID="{D766EB09-EFD4-400D-9DAA-097610FA7359}">
  <ds:schemaRefs>
    <ds:schemaRef ds:uri="http://purl.org/dc/elements/1.1/"/>
    <ds:schemaRef ds:uri="92c85782-91b6-4975-a634-e8e07eaefb77"/>
    <ds:schemaRef ds:uri="http://schemas.microsoft.com/office/2006/metadata/properties"/>
    <ds:schemaRef ds:uri="http://schemas.openxmlformats.org/package/2006/metadata/core-properties"/>
    <ds:schemaRef ds:uri="http://schemas.microsoft.com/office/2006/documentManagement/types"/>
    <ds:schemaRef ds:uri="http://purl.org/dc/dcmitype/"/>
    <ds:schemaRef ds:uri="http://purl.org/dc/terms/"/>
    <ds:schemaRef ds:uri="http://schemas.microsoft.com/office/infopath/2007/PartnerControls"/>
    <ds:schemaRef ds:uri="0f3795f4-3871-48cc-b9e4-3aa1c27339c4"/>
    <ds:schemaRef ds:uri="http://www.w3.org/XML/1998/namespace"/>
  </ds:schemaRefs>
</ds:datastoreItem>
</file>

<file path=customXml/itemProps3.xml><?xml version="1.0" encoding="utf-8"?>
<ds:datastoreItem xmlns:ds="http://schemas.openxmlformats.org/officeDocument/2006/customXml" ds:itemID="{DF2AAFD2-4F18-49F6-B85B-EAB6087E37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3795f4-3871-48cc-b9e4-3aa1c27339c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2025-06-24T05:45:55Z</cp:lastPrinted>
  <dcterms:created xsi:type="dcterms:W3CDTF">2019-06-05T06:28:00Z</dcterms:created>
  <dcterms:modified xsi:type="dcterms:W3CDTF">2025-11-27T06:38:39Z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0x0101005D354042C877B14FAC30866B36DF80F6</vt:lpwstr>
  </property>
  <property fmtid="{D5CDD505-2E9C-101B-9397-08002B2CF9AE}" pid="4" name="MediaServiceImageTags">
    <vt:lpwstr/>
  </property>
</Properties>
</file>