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D19D989-AF61-4106-ADDB-8861B6527704}" xr6:coauthVersionLast="47" xr6:coauthVersionMax="47" xr10:uidLastSave="{00000000-0000-0000-0000-000000000000}"/>
  <bookViews>
    <workbookView xWindow="3060" yWindow="253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 i="1" l="1"/>
  <c r="E12" i="1"/>
  <c r="E9" i="1"/>
  <c r="E10" i="1"/>
  <c r="F12" i="1"/>
  <c r="F10" i="1"/>
  <c r="F11" i="1"/>
  <c r="F9" i="1"/>
  <c r="H11" i="1"/>
  <c r="H12" i="1"/>
  <c r="H9" i="1"/>
  <c r="H10" i="1"/>
  <c r="G12" i="1"/>
  <c r="G11" i="1"/>
  <c r="G9" i="1"/>
  <c r="G10" i="1"/>
  <c r="F8" i="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L27" i="7"/>
  <c r="E27" i="7"/>
  <c r="D27" i="7"/>
  <c r="V25" i="7"/>
  <c r="U25" i="7"/>
  <c r="L25" i="7"/>
  <c r="E25" i="7"/>
  <c r="D25" i="7"/>
  <c r="V23" i="7"/>
  <c r="U23" i="7"/>
  <c r="L23" i="7"/>
  <c r="V21" i="7"/>
  <c r="U21" i="7"/>
  <c r="L21" i="7"/>
  <c r="E21" i="7"/>
  <c r="D21" i="7"/>
  <c r="V19" i="7"/>
  <c r="U19" i="7"/>
  <c r="L19" i="7"/>
  <c r="E19" i="7"/>
  <c r="D19" i="7"/>
  <c r="V17" i="7"/>
  <c r="U17" i="7"/>
  <c r="E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G10" i="13"/>
  <c r="E10" i="13"/>
  <c r="D10" i="13"/>
  <c r="G9" i="13"/>
  <c r="E9" i="13"/>
  <c r="D9" i="13"/>
  <c r="G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G8" i="15"/>
  <c r="D8" i="15"/>
  <c r="C8" i="15"/>
  <c r="G41" i="15"/>
  <c r="D41" i="15"/>
  <c r="C41" i="15"/>
  <c r="G38" i="15"/>
  <c r="D38" i="15"/>
  <c r="C38" i="15"/>
  <c r="G50" i="15"/>
  <c r="D50" i="15"/>
  <c r="C50" i="15"/>
  <c r="E8" i="14" l="1"/>
  <c r="D8" i="14"/>
  <c r="C8" i="14"/>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<sst xmlns="http://schemas.openxmlformats.org/spreadsheetml/2006/main" count="13468" uniqueCount="7924">
  <si>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</si>
  <si>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</si>
  <si>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</si>
  <si>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</si>
  <si>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</si>
  <si>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</si>
  <si>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</si>
  <si>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</si>
  <si>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</si>
  <si>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</si>
  <si>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</si>
  <si>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</si>
  <si>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</si>
  <si>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</si>
  <si>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</si>
  <si>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</si>
  <si>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</si>
  <si>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</si>
  <si>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</si>
  <si>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</si>
  <si>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</si>
  <si>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</si>
  <si>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</si>
  <si>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</si>
  <si>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</si>
  <si>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</si>
  <si>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</si>
  <si>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</si>
  <si>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</si>
  <si>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</si>
  <si>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</si>
  <si>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</si>
  <si>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</si>
  <si>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</si>
  <si>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</si>
  <si>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</si>
  <si>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</si>
  <si>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</si>
  <si>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</si>
  <si>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</si>
  <si>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</si>
  <si>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</si>
  <si>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</si>
  <si>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</si>
  <si>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</si>
  <si>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</si>
  <si>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</si>
  <si>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</si>
  <si>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</si>
  <si>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</si>
  <si>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</si>
  <si>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</si>
  <si>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</si>
  <si>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</si>
  <si>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</si>
  <si>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</si>
  <si>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</si>
  <si>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</si>
  <si>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</si>
  <si>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</si>
  <si>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</si>
  <si>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</si>
  <si>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</si>
  <si>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</si>
  <si>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</si>
  <si>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</si>
  <si>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</si>
  <si>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</si>
  <si>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</si>
  <si>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</si>
  <si>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</si>
  <si>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</si>
  <si>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</si>
  <si>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</si>
  <si>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</si>
  <si>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</si>
  <si>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</si>
  <si>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</si>
  <si>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</si>
  <si>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</si>
  <si>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</si>
  <si>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</si>
  <si>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</si>
  <si>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</si>
  <si>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</si>
  <si>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</si>
  <si>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</si>
  <si>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</si>
  <si>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</si>
  <si>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</si>
  <si>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</si>
  <si>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</si>
  <si>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</si>
  <si>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</si>
  <si>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</si>
  <si>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</si>
  <si>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</si>
  <si>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</si>
  <si>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</si>
  <si>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</si>
  <si>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</si>
  <si>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</si>
  <si>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</si>
  <si>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</si>
  <si>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</si>
  <si>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</si>
  <si>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</si>
  <si>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</si>
  <si>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</si>
  <si>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</si>
  <si>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</si>
  <si>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</si>
  <si>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</si>
  <si>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</si>
  <si>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</si>
  <si>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</si>
  <si>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</si>
  <si>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</si>
  <si>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</si>
  <si>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</si>
  <si>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</si>
  <si>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</si>
  <si>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</si>
  <si>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</si>
  <si>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</si>
  <si>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</si>
  <si>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</si>
  <si>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</si>
  <si>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</si>
  <si>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</si>
  <si>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</si>
  <si>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</si>
  <si>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</si>
  <si>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</si>
  <si>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</si>
  <si>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</si>
  <si>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</si>
  <si>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</si>
  <si>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</si>
  <si>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</si>
  <si>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</si>
  <si>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</si>
  <si>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</si>
  <si>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</si>
  <si>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</si>
  <si>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</si>
  <si>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</si>
  <si>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</si>
  <si>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</si>
  <si>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</si>
  <si>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</si>
  <si>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</si>
  <si>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</si>
  <si>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</si>
  <si>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</si>
  <si>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</si>
  <si>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</si>
  <si>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</si>
  <si>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</si>
  <si>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</si>
  <si>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</si>
  <si>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</si>
  <si>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</si>
  <si>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</si>
  <si>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</si>
  <si>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</si>
  <si>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</si>
  <si>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</si>
  <si>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</si>
  <si>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</si>
  <si>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</si>
  <si>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</si>
  <si>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</si>
  <si>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</si>
  <si>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</si>
  <si>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</si>
  <si>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</si>
  <si>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</si>
  <si>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</si>
  <si>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</si>
  <si>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</si>
  <si>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</si>
  <si>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</si>
  <si>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</si>
  <si>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</si>
  <si>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</si>
  <si>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</si>
  <si>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</si>
  <si>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</si>
  <si>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</si>
  <si>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</si>
  <si>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</si>
  <si>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</si>
  <si>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</si>
  <si>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</si>
  <si>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</si>
  <si>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</si>
  <si>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</si>
  <si>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</si>
  <si>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</si>
  <si>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</si>
  <si>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</si>
  <si>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</si>
  <si>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</si>
  <si>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</si>
  <si>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</si>
  <si>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</si>
  <si>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</si>
  <si>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</si>
  <si>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</si>
  <si>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</si>
  <si>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</si>
  <si>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</si>
  <si>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</si>
  <si>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</si>
  <si>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</si>
  <si>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</si>
  <si>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</si>
  <si>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</si>
  <si>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</si>
  <si>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</si>
  <si>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</si>
  <si>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</si>
  <si>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</si>
  <si>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</si>
  <si>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</si>
  <si>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</si>
  <si>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</si>
  <si>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</si>
  <si>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</si>
  <si>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</si>
  <si>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</si>
  <si>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</si>
  <si>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</si>
  <si>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</si>
  <si>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</si>
  <si>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</si>
  <si>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</si>
  <si>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</si>
  <si>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</si>
  <si>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</si>
  <si>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</si>
  <si>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</si>
  <si>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</si>
  <si>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</si>
  <si>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</si>
  <si>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</si>
  <si>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</si>
  <si>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</si>
  <si>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</si>
  <si>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</si>
  <si>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</si>
  <si>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</si>
  <si>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</si>
  <si>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</si>
  <si>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</si>
  <si>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</si>
  <si>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</si>
  <si>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</si>
  <si>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</si>
  <si>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</si>
  <si>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</si>
  <si>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</si>
  <si>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</si>
  <si>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</si>
  <si>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</si>
  <si>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</si>
  <si>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</si>
  <si>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</si>
  <si>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</si>
  <si>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</si>
  <si>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</si>
  <si>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</si>
  <si>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</si>
  <si>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</si>
  <si>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</si>
  <si>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</si>
  <si>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</si>
  <si>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</si>
  <si>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</si>
  <si>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</si>
  <si>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</si>
  <si>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</si>
  <si>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</si>
  <si>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</si>
  <si>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</si>
  <si>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</si>
  <si>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</si>
  <si>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</si>
  <si>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</si>
  <si>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</si>
  <si>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</si>
  <si>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</si>
  <si>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</si>
  <si>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</si>
  <si>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</si>
  <si>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</si>
  <si>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</si>
  <si>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</si>
  <si>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</si>
  <si>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</si>
  <si>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</si>
  <si>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</si>
  <si>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</si>
  <si>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</si>
  <si>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</si>
  <si>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</si>
  <si>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</si>
  <si>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</si>
  <si>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</si>
  <si>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</si>
  <si>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</si>
  <si>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</si>
  <si>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</si>
  <si>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</si>
  <si>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</si>
  <si>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</si>
  <si>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</si>
  <si>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</si>
  <si>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</si>
  <si>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</si>
  <si>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</si>
  <si>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</si>
  <si>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</si>
  <si>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</si>
  <si>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</si>
  <si>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</si>
  <si>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</si>
  <si>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</si>
  <si>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</si>
  <si>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</si>
  <si>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</si>
  <si>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</si>
  <si>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</si>
  <si>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</si>
  <si>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</si>
  <si>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</si>
  <si>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</si>
  <si>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</si>
  <si>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</si>
  <si>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</si>
  <si>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</si>
  <si>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</si>
  <si>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</si>
  <si>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</si>
  <si>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</si>
  <si>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</si>
  <si>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</si>
  <si>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</si>
  <si>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</si>
  <si>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</si>
  <si>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</si>
  <si>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</si>
  <si>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</si>
  <si>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</si>
  <si>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</si>
  <si>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</si>
  <si>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</si>
  <si>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</si>
  <si>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</si>
  <si>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</si>
  <si>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</si>
  <si>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</si>
  <si>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</si>
  <si>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</si>
  <si>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</si>
  <si>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</si>
  <si>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</si>
  <si>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</si>
  <si>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</si>
  <si>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</si>
  <si>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</si>
  <si>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</si>
  <si>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</si>
  <si>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</si>
  <si>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</si>
  <si>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</si>
  <si>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</si>
  <si>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</si>
  <si>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</si>
  <si>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</si>
  <si>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</si>
  <si>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</si>
  <si>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</si>
  <si>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</si>
  <si>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</si>
  <si>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</si>
  <si>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</si>
  <si>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</si>
  <si>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</si>
  <si>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</si>
  <si>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</si>
  <si>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</si>
  <si>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</si>
  <si>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</si>
  <si>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</si>
  <si>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</si>
  <si>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</si>
  <si>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</si>
  <si>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</si>
  <si>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</si>
  <si>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</si>
  <si>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</si>
  <si>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</si>
  <si>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</si>
  <si>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</si>
  <si>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</si>
  <si>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</si>
  <si>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</si>
  <si>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</si>
  <si>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</si>
  <si>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</si>
  <si>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</si>
  <si>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</si>
  <si>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</si>
  <si>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</si>
  <si>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</si>
  <si>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</si>
  <si>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</si>
  <si>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</si>
  <si>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</si>
  <si>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</si>
  <si>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</si>
  <si>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</si>
  <si>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</si>
  <si>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</si>
  <si>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</si>
  <si>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</si>
  <si>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</si>
  <si>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</si>
  <si>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</si>
  <si>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</si>
  <si>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</si>
  <si>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</si>
  <si>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</si>
  <si>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</si>
  <si>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</si>
  <si>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</si>
  <si>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</si>
  <si>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</si>
  <si>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</si>
  <si>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</si>
  <si>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</si>
  <si>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</si>
  <si>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</si>
  <si>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</si>
  <si>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</si>
  <si>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</si>
  <si>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</si>
  <si>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</si>
  <si>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</si>
  <si>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</si>
  <si>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</si>
  <si>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</si>
  <si>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</si>
  <si>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</si>
  <si>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</si>
  <si>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</si>
  <si>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</si>
  <si>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</si>
  <si>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</si>
  <si>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</si>
  <si>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</si>
  <si>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</si>
  <si>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</si>
  <si>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</si>
  <si>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</si>
  <si>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</si>
  <si>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</si>
  <si>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</si>
  <si>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</si>
  <si>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</si>
  <si>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</si>
  <si>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</si>
  <si>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</si>
  <si>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</si>
  <si>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</si>
  <si>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</si>
  <si>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</si>
  <si>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</si>
  <si>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</si>
  <si>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</si>
  <si>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</si>
  <si>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</si>
  <si>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</si>
  <si>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</si>
  <si>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</si>
  <si>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</si>
  <si>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</si>
  <si>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</si>
  <si>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</si>
  <si>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</si>
  <si>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</si>
  <si>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</si>
  <si>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</si>
  <si>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</si>
  <si>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</si>
  <si>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</si>
  <si>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</si>
  <si>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</si>
  <si>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</si>
  <si>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</si>
  <si>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</si>
  <si>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</si>
  <si>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</si>
  <si>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</si>
  <si>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</si>
  <si>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</si>
  <si>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</si>
  <si>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</si>
  <si>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</si>
  <si>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</si>
  <si>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</si>
  <si>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</si>
  <si>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</si>
  <si>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</si>
  <si>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</si>
  <si>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</si>
  <si>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</si>
  <si>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</si>
  <si>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</si>
  <si>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</si>
  <si>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</si>
  <si>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</si>
  <si>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</si>
  <si>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</si>
  <si>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</si>
  <si>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</si>
  <si>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</si>
  <si>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</si>
  <si>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</si>
  <si>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</si>
  <si>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</si>
  <si>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</si>
  <si>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</si>
  <si>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</si>
  <si>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</si>
  <si>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</si>
  <si>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</si>
  <si>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</si>
  <si>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</si>
  <si>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</si>
  <si>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</si>
  <si>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</si>
  <si>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</si>
  <si>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</si>
  <si>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</si>
  <si>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</si>
  <si>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</si>
  <si>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</si>
  <si>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</si>
  <si>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</si>
  <si>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</si>
  <si>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</si>
  <si>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</si>
  <si>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</si>
  <si>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</si>
  <si>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</si>
  <si>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</si>
  <si>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</si>
  <si>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</si>
  <si>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</si>
  <si>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</si>
  <si>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</si>
  <si>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</si>
  <si>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</si>
  <si>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</si>
  <si>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</si>
  <si>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</si>
  <si>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</si>
  <si>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</si>
  <si>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</si>
  <si>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</si>
  <si>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</si>
  <si>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</si>
  <si>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</si>
  <si>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</si>
  <si>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</si>
  <si>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</si>
  <si>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</si>
  <si>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</si>
  <si>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</si>
  <si>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</si>
  <si>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</si>
  <si>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</si>
  <si>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</si>
  <si>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</si>
  <si>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</si>
  <si>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</si>
  <si>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</si>
  <si>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</si>
  <si>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</si>
  <si>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</si>
  <si>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</si>
  <si>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</si>
  <si>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</si>
  <si>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</si>
  <si>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</si>
  <si>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</si>
  <si>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</si>
  <si>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</si>
  <si>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</si>
  <si>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</si>
  <si>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</si>
  <si>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</si>
  <si>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</si>
  <si>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</si>
  <si>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</si>
  <si>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</si>
  <si>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</si>
  <si>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</si>
  <si>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</si>
  <si>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</si>
  <si>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</si>
  <si>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</si>
  <si>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</si>
  <si>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</si>
  <si>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</si>
  <si>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</si>
  <si>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</si>
  <si>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</si>
  <si>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</si>
  <si>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</si>
  <si>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</si>
  <si>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</si>
  <si>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</si>
  <si>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</si>
  <si>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</si>
  <si>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</si>
  <si>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</si>
  <si>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</si>
  <si>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</si>
  <si>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</si>
  <si>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</si>
  <si>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</si>
  <si>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</si>
  <si>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</si>
  <si>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</si>
  <si>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</si>
  <si>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</si>
  <si>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</si>
  <si>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</si>
  <si>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</si>
  <si>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</si>
  <si>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</si>
  <si>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</si>
  <si>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</si>
  <si>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</si>
  <si>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</si>
  <si>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</si>
  <si>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</si>
  <si>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</si>
  <si>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</si>
  <si>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</si>
  <si>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</si>
  <si>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</si>
  <si>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</si>
  <si>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</si>
  <si>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</si>
  <si>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</si>
  <si>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</si>
  <si>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</si>
  <si>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</si>
  <si>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</si>
  <si>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</si>
  <si>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</si>
  <si>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</si>
  <si>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</si>
  <si>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</si>
  <si>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</si>
  <si>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</si>
  <si>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</si>
  <si>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</si>
  <si>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</si>
  <si>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</si>
  <si>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</si>
  <si>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</si>
  <si>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</si>
  <si>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</si>
  <si>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</si>
  <si>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</si>
  <si>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</si>
  <si>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</si>
  <si>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</si>
  <si>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</si>
  <si>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</si>
  <si>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</si>
  <si>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</si>
  <si>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</si>
  <si>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</si>
  <si>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</si>
  <si>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</si>
  <si>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</si>
  <si>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</si>
  <si>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</si>
  <si>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</si>
  <si>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</si>
  <si>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</si>
  <si>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</si>
  <si>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</si>
  <si>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</si>
  <si>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</si>
  <si>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</si>
  <si>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</si>
  <si>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</si>
  <si>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</si>
  <si>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</si>
  <si>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</si>
  <si>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</si>
  <si>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</si>
  <si>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</si>
  <si>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</si>
  <si>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</si>
  <si>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</si>
  <si>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</si>
  <si>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</si>
  <si>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</si>
  <si>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</si>
  <si>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</si>
  <si>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</si>
  <si>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</si>
  <si>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</si>
  <si>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</si>
  <si>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</si>
  <si>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</si>
  <si>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</si>
  <si>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</si>
  <si>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</si>
  <si>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</si>
  <si>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</si>
  <si>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</si>
  <si>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</si>
  <si>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</si>
  <si>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</si>
  <si>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</si>
  <si>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</si>
  <si>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</si>
  <si>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</si>
  <si>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</si>
  <si>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</si>
  <si>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</si>
  <si>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</si>
  <si>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</si>
  <si>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</si>
  <si>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</si>
  <si>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</si>
  <si>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</si>
  <si>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</si>
  <si>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</si>
  <si>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</si>
  <si>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</si>
  <si>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</si>
  <si>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</si>
  <si>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</si>
  <si>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</si>
  <si>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</si>
  <si>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</si>
  <si>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</si>
  <si>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</si>
  <si>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</si>
  <si>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</si>
  <si>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</si>
  <si>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</si>
  <si>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</si>
  <si>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</si>
  <si>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</si>
  <si>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</si>
  <si>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</si>
  <si>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</si>
  <si>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</si>
  <si>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</si>
  <si>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</si>
  <si>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</si>
  <si>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</si>
  <si>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</si>
  <si>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</si>
  <si>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</si>
  <si>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</si>
  <si>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</si>
  <si>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</si>
  <si>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</si>
  <si>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</si>
  <si>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</si>
  <si>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</si>
  <si>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</si>
  <si>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</si>
  <si>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</si>
  <si>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</si>
  <si>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</si>
  <si>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</si>
  <si>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</si>
  <si>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</si>
  <si>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</si>
  <si>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</si>
  <si>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</si>
  <si>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</si>
  <si>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</si>
  <si>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</si>
  <si>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</si>
  <si>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</si>
  <si>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</si>
  <si>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</si>
  <si>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</si>
  <si>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</si>
  <si>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</si>
  <si>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</si>
  <si>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</si>
  <si>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</si>
  <si>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</si>
  <si>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</si>
  <si>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</si>
  <si>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</si>
  <si>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</si>
  <si>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</si>
  <si>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</si>
  <si>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</si>
  <si>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</si>
  <si>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</si>
  <si>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</si>
  <si>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</si>
  <si>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</si>
  <si>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</si>
  <si>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</si>
  <si>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</si>
  <si>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</si>
  <si>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</si>
  <si>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</si>
  <si>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</si>
  <si>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</si>
  <si>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</si>
  <si>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</si>
  <si>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</si>
  <si>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</si>
  <si>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</si>
  <si>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</si>
  <si>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</si>
  <si>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</si>
  <si>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</si>
  <si>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</si>
  <si>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</si>
  <si>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</si>
  <si>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</si>
  <si>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</si>
  <si>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</si>
  <si>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</si>
  <si>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</si>
  <si>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</si>
  <si>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</si>
  <si>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</si>
  <si>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</si>
  <si>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</si>
  <si>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</si>
  <si>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</si>
  <si>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</si>
  <si>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</si>
  <si>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</si>
  <si>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</si>
  <si>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</si>
  <si>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</si>
  <si>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</si>
  <si>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</si>
  <si>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</si>
  <si>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</si>
  <si>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</si>
  <si>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</si>
  <si>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</si>
  <si>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</si>
  <si>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</si>
  <si>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</si>
  <si>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</si>
  <si>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</si>
  <si>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</si>
  <si>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</si>
  <si>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</si>
  <si>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</si>
  <si>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</si>
  <si>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</si>
  <si>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</si>
  <si>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</si>
  <si>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</si>
  <si>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</si>
  <si>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</si>
  <si>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</si>
  <si>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</si>
  <si>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</si>
  <si>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</si>
  <si>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</si>
  <si>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</si>
  <si>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</si>
  <si>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</si>
  <si>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</si>
  <si>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</si>
  <si>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</si>
  <si>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</si>
  <si>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</si>
  <si>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</si>
  <si>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</si>
  <si>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</si>
  <si>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</si>
  <si>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</si>
  <si>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</si>
  <si>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</si>
  <si>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</si>
  <si>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</si>
  <si>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</si>
  <si>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</si>
  <si>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</si>
  <si>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</si>
  <si>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</si>
  <si>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</si>
  <si>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</si>
  <si>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</si>
  <si>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</si>
  <si>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</si>
  <si>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</si>
  <si>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</si>
  <si>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</si>
  <si>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</si>
  <si>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</si>
  <si>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</si>
  <si>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</si>
  <si>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</si>
  <si>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</si>
  <si>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</si>
  <si>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</si>
  <si>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</si>
  <si>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</si>
  <si>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</si>
  <si>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</si>
  <si>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</si>
  <si>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</si>
  <si>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</si>
  <si>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</si>
  <si>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</si>
  <si>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</si>
  <si>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</si>
  <si>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</si>
  <si>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</si>
  <si>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</si>
  <si>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</si>
  <si>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</si>
  <si>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</si>
  <si>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</si>
  <si>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</si>
  <si>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</si>
  <si>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</si>
  <si>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</si>
  <si>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</si>
  <si>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</si>
  <si>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</si>
  <si>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</si>
  <si>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</si>
  <si>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</si>
  <si>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</si>
  <si>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</si>
  <si>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</si>
  <si>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</si>
  <si>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</si>
  <si>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</si>
  <si>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</si>
  <si>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</si>
  <si>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</si>
  <si>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</si>
  <si>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</si>
  <si>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</si>
  <si>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</si>
  <si>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</si>
  <si>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</si>
  <si>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</si>
  <si>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</si>
  <si>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</si>
  <si>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</si>
  <si>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</si>
  <si>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</si>
  <si>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</si>
  <si>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</si>
  <si>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</si>
  <si>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</si>
  <si>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</si>
  <si>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</si>
  <si>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</si>
  <si>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</si>
  <si>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</si>
  <si>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</si>
  <si>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</si>
  <si>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</si>
  <si>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</si>
  <si>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</si>
  <si>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</si>
  <si>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</si>
  <si>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</si>
  <si>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</si>
  <si>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</si>
  <si>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</si>
  <si>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</si>
  <si>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</si>
  <si>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</si>
  <si>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</si>
  <si>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</si>
  <si>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</si>
  <si>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</si>
  <si>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</si>
  <si>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</si>
  <si>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</si>
  <si>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</si>
  <si>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</si>
  <si>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</si>
  <si>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</si>
  <si>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</si>
  <si>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</si>
  <si>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</si>
  <si>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</si>
  <si>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</si>
  <si>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</si>
  <si>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</si>
  <si>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</si>
  <si>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</si>
  <si>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</si>
  <si>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</si>
  <si>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</si>
  <si>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</si>
  <si>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</si>
  <si>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</si>
  <si>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</si>
  <si>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</si>
  <si>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</si>
  <si>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</si>
  <si>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</si>
  <si>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</si>
  <si>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</si>
  <si>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</si>
  <si>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</si>
  <si>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</si>
  <si>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</si>
  <si>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</si>
  <si>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</si>
  <si>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</si>
  <si>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</si>
  <si>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</si>
  <si>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</si>
  <si>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</si>
  <si>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</si>
  <si>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</si>
  <si>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</si>
  <si>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</si>
  <si>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</si>
  <si>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</si>
  <si>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</si>
  <si>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</si>
  <si>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</si>
  <si>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</si>
  <si>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</si>
  <si>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</si>
  <si>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</si>
  <si>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</si>
  <si>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</si>
  <si>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</si>
  <si>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</si>
  <si>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</si>
  <si>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</si>
  <si>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</si>
  <si>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</si>
  <si>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</si>
  <si>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</si>
  <si>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</si>
  <si>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</si>
  <si>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</si>
  <si>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</si>
  <si>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</si>
  <si>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</si>
  <si>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</si>
  <si>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</si>
  <si>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</si>
  <si>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</si>
  <si>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</si>
  <si>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</si>
  <si>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</si>
  <si>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</si>
  <si>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</si>
  <si>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</si>
  <si>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</si>
  <si>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</si>
  <si>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</si>
  <si>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</si>
  <si>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</si>
  <si>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</si>
  <si>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</si>
  <si>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</si>
  <si>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</si>
  <si>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</si>
  <si>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</si>
  <si>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</si>
  <si>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</si>
  <si>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</si>
  <si>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</si>
  <si>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</si>
  <si>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</si>
  <si>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</si>
  <si>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</si>
  <si>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</si>
  <si>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</si>
  <si>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</si>
  <si>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</si>
  <si>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</si>
  <si>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</si>
  <si>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</si>
  <si>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</si>
  <si>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</si>
  <si>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</si>
  <si>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</si>
  <si>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</si>
  <si>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</si>
  <si>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</si>
  <si>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</si>
  <si>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</si>
  <si>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</si>
  <si>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</si>
  <si>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</si>
  <si>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</si>
  <si>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</si>
  <si>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</si>
  <si>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</si>
  <si>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</si>
  <si>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</si>
  <si>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</si>
  <si>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</si>
  <si>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</si>
  <si>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</si>
  <si>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</si>
  <si>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</si>
  <si>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</si>
  <si>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</si>
  <si>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</si>
  <si>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</si>
  <si>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</si>
  <si>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</si>
  <si>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</si>
  <si>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</si>
  <si>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</si>
  <si>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</si>
  <si>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</si>
  <si>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</si>
  <si>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</si>
  <si>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</si>
  <si>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</si>
  <si>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</si>
  <si>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</si>
  <si>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</si>
  <si>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</si>
  <si>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</si>
  <si>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</si>
  <si>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</si>
  <si>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</si>
  <si>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</si>
  <si>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</si>
  <si>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</si>
  <si>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</si>
  <si>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</si>
  <si>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</si>
  <si>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</si>
  <si>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</si>
  <si>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</si>
  <si>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</si>
  <si>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</si>
  <si>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</si>
  <si>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</si>
  <si>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</si>
  <si>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</si>
  <si>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</si>
  <si>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</si>
  <si>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</si>
  <si>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</si>
  <si>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</si>
  <si>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</si>
  <si>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</si>
  <si>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</si>
  <si>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</si>
  <si>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</si>
  <si>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</si>
  <si>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</si>
  <si>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</si>
  <si>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</si>
  <si>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</si>
  <si>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</si>
  <si>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</si>
  <si>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</si>
  <si>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</si>
  <si>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</si>
  <si>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</si>
  <si>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</si>
  <si>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</si>
  <si>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</si>
  <si>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</si>
  <si>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</si>
  <si>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</si>
  <si>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</si>
  <si>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</si>
  <si>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</si>
  <si>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</si>
  <si>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</si>
  <si>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</si>
  <si>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</si>
  <si>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</si>
  <si>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</si>
  <si>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</si>
  <si>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</si>
  <si>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</si>
  <si>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</si>
  <si>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</si>
  <si>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</si>
  <si>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</si>
  <si>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</si>
  <si>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</si>
  <si>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</si>
  <si>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</si>
  <si>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</si>
  <si>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</si>
  <si>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</si>
  <si>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</si>
  <si>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</si>
  <si>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</si>
  <si>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</si>
  <si>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</si>
  <si>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</si>
  <si>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</si>
  <si>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</si>
  <si>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</si>
  <si>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</si>
  <si>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</si>
  <si>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</si>
  <si>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</si>
  <si>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</si>
  <si>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</si>
  <si>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</si>
  <si>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</si>
  <si>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</si>
  <si>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</si>
  <si>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</si>
  <si>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</si>
  <si>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</si>
  <si>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</si>
  <si>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</si>
  <si>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</si>
  <si>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</si>
  <si>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</si>
  <si>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</si>
  <si>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</si>
  <si>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</si>
  <si>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</si>
  <si>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</si>
  <si>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</si>
  <si>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</si>
  <si>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</si>
  <si>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</si>
  <si>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</si>
  <si>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</si>
  <si>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</si>
  <si>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</si>
  <si>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</si>
  <si>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</si>
  <si>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</si>
  <si>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</si>
  <si>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</si>
  <si>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</si>
  <si>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</si>
  <si>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</si>
  <si>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</si>
  <si>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</si>
  <si>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</si>
  <si>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</si>
  <si>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</si>
  <si>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</si>
  <si>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</si>
  <si>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</si>
  <si>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</si>
  <si>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</si>
  <si>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</si>
  <si>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</si>
  <si>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</si>
  <si>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</si>
  <si>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</si>
  <si>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</si>
  <si>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</si>
  <si>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</si>
  <si>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</si>
  <si>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</si>
  <si>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</si>
  <si>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</si>
  <si>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</si>
  <si>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</si>
  <si>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</si>
  <si>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</si>
  <si>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</si>
  <si>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</si>
  <si>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</si>
  <si>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</si>
  <si>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</si>
  <si>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</si>
  <si>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</si>
  <si>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</si>
  <si>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</si>
  <si>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</si>
  <si>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</si>
  <si>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</si>
  <si>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</si>
  <si>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</si>
  <si>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</si>
  <si>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</si>
  <si>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</si>
  <si>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</si>
  <si>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</si>
  <si>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</si>
  <si>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</si>
  <si>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</si>
  <si>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</si>
  <si>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</si>
  <si>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</si>
  <si>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</si>
  <si>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</si>
  <si>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</si>
  <si>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</si>
  <si>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</si>
  <si>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</si>
  <si>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</si>
  <si>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</si>
  <si>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</si>
  <si>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</si>
  <si>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</si>
  <si>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</si>
  <si>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</si>
  <si>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</si>
  <si>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</si>
  <si>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</si>
  <si>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</si>
  <si>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</si>
  <si>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</si>
  <si>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</si>
  <si>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</si>
  <si>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</si>
  <si>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</si>
  <si>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</si>
  <si>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</si>
  <si>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</si>
  <si>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</si>
  <si>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</si>
  <si>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</si>
  <si>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</si>
  <si>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</si>
  <si>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</si>
  <si>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</si>
  <si>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</si>
  <si>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</si>
  <si>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</si>
  <si>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</si>
  <si>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</si>
  <si>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</si>
  <si>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</si>
  <si>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</si>
  <si>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</si>
  <si>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</si>
  <si>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</si>
  <si>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</si>
  <si>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</si>
  <si>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</si>
  <si>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</si>
  <si>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</si>
  <si>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</si>
  <si>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</si>
  <si>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</si>
  <si>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</si>
  <si>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</si>
  <si>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</si>
  <si>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</si>
  <si>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</si>
  <si>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</si>
  <si>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</si>
  <si>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</si>
  <si>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</si>
  <si>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</si>
  <si>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</si>
  <si>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</si>
  <si>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</si>
  <si>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</si>
  <si>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</si>
  <si>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</si>
  <si>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</si>
  <si>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</si>
  <si>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</si>
  <si>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</si>
  <si>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</si>
  <si>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</si>
  <si>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</si>
  <si>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</si>
  <si>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</si>
  <si>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</si>
  <si>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</si>
  <si>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</si>
  <si>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</si>
  <si>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</si>
  <si>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</si>
  <si>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</si>
  <si>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</si>
  <si>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</si>
  <si>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</si>
  <si>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</si>
  <si>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</si>
  <si>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</si>
  <si>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</si>
  <si>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</si>
  <si>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</si>
  <si>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</si>
  <si>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</si>
  <si>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</si>
  <si>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</si>
  <si>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</si>
  <si>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</si>
  <si>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</si>
  <si>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</si>
  <si>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</si>
  <si>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</si>
  <si>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</si>
  <si>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</si>
  <si>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</si>
  <si>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</si>
  <si>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</si>
  <si>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</si>
  <si>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</si>
  <si>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</si>
  <si>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</si>
  <si>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</si>
  <si>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</si>
  <si>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</si>
  <si>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</si>
  <si>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</si>
  <si>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</si>
  <si>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</si>
  <si>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</si>
  <si>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</si>
  <si>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</si>
  <si>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</si>
  <si>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</si>
  <si>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</si>
  <si>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</si>
  <si>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</si>
  <si>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</si>
  <si>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</si>
  <si>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</si>
  <si>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</si>
  <si>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</si>
  <si>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</si>
  <si>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</si>
  <si>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</si>
  <si>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</si>
  <si>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</si>
  <si>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</si>
  <si>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</si>
  <si>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</si>
  <si>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</si>
  <si>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</si>
  <si>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</si>
  <si>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</si>
  <si>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</si>
  <si>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</si>
  <si>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</si>
  <si>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</si>
  <si>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</si>
  <si>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</si>
  <si>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</si>
  <si>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</si>
  <si>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</si>
  <si>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</si>
  <si>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</si>
  <si>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</si>
  <si>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</si>
  <si>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</si>
  <si>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</si>
  <si>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</si>
  <si>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</si>
  <si>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</si>
  <si>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</si>
  <si>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</si>
  <si>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</si>
  <si>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</si>
  <si>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</si>
  <si>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</si>
  <si>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</si>
  <si>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</si>
  <si>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</si>
  <si>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</si>
  <si>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</si>
  <si>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</si>
  <si>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</si>
  <si>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</si>
  <si>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</si>
  <si>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</si>
  <si>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</si>
  <si>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</si>
  <si>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</si>
  <si>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</si>
  <si>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</si>
  <si>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</si>
  <si>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</si>
  <si>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</si>
  <si>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</si>
  <si>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</si>
  <si>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</si>
  <si>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</si>
  <si>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</si>
  <si>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</si>
  <si>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</si>
  <si>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</si>
  <si>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</si>
  <si>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</si>
  <si>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</si>
  <si>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</si>
  <si>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</si>
  <si>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</si>
  <si>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</si>
  <si>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</si>
  <si>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</si>
  <si>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</si>
  <si>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</si>
  <si>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</si>
  <si>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</si>
  <si>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</si>
  <si>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</si>
  <si>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</si>
  <si>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</si>
  <si>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</si>
  <si>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</si>
  <si>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</si>
  <si>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</si>
  <si>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</si>
  <si>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</si>
  <si>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</si>
  <si>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</si>
  <si>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</si>
  <si>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</si>
  <si>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</si>
  <si>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</si>
  <si>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</si>
  <si>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</si>
  <si>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</si>
  <si>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</si>
  <si>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</si>
  <si>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</si>
  <si>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</si>
  <si>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</si>
  <si>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</si>
  <si>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</si>
  <si>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</si>
  <si>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</si>
  <si>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</si>
  <si>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</si>
  <si>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</si>
  <si>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</si>
  <si>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</si>
  <si>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</si>
  <si>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</si>
  <si>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</si>
  <si>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</si>
  <si>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</si>
  <si>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</si>
  <si>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</si>
  <si>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</si>
  <si>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</si>
  <si>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</si>
  <si>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</si>
  <si>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</si>
  <si>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</si>
  <si>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</si>
  <si>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</si>
  <si>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</si>
  <si>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</si>
  <si>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</si>
  <si>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</si>
  <si>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</si>
  <si>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</si>
  <si>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</si>
  <si>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</si>
  <si>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</si>
  <si>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</si>
  <si>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</si>
  <si>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</si>
  <si>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</si>
  <si>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</si>
  <si>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</si>
  <si>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</si>
  <si>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</si>
  <si>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</si>
  <si>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</si>
  <si>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</si>
  <si>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</si>
  <si>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</si>
  <si>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</si>
  <si>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</si>
  <si>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</si>
  <si>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</si>
  <si>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</si>
  <si>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</si>
  <si>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</si>
  <si>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</si>
  <si>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</si>
  <si>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</si>
  <si>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</si>
  <si>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</si>
  <si>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</si>
  <si>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</si>
  <si>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</si>
  <si>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</si>
  <si>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</si>
  <si>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</si>
  <si>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</si>
  <si>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</si>
  <si>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</si>
  <si>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</si>
  <si>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</si>
  <si>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</si>
  <si>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</si>
  <si>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</si>
  <si>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</si>
  <si>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</si>
  <si>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</si>
  <si>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</si>
  <si>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</si>
  <si>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</si>
  <si>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</si>
  <si>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</si>
  <si>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</si>
  <si>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</si>
  <si>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</si>
  <si>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</si>
  <si>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</si>
  <si>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</si>
  <si>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</si>
  <si>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</si>
  <si>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</si>
  <si>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</si>
  <si>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</si>
  <si>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</si>
  <si>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</si>
  <si>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</si>
  <si>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</si>
  <si>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</si>
  <si>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</si>
  <si>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</si>
  <si>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</si>
  <si>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</si>
  <si>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</si>
  <si>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</si>
  <si>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</si>
  <si>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</si>
  <si>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</si>
  <si>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</si>
  <si>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</si>
  <si>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</si>
  <si>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</si>
  <si>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</si>
  <si>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</si>
  <si>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</si>
  <si>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</si>
  <si>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</si>
  <si>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</si>
  <si>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</si>
  <si>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</si>
  <si>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</si>
  <si>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</si>
  <si>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</si>
  <si>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</si>
  <si>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</si>
  <si>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</si>
  <si>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</si>
  <si>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</si>
  <si>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</si>
  <si>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</si>
  <si>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</si>
  <si>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</si>
  <si>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</si>
  <si>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</si>
  <si>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</si>
  <si>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</si>
  <si>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</si>
  <si>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</si>
  <si>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</si>
  <si>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</si>
  <si>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</si>
  <si>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</si>
  <si>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</si>
  <si>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</si>
  <si>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</si>
  <si>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</si>
  <si>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</si>
  <si>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</si>
  <si>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</si>
  <si>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</si>
  <si>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</si>
  <si>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</si>
  <si>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</si>
  <si>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</si>
  <si>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</si>
  <si>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</si>
  <si>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</si>
  <si>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</si>
  <si>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</si>
  <si>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</si>
  <si>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</si>
  <si>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</si>
  <si>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</si>
  <si>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</si>
  <si>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</si>
  <si>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</si>
  <si>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</si>
  <si>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</si>
  <si>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</si>
  <si>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</si>
  <si>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</si>
  <si>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</si>
  <si>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</si>
  <si>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</si>
  <si>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</si>
  <si>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</si>
  <si>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</si>
  <si>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</si>
  <si>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</si>
  <si>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</si>
  <si>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</si>
  <si>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</si>
  <si>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</si>
  <si>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</si>
  <si>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</si>
  <si>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</si>
  <si>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</si>
  <si>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</si>
  <si>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</si>
  <si>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</si>
  <si>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</si>
  <si>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</si>
  <si>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</si>
  <si>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</si>
  <si>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</si>
  <si>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</si>
  <si>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</si>
  <si>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</si>
  <si>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</si>
  <si>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</si>
  <si>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</si>
  <si>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</si>
  <si>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</si>
  <si>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</si>
  <si>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</si>
  <si>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</si>
  <si>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</si>
  <si>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</si>
  <si>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</si>
  <si>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</si>
  <si>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</si>
  <si>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</si>
  <si>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</si>
  <si>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</si>
  <si>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</si>
  <si>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</si>
  <si>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</si>
  <si>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</si>
  <si>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</si>
  <si>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</si>
  <si>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</si>
  <si>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</si>
  <si>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</si>
  <si>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</si>
  <si>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</si>
  <si>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</si>
  <si>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</si>
  <si>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</si>
  <si>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</si>
  <si>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</si>
  <si>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</si>
  <si>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</si>
  <si>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</si>
  <si>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</si>
  <si>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</si>
  <si>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</si>
  <si>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</si>
  <si>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</si>
  <si>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</si>
  <si>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</si>
  <si>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</si>
  <si>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</si>
  <si>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</si>
  <si>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</si>
  <si>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</si>
  <si>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</si>
  <si>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</si>
  <si>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</si>
  <si>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</si>
  <si>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</si>
  <si>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</si>
  <si>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</si>
  <si>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</si>
  <si>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</si>
  <si>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</si>
  <si>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</si>
  <si>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</si>
  <si>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</si>
  <si>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</si>
  <si>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</si>
  <si>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</si>
  <si>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</si>
  <si>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</si>
  <si>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</si>
  <si>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</si>
  <si>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</si>
  <si>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</si>
  <si>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</si>
  <si>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</si>
  <si>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</si>
  <si>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</si>
  <si>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</si>
  <si>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</si>
  <si>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</si>
  <si>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</si>
  <si>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</si>
  <si>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</si>
  <si>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</si>
  <si>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</si>
  <si>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</si>
  <si>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</si>
  <si>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</si>
  <si>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</si>
  <si>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</si>
  <si>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</si>
  <si>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</si>
  <si>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</si>
  <si>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</si>
  <si>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</si>
  <si>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</si>
  <si>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</si>
  <si>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</si>
  <si>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</si>
  <si>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</si>
  <si>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</si>
  <si>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</si>
  <si>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</si>
  <si>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</si>
  <si>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</si>
  <si>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</si>
  <si>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</si>
  <si>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</si>
  <si>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</si>
  <si>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</si>
  <si>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</si>
  <si>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</si>
  <si>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</si>
  <si>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</si>
  <si>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</si>
  <si>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</si>
  <si>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</si>
  <si>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</si>
  <si>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</si>
  <si>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</si>
  <si>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</si>
  <si>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</si>
  <si>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</si>
  <si>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</si>
  <si>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</si>
  <si>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</si>
  <si>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</si>
  <si>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</si>
  <si>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</si>
  <si>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</si>
  <si>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</si>
  <si>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</si>
  <si>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</si>
  <si>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</si>
  <si>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</si>
  <si>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</si>
  <si>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</si>
  <si>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</si>
  <si>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</si>
  <si>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</si>
  <si>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</si>
  <si>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</si>
  <si>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</si>
  <si>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</si>
  <si>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</si>
  <si>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</si>
  <si>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</si>
  <si>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</si>
  <si>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</si>
  <si>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</si>
  <si>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</si>
  <si>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</si>
  <si>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</si>
  <si>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</si>
  <si>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</si>
  <si>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</si>
  <si>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</si>
  <si>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</si>
  <si>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</si>
  <si>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</si>
  <si>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</si>
  <si>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</si>
  <si>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</si>
  <si>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</si>
  <si>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</si>
  <si>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</si>
  <si>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</si>
  <si>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</si>
  <si>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</si>
  <si>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</si>
  <si>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</si>
  <si>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</si>
  <si>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</si>
  <si>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</si>
  <si>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</si>
  <si>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</si>
  <si>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</si>
  <si>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</si>
  <si>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</si>
  <si>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</si>
  <si>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</si>
  <si>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</si>
  <si>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</si>
  <si>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</si>
  <si>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</si>
  <si>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</si>
  <si>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</si>
  <si>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</si>
  <si>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</si>
  <si>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</si>
  <si>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</si>
  <si>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</si>
  <si>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</si>
  <si>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</si>
  <si>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</si>
  <si>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</si>
  <si>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</si>
  <si>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</si>
  <si>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</si>
  <si>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</si>
  <si>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</si>
  <si>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</si>
  <si>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</si>
  <si>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</si>
  <si>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</si>
  <si>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</si>
  <si>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</si>
  <si>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</si>
  <si>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</si>
  <si>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</si>
  <si>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</si>
  <si>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</si>
  <si>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</si>
  <si>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</si>
  <si>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</si>
  <si>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</si>
  <si>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</si>
  <si>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</si>
  <si>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</si>
  <si>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</si>
  <si>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</si>
  <si>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</si>
  <si>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</si>
  <si>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</si>
  <si>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</si>
  <si>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</si>
  <si>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</si>
  <si>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</si>
  <si>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</si>
  <si>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</si>
  <si>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</si>
  <si>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</si>
  <si>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</si>
  <si>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</si>
  <si>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</si>
  <si>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</si>
  <si>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</si>
  <si>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</si>
  <si>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</si>
  <si>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</si>
  <si>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</si>
  <si>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</si>
  <si>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</si>
  <si>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</si>
  <si>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</si>
  <si>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</si>
  <si>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</si>
  <si>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</si>
  <si>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</si>
  <si>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</si>
  <si>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</si>
  <si>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</si>
  <si>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</si>
  <si>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</si>
  <si>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</si>
  <si>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</si>
  <si>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</si>
  <si>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</si>
  <si>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</si>
  <si>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</si>
  <si>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</si>
  <si>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</si>
  <si>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</si>
  <si>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</si>
  <si>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</si>
  <si>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</si>
  <si>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</si>
  <si>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</si>
  <si>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</si>
  <si>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</si>
  <si>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</si>
  <si>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</si>
  <si>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</si>
  <si>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</si>
  <si>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</si>
  <si>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</si>
  <si>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</si>
  <si>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</si>
  <si>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</si>
  <si>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</si>
  <si>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</si>
  <si>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</si>
  <si>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</si>
  <si>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</si>
  <si>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</si>
  <si>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</si>
  <si>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</si>
  <si>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</si>
  <si>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</si>
  <si>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</si>
  <si>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</si>
  <si>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</si>
  <si>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</si>
  <si>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</si>
  <si>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</si>
  <si>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</si>
  <si>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</si>
  <si>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</si>
  <si>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</si>
  <si>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</si>
  <si>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</si>
  <si>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</si>
  <si>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</si>
  <si>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</si>
  <si>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</si>
  <si>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</si>
  <si>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</si>
  <si>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</si>
  <si>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</si>
  <si>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</si>
  <si>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</si>
  <si>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</si>
  <si>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</si>
  <si>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</si>
  <si>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</si>
  <si>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</si>
  <si>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</si>
  <si>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</si>
  <si>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</si>
  <si>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</si>
  <si>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</si>
  <si>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</si>
  <si>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</si>
  <si>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</si>
  <si>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</si>
  <si>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</si>
  <si>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</si>
  <si>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</si>
  <si>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</si>
  <si>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</si>
  <si>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</si>
  <si>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</si>
  <si>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</si>
  <si>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</si>
  <si>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</si>
  <si>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</si>
  <si>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</si>
  <si>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</si>
  <si>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</si>
  <si>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</si>
  <si>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</si>
  <si>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</si>
  <si>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</si>
  <si>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</si>
  <si>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</si>
  <si>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</si>
  <si>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</si>
  <si>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</si>
  <si>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</si>
  <si>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</si>
  <si>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</si>
  <si>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</si>
  <si>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</si>
  <si>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</si>
  <si>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</si>
  <si>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</si>
  <si>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</si>
  <si>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</si>
  <si>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</si>
  <si>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</si>
  <si>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</si>
  <si>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</si>
  <si>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</si>
  <si>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</si>
  <si>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</si>
  <si>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</si>
  <si>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</si>
  <si>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</si>
  <si>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</si>
  <si>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</si>
  <si>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</si>
  <si>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</si>
  <si>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</si>
  <si>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</si>
  <si>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</si>
  <si>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</si>
  <si>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</si>
  <si>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</si>
  <si>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</si>
  <si>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</si>
  <si>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</si>
  <si>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</si>
  <si>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</si>
  <si>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</si>
  <si>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</si>
  <si>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</si>
  <si>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</si>
  <si>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</si>
  <si>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</si>
  <si>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</si>
  <si>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</si>
  <si>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</si>
  <si>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</si>
  <si>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</si>
  <si>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</si>
  <si>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</si>
  <si>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</si>
  <si>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</si>
  <si>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</si>
  <si>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</si>
  <si>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</si>
  <si>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</si>
  <si>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</si>
  <si>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</si>
  <si>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</si>
  <si>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</si>
  <si>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</si>
  <si>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</si>
  <si>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</si>
  <si>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</si>
  <si>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</si>
  <si>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</si>
  <si>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</si>
  <si>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</si>
  <si>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</si>
  <si>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</si>
  <si>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</si>
  <si>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</si>
  <si>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</si>
  <si>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</si>
  <si>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</si>
  <si>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</si>
  <si>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</si>
  <si>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</si>
  <si>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</si>
  <si>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</si>
  <si>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</si>
  <si>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</si>
  <si>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</si>
  <si>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</si>
  <si>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</si>
  <si>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</si>
  <si>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</si>
  <si>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</si>
  <si>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</si>
  <si>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</si>
  <si>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</si>
  <si>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</si>
  <si>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</si>
  <si>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</si>
  <si>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</si>
  <si>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</si>
  <si>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</si>
  <si>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</si>
  <si>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</si>
  <si>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</si>
  <si>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</si>
  <si>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</si>
  <si>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</si>
  <si>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</si>
  <si>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</si>
  <si>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</si>
  <si>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</si>
  <si>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</si>
  <si>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</si>
  <si>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</si>
  <si>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</si>
  <si>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</si>
  <si>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</si>
  <si>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</si>
  <si>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</si>
  <si>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</si>
  <si>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</si>
  <si>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</si>
  <si>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</si>
  <si>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</si>
  <si>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</si>
  <si>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</si>
  <si>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</si>
  <si>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</si>
  <si>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</si>
  <si>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</si>
  <si>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</si>
  <si>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</si>
  <si>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</si>
  <si>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</si>
  <si>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</si>
  <si>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</si>
  <si>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</si>
  <si>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</si>
  <si>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</si>
  <si>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</si>
  <si>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</si>
  <si>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</si>
  <si>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</si>
  <si>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</si>
  <si>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</si>
  <si>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</si>
  <si>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</si>
  <si>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</si>
  <si>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</si>
  <si>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</si>
  <si>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</si>
  <si>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</si>
  <si>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</si>
  <si>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</si>
  <si>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</si>
  <si>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</si>
  <si>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</si>
  <si>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</si>
  <si>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</si>
  <si>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</si>
  <si>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</si>
  <si>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</si>
  <si>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</si>
  <si>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</si>
  <si>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</si>
  <si>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</si>
  <si>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</si>
  <si>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</si>
  <si>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</si>
  <si>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</si>
  <si>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</si>
  <si>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</si>
  <si>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</si>
  <si>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</si>
  <si>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</si>
  <si>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</si>
  <si>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</si>
  <si>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</si>
  <si>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</si>
  <si>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</si>
  <si>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</si>
  <si>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</si>
  <si>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</si>
  <si>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</si>
  <si>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</si>
  <si>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</si>
  <si>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</si>
  <si>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</si>
  <si>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</si>
  <si>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</si>
  <si>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</si>
  <si>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</si>
  <si>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</si>
  <si>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</si>
  <si>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</si>
  <si>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</si>
  <si>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</si>
  <si>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</si>
  <si>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</si>
  <si>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</si>
  <si>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</si>
  <si>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</si>
  <si>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</si>
  <si>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</si>
  <si>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</si>
  <si>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</si>
  <si>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</si>
  <si>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</si>
  <si>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</si>
  <si>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</si>
  <si>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</si>
  <si>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</si>
  <si>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</si>
  <si>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</si>
  <si>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</si>
  <si>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</si>
  <si>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</si>
  <si>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</si>
  <si>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</si>
  <si>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</si>
  <si>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</si>
  <si>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</si>
  <si>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</si>
  <si>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</si>
  <si>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</si>
  <si>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</si>
  <si>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</si>
  <si>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</si>
  <si>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</si>
  <si>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</si>
  <si>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</si>
  <si>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</si>
  <si>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</si>
  <si>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</si>
  <si>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</si>
  <si>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</si>
  <si>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</si>
  <si>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</si>
  <si>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</si>
  <si>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</si>
  <si>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</si>
  <si>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</si>
  <si>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</si>
  <si>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</si>
  <si>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</si>
  <si>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</si>
  <si>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</si>
  <si>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</si>
  <si>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</si>
  <si>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</si>
  <si>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</si>
  <si>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</si>
  <si>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</si>
  <si>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</si>
  <si>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</si>
  <si>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</si>
  <si>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</si>
  <si>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</si>
  <si>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</si>
  <si>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</si>
  <si>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</si>
  <si>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</si>
  <si>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</si>
  <si>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</si>
  <si>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</si>
  <si>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</si>
  <si>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</si>
  <si>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</si>
  <si>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</si>
  <si>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</si>
  <si>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</si>
  <si>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</si>
  <si>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</si>
  <si>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</si>
  <si>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</si>
  <si>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</si>
  <si>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</si>
  <si>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</si>
  <si>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</si>
  <si>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</si>
  <si>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</si>
  <si>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</si>
  <si>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</si>
  <si>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</si>
  <si>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</si>
  <si>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</si>
  <si>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</si>
  <si>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</si>
  <si>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</si>
  <si>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</si>
  <si>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</si>
  <si>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</si>
  <si>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</si>
  <si>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</si>
  <si>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</si>
  <si>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</si>
  <si>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</si>
  <si>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</si>
  <si>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</si>
  <si>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</si>
  <si>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</si>
  <si>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</si>
  <si>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</si>
  <si>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</si>
  <si>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</si>
  <si>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</si>
  <si>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</si>
  <si>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</si>
  <si>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</si>
  <si>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</si>
  <si>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</si>
  <si>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</si>
  <si>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</si>
  <si>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</si>
  <si>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</si>
  <si>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</si>
  <si>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</si>
  <si>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</si>
  <si>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</si>
  <si>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</si>
  <si>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</si>
  <si>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</si>
  <si>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</si>
  <si>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</si>
  <si>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</si>
  <si>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</si>
  <si>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</si>
  <si>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</si>
  <si>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</si>
  <si>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</si>
  <si>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</si>
  <si>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</si>
  <si>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</si>
  <si>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</si>
  <si>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</si>
  <si>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</si>
  <si>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</si>
  <si>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</si>
  <si>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</si>
  <si>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</si>
  <si>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</si>
  <si>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</si>
  <si>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</si>
  <si>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</si>
  <si>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</si>
  <si>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</si>
  <si>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</si>
  <si>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</si>
  <si>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</si>
  <si>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</si>
  <si>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</si>
  <si>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</si>
  <si>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</si>
  <si>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</si>
  <si>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</si>
  <si>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</si>
  <si>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</si>
  <si>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</si>
  <si>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</si>
  <si>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</si>
  <si>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</si>
  <si>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</si>
  <si>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</si>
  <si>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</si>
  <si>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</si>
  <si>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</si>
  <si>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</si>
  <si>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</si>
  <si>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</si>
  <si>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</si>
  <si>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</si>
  <si>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</si>
  <si>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</si>
  <si>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</si>
  <si>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</si>
  <si>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</si>
  <si>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</si>
  <si>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</si>
  <si>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</si>
  <si>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</si>
  <si>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</si>
  <si>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</si>
  <si>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</si>
  <si>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</si>
  <si>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</si>
  <si>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</si>
  <si>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</si>
  <si>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</si>
  <si>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</si>
  <si>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</si>
  <si>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</si>
  <si>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</si>
  <si>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</si>
  <si>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</si>
  <si>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</si>
  <si>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</si>
  <si>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</si>
  <si>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</si>
  <si>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</si>
  <si>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</si>
  <si>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</si>
  <si>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</si>
  <si>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</si>
  <si>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</si>
  <si>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</si>
  <si>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</si>
  <si>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</si>
  <si>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</si>
  <si>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</si>
  <si>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</si>
  <si>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</si>
  <si>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</si>
  <si>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</si>
  <si>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</si>
  <si>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</si>
  <si>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</si>
  <si>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</si>
  <si>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</si>
  <si>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</si>
  <si>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</si>
  <si>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</si>
  <si>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</si>
  <si>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</si>
  <si>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</si>
  <si>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</si>
  <si>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</si>
  <si>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</si>
  <si>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</si>
  <si>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</si>
  <si>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</si>
  <si>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</si>
  <si>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</si>
  <si>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</si>
  <si>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</si>
  <si>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</si>
  <si>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</si>
  <si>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</si>
  <si>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</si>
  <si>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</si>
  <si>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</si>
  <si>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</si>
  <si>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</si>
  <si>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</si>
  <si>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</si>
  <si>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</si>
  <si>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</si>
  <si>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</si>
  <si>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</si>
  <si>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</si>
  <si>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</si>
  <si>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</si>
  <si>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</si>
  <si>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</si>
  <si>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</si>
  <si>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</si>
  <si>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</si>
  <si>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</si>
  <si>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</si>
  <si>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</si>
  <si>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</si>
  <si>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</si>
  <si>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</si>
  <si>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</si>
  <si>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</si>
  <si>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</si>
  <si>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</si>
  <si>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</si>
  <si>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</si>
  <si>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</si>
  <si>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</si>
  <si>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</si>
  <si>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</si>
  <si>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</si>
  <si>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</si>
  <si>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</si>
  <si>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</si>
  <si>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</si>
  <si>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</si>
  <si>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</si>
  <si>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</si>
  <si>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</si>
  <si>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</si>
  <si>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</si>
  <si>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</si>
  <si>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</si>
  <si>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</si>
  <si>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</si>
  <si>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</si>
  <si>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</si>
  <si>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</si>
  <si>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</si>
  <si>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</si>
  <si>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</si>
  <si>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</si>
  <si>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</si>
  <si>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</si>
  <si>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</si>
  <si>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</si>
  <si>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</si>
  <si>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</si>
  <si>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</si>
  <si>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</si>
  <si>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</si>
  <si>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</si>
  <si>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</si>
  <si>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</si>
  <si>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</si>
  <si>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</si>
  <si>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</si>
  <si>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</si>
  <si>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</si>
  <si>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</si>
  <si>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</si>
  <si>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</si>
  <si>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</si>
  <si>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</si>
  <si>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</si>
  <si>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</si>
  <si>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</si>
  <si>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</si>
  <si>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</si>
  <si>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</si>
  <si>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</si>
  <si>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</si>
  <si>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</si>
  <si>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</si>
  <si>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</si>
  <si>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</si>
  <si>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</si>
  <si>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</si>
  <si>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</si>
  <si>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</si>
  <si>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</si>
  <si>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</si>
  <si>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</si>
  <si>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</si>
  <si>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</si>
  <si>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</si>
  <si>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</si>
  <si>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</si>
  <si>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</si>
  <si>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</si>
  <si>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</si>
  <si>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</si>
  <si>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</si>
  <si>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</si>
  <si>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</si>
  <si>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</si>
  <si>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</si>
  <si>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</si>
  <si>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</si>
  <si>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</si>
  <si>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</si>
  <si>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</si>
  <si>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</si>
  <si>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</si>
  <si>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</si>
  <si>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</si>
  <si>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</si>
  <si>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</si>
  <si>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</si>
  <si>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</si>
  <si>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</si>
  <si>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</si>
  <si>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</si>
  <si>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</si>
  <si>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</si>
  <si>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</si>
  <si>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</si>
  <si>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</si>
  <si>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</si>
  <si>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</si>
  <si>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</si>
  <si>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</si>
  <si>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</si>
  <si>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</si>
  <si>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</si>
  <si>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</si>
  <si>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</si>
  <si>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</si>
  <si>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</si>
  <si>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</si>
  <si>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</si>
  <si>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</si>
  <si>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</si>
  <si>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</si>
  <si>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</si>
  <si>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</si>
  <si>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</si>
  <si>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</si>
  <si>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</si>
  <si>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</si>
  <si>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</si>
  <si>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</si>
  <si>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</si>
  <si>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</si>
  <si>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</si>
  <si>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</si>
  <si>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</si>
  <si>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</si>
  <si>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</si>
  <si>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</si>
  <si>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</si>
  <si>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</si>
  <si>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</si>
  <si>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</si>
  <si>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</si>
  <si>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</si>
  <si>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</si>
  <si>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</si>
  <si>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</si>
  <si>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</si>
  <si>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</si>
  <si>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</si>
  <si>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</si>
  <si>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</si>
  <si>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</si>
  <si>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</si>
  <si>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</si>
  <si>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</si>
  <si>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</si>
  <si>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</si>
  <si>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</si>
  <si>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</si>
  <si>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</si>
  <si>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</si>
  <si>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</si>
  <si>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</si>
  <si>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</si>
  <si>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</si>
  <si>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</si>
  <si>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</si>
  <si>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</si>
  <si>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</si>
  <si>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</si>
  <si>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</si>
  <si>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</si>
  <si>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</si>
  <si>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</si>
  <si>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</si>
  <si>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</si>
  <si>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</si>
  <si>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</si>
  <si>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</si>
  <si>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</si>
  <si>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</si>
  <si>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</si>
  <si>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</si>
  <si>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</si>
  <si>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</si>
  <si>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</si>
  <si>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</si>
  <si>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</si>
  <si>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</si>
  <si>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</si>
  <si>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</si>
  <si>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</si>
  <si>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</si>
  <si>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</si>
  <si>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</si>
  <si>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</si>
  <si>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</si>
  <si>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</si>
  <si>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</si>
  <si>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</si>
  <si>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</si>
  <si>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</si>
  <si>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</si>
  <si>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</si>
  <si>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</si>
  <si>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</si>
  <si>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</si>
  <si>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</si>
  <si>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</si>
  <si>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</si>
  <si>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</si>
  <si>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</si>
  <si>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</si>
  <si>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</si>
  <si>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</si>
  <si>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</si>
  <si>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</si>
  <si>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</si>
  <si>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</si>
  <si>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</si>
  <si>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</si>
  <si>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</si>
  <si>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</si>
  <si>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</si>
  <si>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</si>
  <si>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</si>
  <si>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</si>
  <si>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</si>
  <si>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</si>
  <si>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</si>
  <si>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</si>
  <si>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</si>
  <si>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</si>
  <si>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</si>
  <si>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</si>
  <si>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</si>
  <si>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</si>
  <si>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</si>
  <si>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</si>
  <si>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</si>
  <si>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</si>
  <si>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</si>
  <si>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</si>
  <si>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</si>
  <si>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</si>
  <si>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</si>
  <si>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</si>
  <si>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</si>
  <si>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</si>
  <si>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</si>
  <si>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</si>
  <si>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</si>
  <si>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</si>
  <si>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</si>
  <si>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</si>
  <si>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</si>
  <si>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</si>
  <si>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</si>
  <si>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</si>
  <si>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</si>
  <si>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</si>
  <si>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</si>
  <si>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</si>
  <si>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</si>
  <si>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</si>
  <si>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</si>
  <si>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</si>
  <si>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</si>
  <si>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</si>
  <si>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</si>
  <si>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</si>
  <si>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</si>
  <si>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</si>
  <si>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</si>
  <si>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</si>
  <si>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</si>
  <si>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</si>
  <si>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</si>
  <si>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</si>
  <si>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</si>
  <si>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</si>
  <si>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</si>
  <si>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</si>
  <si>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</si>
  <si>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</si>
  <si>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</si>
  <si>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</si>
  <si>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</si>
  <si>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</si>
  <si>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</si>
  <si>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</si>
  <si>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</si>
  <si>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</si>
  <si>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</si>
  <si>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</si>
  <si>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</si>
  <si>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</si>
  <si>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</si>
  <si>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</si>
  <si>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</si>
  <si>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</si>
  <si>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</si>
  <si>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</si>
  <si>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</si>
  <si>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</si>
  <si>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</si>
  <si>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</si>
  <si>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</si>
  <si>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</si>
  <si>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</si>
  <si>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</si>
  <si>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</si>
  <si>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</si>
  <si>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</si>
  <si>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</si>
  <si>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</si>
  <si>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</si>
  <si>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</si>
  <si>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</si>
  <si>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</si>
  <si>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</si>
  <si>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</si>
  <si>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</si>
  <si>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</si>
  <si>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</si>
  <si>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</si>
  <si>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</si>
  <si>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</si>
  <si>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</si>
  <si>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</si>
  <si>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</si>
  <si>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</si>
  <si>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</si>
  <si>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</si>
  <si>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</si>
  <si>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</si>
  <si>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</si>
  <si>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</si>
  <si>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</si>
  <si>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</si>
  <si>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</si>
  <si>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</si>
  <si>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</si>
  <si>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</si>
  <si>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</si>
  <si>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</si>
  <si>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</si>
  <si>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</si>
  <si>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</si>
  <si>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</si>
  <si>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</si>
  <si>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</si>
  <si>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</si>
  <si>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</si>
  <si>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</si>
  <si>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</si>
  <si>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</si>
  <si>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</si>
  <si>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</si>
  <si>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</si>
  <si>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</si>
  <si>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</si>
  <si>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</si>
  <si>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</si>
  <si>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</si>
  <si>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</si>
  <si>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</si>
  <si>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</si>
  <si>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</si>
  <si>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</si>
  <si>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</si>
  <si>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</si>
  <si>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</si>
  <si>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</si>
  <si>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</si>
  <si>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</si>
  <si>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</si>
  <si>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</si>
  <si>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</si>
  <si>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</si>
  <si>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</si>
  <si>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</si>
  <si>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</si>
  <si>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</si>
  <si>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</si>
  <si>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</si>
  <si>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</si>
  <si>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</si>
  <si>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</si>
  <si>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</si>
  <si>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</si>
  <si>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</si>
  <si>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</si>
  <si>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</si>
  <si>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</si>
  <si>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</si>
  <si>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</si>
  <si>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</si>
  <si>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</si>
  <si>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</si>
  <si>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</si>
  <si>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</si>
  <si>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</si>
  <si>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</si>
  <si>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</si>
  <si>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</si>
  <si>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</si>
  <si>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</si>
  <si>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</si>
  <si>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</si>
  <si>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</si>
  <si>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</si>
  <si>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</si>
  <si>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</si>
  <si>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</si>
  <si>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</si>
  <si>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</si>
  <si>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</si>
  <si>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</si>
  <si>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</si>
  <si>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</si>
  <si>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</si>
  <si>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</si>
  <si>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</si>
  <si>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</si>
  <si>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</si>
  <si>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</si>
  <si>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</si>
  <si>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</si>
  <si>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</si>
  <si>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</si>
  <si>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</si>
  <si>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</si>
  <si>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</si>
  <si>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</si>
  <si>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</si>
  <si>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</si>
  <si>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</si>
  <si>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</si>
  <si>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</si>
  <si>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</si>
  <si>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</si>
  <si>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</si>
  <si>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</si>
  <si>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</si>
  <si>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</si>
  <si>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</si>
  <si>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</si>
  <si>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</si>
  <si>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</si>
  <si>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</si>
  <si>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</si>
  <si>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</si>
  <si>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</si>
  <si>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</si>
  <si>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</si>
  <si>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</si>
  <si>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</si>
  <si>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</si>
  <si>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</si>
  <si>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</si>
  <si>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</si>
  <si>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</si>
  <si>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</si>
  <si>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</si>
  <si>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</si>
  <si>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</si>
  <si>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</si>
  <si>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</si>
  <si>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</si>
  <si>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</si>
  <si>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</si>
  <si>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</si>
  <si>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</si>
  <si>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</si>
  <si>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</si>
  <si>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</si>
  <si>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</si>
  <si>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</si>
  <si>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</si>
  <si>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</si>
  <si>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</si>
  <si>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</si>
  <si>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</si>
  <si>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</si>
  <si>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</si>
  <si>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</si>
  <si>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</si>
  <si>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</si>
  <si>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</si>
  <si>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</si>
  <si>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</si>
  <si>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</si>
  <si>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</si>
  <si>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</si>
  <si>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</si>
  <si>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</si>
  <si>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</si>
  <si>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</si>
  <si>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</si>
  <si>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</si>
  <si>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</si>
  <si>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</si>
  <si>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</si>
  <si>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</si>
  <si>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</si>
  <si>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</si>
  <si>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</si>
  <si>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</si>
  <si>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</si>
  <si>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</si>
  <si>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</si>
  <si>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</si>
  <si>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</si>
  <si>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</si>
  <si>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</si>
  <si>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</si>
  <si>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</si>
  <si>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</si>
  <si>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</si>
  <si>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</si>
  <si>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</si>
  <si>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</si>
  <si>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</si>
  <si>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</si>
  <si>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</si>
  <si>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</si>
  <si>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</si>
  <si>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</si>
  <si>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</si>
  <si>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</si>
  <si>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</si>
  <si>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</si>
  <si>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</si>
  <si>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</si>
  <si>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</si>
  <si>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</si>
  <si>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</si>
  <si>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</si>
  <si>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</si>
  <si>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</si>
  <si>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</si>
  <si>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</si>
  <si>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</si>
  <si>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</si>
  <si>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</si>
  <si>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</si>
  <si>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</si>
  <si>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</si>
  <si>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</si>
  <si>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</si>
  <si>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</si>
  <si>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</si>
  <si>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</si>
  <si>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</si>
  <si>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</si>
  <si>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</si>
  <si>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</si>
  <si>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</si>
  <si>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</si>
  <si>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</si>
  <si>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</si>
  <si>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</si>
  <si>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</si>
  <si>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</si>
  <si>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</si>
  <si>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</si>
  <si>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</si>
  <si>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</si>
  <si>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</si>
  <si>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</si>
  <si>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</si>
  <si>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</si>
  <si>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</si>
  <si>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</si>
  <si>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</si>
  <si>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</si>
  <si>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</si>
  <si>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</si>
  <si>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</si>
  <si>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</si>
  <si>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</si>
  <si>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</si>
  <si>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</si>
  <si>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</si>
  <si>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</si>
  <si>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</si>
  <si>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</si>
  <si>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</si>
  <si>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</si>
  <si>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</si>
  <si>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</si>
  <si>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</si>
  <si>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</si>
  <si>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</si>
  <si>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</si>
  <si>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</si>
  <si>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</si>
  <si>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</si>
  <si>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</si>
  <si>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</si>
  <si>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</si>
  <si>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</si>
  <si>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</si>
  <si>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</si>
  <si>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</si>
  <si>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</si>
  <si>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</si>
  <si>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</si>
  <si>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</si>
  <si>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</si>
  <si>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</si>
  <si>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</si>
  <si>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</si>
  <si>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</si>
  <si>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</si>
  <si>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</si>
  <si>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</si>
  <si>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</si>
  <si>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</si>
  <si>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</si>
  <si>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</si>
  <si>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</si>
  <si>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</si>
  <si>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</si>
  <si>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</si>
  <si>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</si>
  <si>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</si>
  <si>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</si>
  <si>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</si>
  <si>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</si>
  <si>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</si>
  <si>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</si>
  <si>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</si>
  <si>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</si>
  <si>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</si>
  <si>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</si>
  <si>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</si>
  <si>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</si>
  <si>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</si>
  <si>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</si>
  <si>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</si>
  <si>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</si>
  <si>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</si>
  <si>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</si>
  <si>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</si>
  <si>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</si>
  <si>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</si>
  <si>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</si>
  <si>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</si>
  <si>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</si>
  <si>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</si>
  <si>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</si>
  <si>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</si>
  <si>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</si>
  <si>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</si>
  <si>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</si>
  <si>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</si>
  <si>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</si>
  <si>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</si>
  <si>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</si>
  <si>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</si>
  <si>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</si>
  <si>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</si>
  <si>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</si>
  <si>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</si>
  <si>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</si>
  <si>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</si>
  <si>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</si>
  <si>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</si>
  <si>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</si>
  <si>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</si>
  <si>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</si>
  <si>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</si>
  <si>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</si>
  <si>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</si>
  <si>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</si>
  <si>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</si>
  <si>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</si>
  <si>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</si>
  <si>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</si>
  <si>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</si>
  <si>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</si>
  <si>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</si>
  <si>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</si>
  <si>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</si>
  <si>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</si>
  <si>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</si>
  <si>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</si>
  <si>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</si>
  <si>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</si>
  <si>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</si>
  <si>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</si>
  <si>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</si>
  <si>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</si>
  <si>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</si>
  <si>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</si>
  <si>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</si>
  <si>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</si>
  <si>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</si>
  <si>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</si>
  <si>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</si>
  <si>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</si>
  <si>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</si>
  <si>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</si>
  <si>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</si>
  <si>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</si>
  <si>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</si>
  <si>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</si>
  <si>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</si>
  <si>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</si>
  <si>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</si>
  <si>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</si>
  <si>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</si>
  <si>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</si>
  <si>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</si>
  <si>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</si>
  <si>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</si>
  <si>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</si>
  <si>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</si>
  <si>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</si>
  <si>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</si>
  <si>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</si>
  <si>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</si>
  <si>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</si>
  <si>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</si>
  <si>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</si>
  <si>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</si>
  <si>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</si>
  <si>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</si>
  <si>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</si>
  <si>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</si>
  <si>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</si>
  <si>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</si>
  <si>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</si>
  <si>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</si>
  <si>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</si>
  <si>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</si>
  <si>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</si>
  <si>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</si>
  <si>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</si>
  <si>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</si>
  <si>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</si>
  <si>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</si>
  <si>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</si>
  <si>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</si>
  <si>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</si>
  <si>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</si>
  <si>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</si>
  <si>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</si>
  <si>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</si>
  <si>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</si>
  <si>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</si>
  <si>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</si>
  <si>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</si>
  <si>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</si>
  <si>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</si>
  <si>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</si>
  <si>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</si>
  <si>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</si>
  <si>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</si>
  <si>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</si>
  <si>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</si>
  <si>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</si>
  <si>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</si>
  <si>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</si>
  <si>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</si>
  <si>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</si>
  <si>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</si>
  <si>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</si>
  <si>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</si>
  <si>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</si>
  <si>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</si>
  <si>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</si>
  <si>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</si>
  <si>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</si>
  <si>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</si>
  <si>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</si>
  <si>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</si>
  <si>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</si>
  <si>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</si>
  <si>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</si>
  <si>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</si>
  <si>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</si>
  <si>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</si>
  <si>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</si>
  <si>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</si>
  <si>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</si>
  <si>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</si>
  <si>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</si>
  <si>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</si>
  <si>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</si>
  <si>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</si>
  <si>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</si>
  <si>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</si>
  <si>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</si>
  <si>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</si>
  <si>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</si>
  <si>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</si>
  <si>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</si>
  <si>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</si>
  <si>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</si>
  <si>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</si>
  <si>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</si>
  <si>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</si>
  <si>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</si>
  <si>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</si>
  <si>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</si>
  <si>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</si>
  <si>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</si>
  <si>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</si>
  <si>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</si>
  <si>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</si>
  <si>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</si>
  <si>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</si>
  <si>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</si>
  <si>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</si>
  <si>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</si>
  <si>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</si>
  <si>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</si>
  <si>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</si>
  <si>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</si>
  <si>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</si>
  <si>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</si>
  <si>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</si>
  <si>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</si>
  <si>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</si>
  <si>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</si>
  <si>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</si>
  <si>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</si>
  <si>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</si>
  <si>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</si>
  <si>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</si>
  <si>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</si>
  <si>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</si>
  <si>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</si>
  <si>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</si>
  <si>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</si>
  <si>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</si>
  <si>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</si>
  <si>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</si>
  <si>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</si>
  <si>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</si>
  <si>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</si>
  <si>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</si>
  <si>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</si>
  <si>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</si>
  <si>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</si>
  <si>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</si>
  <si>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</si>
  <si>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</si>
  <si>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</si>
  <si>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</si>
  <si>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</si>
  <si>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</si>
  <si>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</si>
  <si>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</si>
  <si>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</si>
  <si>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</si>
  <si>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</si>
  <si>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</si>
  <si>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</si>
  <si>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</si>
  <si>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</si>
  <si>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</si>
  <si>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</si>
  <si>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</si>
  <si>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</si>
  <si>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</si>
  <si>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</si>
  <si>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</si>
  <si>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</si>
  <si>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</si>
  <si>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</si>
  <si>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</si>
  <si>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</si>
  <si>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</si>
  <si>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</si>
  <si>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</si>
  <si>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</si>
  <si>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</si>
  <si>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</si>
  <si>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</si>
  <si>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</si>
  <si>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</si>
  <si>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</si>
  <si>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</si>
  <si>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</si>
  <si>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</si>
  <si>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</si>
  <si>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</si>
  <si>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</si>
  <si>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</si>
  <si>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</si>
  <si>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</si>
  <si>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</si>
  <si>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</si>
  <si>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</si>
  <si>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</si>
  <si>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</si>
  <si>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</si>
  <si>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</si>
  <si>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</si>
  <si>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</si>
  <si>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</si>
  <si>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</si>
  <si>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</si>
  <si>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</si>
  <si>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</si>
  <si>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</si>
  <si>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</si>
  <si>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</si>
  <si>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</si>
  <si>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</si>
  <si>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</si>
  <si>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</si>
  <si>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</si>
  <si>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</si>
  <si>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</si>
  <si>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</si>
  <si>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</si>
  <si>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</si>
  <si>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</si>
  <si>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</si>
  <si>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</si>
  <si>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</si>
  <si>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</si>
  <si>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</si>
  <si>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</si>
  <si>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</si>
  <si>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</si>
  <si>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</si>
  <si>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</si>
  <si>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</si>
  <si>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</si>
  <si>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</si>
  <si>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</si>
  <si>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</si>
  <si>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</si>
  <si>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</si>
  <si>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</si>
  <si>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</si>
  <si>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</si>
  <si>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</si>
  <si>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</si>
  <si>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</si>
  <si>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</si>
  <si>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</si>
  <si>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</si>
  <si>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</si>
  <si>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</si>
  <si>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</si>
  <si>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</si>
  <si>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</si>
  <si>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</si>
  <si>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</si>
  <si>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</si>
  <si>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</si>
  <si>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</si>
  <si>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</si>
  <si>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</si>
  <si>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</si>
  <si>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</si>
  <si>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</si>
  <si>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</si>
  <si>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</si>
  <si>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</si>
  <si>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</si>
  <si>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</si>
  <si>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</si>
  <si>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</si>
  <si>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</si>
  <si>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</si>
  <si>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</si>
  <si>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</si>
  <si>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</si>
  <si>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</si>
  <si>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</si>
  <si>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</si>
  <si>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</si>
  <si>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</si>
  <si>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</si>
  <si>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</si>
  <si>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</si>
  <si>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</si>
  <si>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</si>
  <si>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</si>
  <si>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</si>
  <si>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</si>
  <si>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</si>
  <si>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</si>
  <si>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</si>
  <si>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</si>
  <si>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</si>
  <si>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</si>
  <si>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</si>
  <si>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</si>
  <si>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</si>
  <si>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</si>
  <si>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</si>
  <si>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</si>
  <si>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</si>
  <si>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</si>
  <si>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</si>
  <si>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</si>
  <si>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</si>
  <si>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</si>
  <si>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</si>
  <si>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</si>
  <si>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</si>
  <si>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</si>
  <si>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</si>
  <si>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</si>
  <si>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</si>
  <si>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</si>
  <si>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</si>
  <si>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</si>
  <si>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</si>
  <si>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</si>
  <si>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</si>
  <si>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</si>
  <si>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</si>
  <si>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</si>
  <si>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</si>
  <si>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</si>
  <si>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</si>
  <si>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</si>
  <si>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</si>
  <si>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</si>
  <si>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</si>
  <si>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</si>
  <si>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</si>
  <si>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</si>
  <si>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</si>
  <si>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</si>
  <si>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</si>
  <si>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</si>
  <si>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</si>
  <si>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</si>
  <si>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</si>
  <si>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</si>
  <si>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</si>
  <si>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</si>
  <si>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</si>
  <si>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</si>
  <si>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</si>
  <si>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</si>
  <si>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</si>
  <si>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</si>
  <si>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</si>
  <si>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</si>
  <si>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</si>
  <si>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</si>
  <si>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</si>
  <si>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</si>
  <si>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</si>
  <si>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</si>
  <si>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</si>
  <si>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</si>
  <si>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</si>
  <si>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</si>
  <si>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</si>
  <si>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</si>
  <si>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</si>
  <si>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</si>
  <si>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</si>
  <si>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</si>
  <si>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</si>
  <si>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</si>
  <si>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</si>
  <si>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</si>
  <si>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</si>
  <si>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</si>
  <si>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</si>
  <si>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</si>
  <si>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</si>
  <si>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</si>
  <si>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</si>
  <si>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</si>
  <si>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</si>
  <si>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</si>
  <si>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</si>
  <si>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</si>
  <si>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</si>
  <si>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</si>
  <si>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</si>
  <si>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</si>
  <si>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</si>
  <si>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</si>
  <si>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</si>
  <si>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</si>
  <si>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</si>
  <si>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</si>
  <si>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</si>
  <si>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</si>
  <si>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</si>
  <si>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</si>
  <si>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</si>
  <si>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</si>
  <si>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</si>
  <si>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</si>
  <si>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</si>
  <si>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</si>
  <si>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</si>
  <si>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</si>
  <si>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</si>
  <si>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</si>
  <si>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</si>
  <si>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</si>
  <si>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</si>
  <si>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</si>
  <si>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</si>
  <si>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</si>
  <si>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</si>
  <si>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</si>
  <si>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</si>
  <si>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</si>
  <si>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</si>
  <si>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</si>
  <si>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</si>
  <si>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</si>
  <si>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</si>
  <si>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</si>
  <si>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</si>
  <si>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</si>
  <si>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</si>
  <si>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</si>
  <si>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</si>
  <si>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</si>
  <si>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</si>
  <si>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</si>
  <si>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</si>
  <si>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</si>
  <si>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</si>
  <si>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</si>
  <si>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</si>
  <si>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</si>
  <si>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</si>
  <si>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</si>
  <si>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</si>
  <si>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</si>
  <si>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</si>
  <si>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</si>
  <si>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</si>
  <si>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</si>
  <si>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</si>
  <si>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</si>
  <si>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</si>
  <si>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</si>
  <si>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</si>
  <si>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</si>
  <si>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</si>
  <si>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</si>
  <si>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</si>
  <si>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</si>
  <si>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</si>
  <si>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</si>
  <si>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</si>
  <si>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</si>
  <si>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</si>
  <si>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</si>
  <si>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</si>
  <si>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</si>
  <si>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</si>
  <si>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</si>
  <si>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</si>
  <si>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</si>
  <si>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</si>
  <si>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</si>
  <si>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</si>
  <si>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</si>
  <si>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</si>
  <si>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</si>
  <si>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</si>
  <si>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</si>
  <si>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</si>
  <si>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</si>
  <si>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</si>
  <si>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</si>
  <si>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</si>
  <si>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</si>
  <si>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</si>
  <si>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</si>
  <si>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</si>
  <si>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</si>
  <si>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</si>
  <si>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</si>
  <si>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</si>
  <si>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</si>
  <si>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</si>
  <si>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</si>
  <si>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</si>
  <si>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</si>
  <si>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</si>
  <si>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</si>
  <si>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</si>
  <si>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</si>
  <si>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</si>
  <si>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</si>
  <si>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</si>
  <si>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</si>
  <si>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</si>
  <si>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</si>
  <si>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</si>
  <si>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</si>
  <si>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</si>
  <si>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</si>
  <si>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</si>
  <si>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</si>
  <si>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</si>
  <si>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</si>
  <si>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</si>
  <si>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</si>
  <si>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</si>
  <si>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</si>
  <si>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</si>
  <si>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</si>
  <si>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</si>
  <si>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</si>
  <si>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</si>
  <si>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</si>
  <si>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</si>
  <si>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</si>
  <si>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</si>
  <si>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</si>
  <si>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</si>
  <si>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</si>
  <si>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</si>
  <si>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</si>
  <si>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</si>
  <si>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</si>
  <si>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</si>
  <si>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</si>
  <si>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</si>
  <si>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</si>
  <si>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</si>
  <si>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</si>
  <si>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</si>
  <si>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</si>
  <si>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</si>
  <si>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</si>
  <si>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</si>
  <si>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</si>
  <si>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</si>
  <si>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</si>
  <si>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</si>
  <si>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</si>
  <si>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</si>
  <si>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</si>
  <si>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</si>
  <si>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</si>
  <si>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</si>
  <si>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</si>
  <si>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</si>
  <si>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</si>
  <si>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</si>
  <si>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</si>
  <si>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</si>
  <si>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</si>
  <si>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</si>
  <si>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</si>
  <si>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</si>
  <si>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</si>
  <si>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</si>
  <si>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</si>
  <si>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</si>
  <si>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</si>
  <si>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</si>
  <si>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</si>
  <si>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</si>
  <si>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</si>
  <si>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</si>
  <si>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</si>
  <si>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</si>
  <si>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</si>
  <si>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</si>
  <si>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</si>
  <si>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</si>
  <si>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</si>
  <si>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</si>
  <si>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</si>
  <si>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</si>
  <si>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</si>
  <si>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</si>
  <si>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</si>
  <si>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</si>
  <si>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</si>
  <si>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</si>
  <si>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</si>
  <si>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</si>
  <si>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</si>
  <si>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</si>
  <si>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</si>
  <si>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</si>
  <si>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</si>
  <si>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</si>
  <si>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</si>
  <si>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</si>
  <si>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</si>
  <si>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</si>
  <si>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</si>
  <si>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</si>
  <si>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</si>
  <si>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</si>
  <si>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</si>
  <si>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</si>
  <si>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</si>
  <si>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</si>
  <si>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</si>
  <si>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</si>
  <si>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</si>
  <si>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</si>
  <si>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</si>
  <si>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</si>
  <si>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</si>
  <si>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</si>
  <si>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</si>
  <si>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</si>
  <si>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</si>
  <si>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</si>
  <si>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</si>
  <si>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</si>
  <si>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</si>
  <si>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</si>
  <si>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</si>
  <si>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</si>
  <si>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</si>
  <si>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</si>
  <si>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</si>
  <si>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</si>
  <si>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</si>
  <si>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</si>
  <si>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</si>
  <si>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</si>
  <si>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</si>
  <si>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</si>
  <si>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</si>
  <si>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</si>
  <si>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</si>
  <si>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</si>
  <si>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</si>
  <si>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</si>
  <si>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</si>
  <si>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</si>
  <si>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</si>
  <si>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</si>
  <si>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</si>
  <si>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</si>
  <si>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</si>
  <si>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</si>
  <si>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</si>
  <si>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</si>
  <si>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</si>
  <si>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</si>
  <si>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</si>
  <si>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</si>
  <si>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</si>
  <si>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</si>
  <si>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</si>
  <si>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</si>
  <si>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</si>
  <si>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</si>
  <si>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</si>
  <si>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</si>
  <si>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</si>
  <si>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</si>
  <si>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</si>
  <si>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</si>
  <si>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</si>
  <si>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</si>
  <si>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</si>
  <si>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</si>
  <si>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</si>
  <si>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</si>
  <si>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</si>
  <si>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</si>
  <si>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</si>
  <si>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</si>
  <si>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</si>
  <si>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</si>
  <si>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</si>
  <si>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</si>
  <si>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</si>
  <si>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</si>
  <si>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</si>
  <si>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</si>
  <si>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</si>
  <si>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</si>
  <si>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</si>
  <si>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</si>
  <si>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</si>
  <si>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</si>
  <si>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</si>
  <si>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</si>
  <si>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</si>
  <si>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</si>
  <si>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</si>
  <si>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</si>
  <si>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</si>
  <si>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</si>
  <si>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</si>
  <si>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</si>
  <si>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</si>
  <si>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</si>
  <si>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</si>
  <si>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</si>
  <si>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</si>
  <si>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</si>
  <si>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</si>
  <si>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</si>
  <si>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</si>
  <si>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</si>
  <si>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</si>
  <si>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</si>
  <si>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</si>
  <si>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</si>
  <si>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</si>
  <si>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</si>
  <si>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</si>
  <si>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</si>
  <si>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</si>
  <si>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</si>
  <si>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</si>
  <si>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</si>
  <si>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</si>
  <si>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</si>
  <si>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</si>
  <si>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</si>
  <si>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</si>
  <si>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</si>
  <si>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</si>
  <si>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</si>
  <si>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</si>
  <si>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</si>
  <si>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</si>
  <si>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</si>
  <si>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</si>
  <si>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</si>
  <si>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</si>
  <si>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</si>
  <si>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</si>
  <si>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</si>
  <si>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</si>
  <si>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</si>
  <si>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</si>
  <si>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</si>
  <si>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</si>
  <si>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</si>
  <si>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</si>
  <si>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</si>
  <si>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</si>
  <si>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</si>
  <si>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</si>
  <si>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</si>
  <si>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</si>
  <si>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</si>
  <si>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</si>
  <si>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</si>
  <si>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</si>
  <si>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</si>
  <si>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</si>
  <si>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</si>
  <si>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</si>
  <si>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</si>
  <si>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</si>
  <si>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</si>
  <si>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</si>
  <si>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</si>
  <si>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</si>
  <si>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</si>
  <si>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</si>
  <si>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</si>
  <si>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</si>
  <si>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</si>
  <si>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</si>
  <si>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</si>
  <si>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</si>
  <si>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</si>
  <si>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</si>
  <si>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</si>
  <si>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</si>
  <si>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</si>
  <si>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</si>
  <si>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</si>
  <si>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</si>
  <si>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</si>
  <si>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</si>
  <si>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</si>
  <si>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</si>
  <si>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</si>
  <si>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</si>
  <si>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</si>
  <si>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</si>
  <si>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</si>
  <si>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</si>
  <si>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</si>
  <si>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</si>
  <si>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</si>
  <si>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</si>
  <si>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</si>
  <si>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</si>
  <si>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</si>
  <si>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</si>
  <si>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</si>
  <si>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</si>
  <si>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</si>
  <si>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</si>
  <si>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</si>
  <si>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</si>
  <si>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</si>
  <si>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</si>
  <si>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</si>
  <si>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</si>
  <si>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</si>
  <si>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</si>
  <si>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</si>
  <si>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</si>
  <si>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</si>
  <si>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</si>
  <si>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</si>
  <si>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</si>
  <si>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</si>
  <si>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</si>
  <si>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</si>
  <si>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</si>
  <si>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</si>
  <si>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</si>
  <si>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</si>
  <si>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</si>
  <si>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</si>
  <si>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</si>
  <si>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</si>
  <si>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</si>
  <si>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</si>
  <si>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</si>
  <si>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</si>
  <si>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</si>
  <si>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</si>
  <si>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</si>
  <si>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</si>
  <si>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</si>
  <si>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</si>
  <si>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</si>
  <si>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</si>
  <si>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</si>
  <si>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</si>
  <si>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</si>
  <si>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</si>
  <si>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</si>
  <si>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</si>
  <si>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</si>
  <si>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</si>
  <si>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</si>
  <si>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</si>
  <si>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</si>
  <si>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</si>
  <si>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</si>
  <si>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</si>
  <si>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</si>
  <si>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</si>
  <si>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</si>
  <si>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</si>
  <si>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</si>
  <si>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</si>
  <si>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</si>
  <si>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</si>
  <si>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</si>
  <si>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</si>
  <si>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</si>
  <si>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</si>
  <si>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</si>
  <si>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</si>
  <si>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</si>
  <si>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</si>
  <si>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</si>
  <si>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</si>
  <si>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</si>
  <si>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</si>
  <si>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</si>
  <si>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</si>
  <si>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</si>
  <si>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</si>
  <si>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</si>
  <si>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</si>
  <si>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</si>
  <si>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</si>
  <si>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</si>
  <si>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</si>
  <si>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</si>
  <si>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</si>
  <si>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</si>
  <si>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</si>
  <si>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</si>
  <si>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</si>
  <si>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</si>
  <si>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</si>
  <si>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</si>
  <si>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</si>
  <si>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</si>
  <si>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</si>
  <si>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</si>
  <si>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</si>
  <si>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</si>
  <si>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</si>
  <si>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</si>
  <si>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</si>
  <si>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</si>
  <si>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</si>
  <si>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</si>
  <si>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</si>
  <si>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</si>
  <si>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</si>
  <si>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</si>
  <si>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</si>
  <si>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</si>
  <si>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</si>
  <si>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</si>
  <si>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</si>
  <si>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</si>
  <si>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</si>
  <si>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</si>
  <si>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</si>
  <si>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</si>
  <si>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</si>
  <si>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</si>
  <si>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</si>
  <si>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</si>
  <si>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</si>
  <si>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</si>
  <si>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</si>
  <si>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</si>
  <si>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</si>
  <si>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</si>
  <si>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</si>
  <si>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</si>
  <si>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</si>
  <si>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</si>
  <si>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</si>
  <si>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</si>
  <si>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</si>
  <si>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</si>
  <si>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</si>
  <si>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</si>
  <si>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</si>
  <si>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</si>
  <si>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</si>
  <si>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</si>
  <si>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</si>
  <si>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</si>
  <si>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</si>
  <si>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</si>
  <si>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</si>
  <si>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</si>
  <si>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</si>
  <si>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</si>
  <si>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</si>
  <si>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</si>
  <si>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</si>
  <si>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</si>
  <si>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</si>
  <si>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</si>
  <si>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</si>
  <si>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</si>
  <si>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</si>
  <si>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</si>
  <si>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</si>
  <si>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</si>
  <si>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</si>
  <si>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</si>
  <si>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</si>
  <si>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</si>
  <si>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</si>
  <si>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</si>
  <si>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</si>
  <si>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</si>
  <si>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</si>
  <si>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</si>
  <si>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</si>
  <si>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</si>
  <si>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</si>
  <si>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</si>
  <si>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</si>
  <si>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</si>
  <si>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</si>
  <si>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</si>
  <si>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</si>
  <si>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</si>
  <si>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</si>
  <si>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</si>
  <si>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</si>
  <si>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</si>
  <si>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</si>
  <si>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</si>
  <si>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</si>
  <si>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</si>
  <si>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</si>
  <si>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</si>
  <si>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</si>
  <si>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</si>
  <si>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</si>
  <si>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</si>
  <si>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</si>
  <si>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</si>
  <si>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</si>
  <si>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</si>
  <si>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</si>
  <si>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</si>
  <si>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</si>
  <si>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</si>
  <si>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</si>
  <si>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</si>
  <si>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</si>
  <si>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</si>
  <si>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</si>
  <si>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</si>
  <si>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</si>
  <si>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</si>
  <si>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</si>
  <si>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</si>
  <si>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</si>
  <si>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</si>
  <si>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</si>
  <si>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</si>
  <si>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</si>
  <si>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</si>
  <si>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</si>
  <si>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</si>
  <si>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</si>
  <si>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</si>
  <si>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</si>
  <si>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</si>
  <si>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</si>
  <si>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</si>
  <si>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</si>
  <si>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</si>
  <si>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</si>
  <si>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</si>
  <si>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</si>
  <si>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</si>
  <si>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</si>
  <si>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</si>
  <si>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</si>
  <si>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</si>
  <si>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</si>
  <si>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</si>
  <si>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</si>
  <si>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</si>
  <si>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</si>
  <si>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</si>
  <si>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</si>
  <si>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</si>
  <si>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</si>
  <si>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</si>
  <si>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</si>
  <si>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</si>
  <si>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</si>
  <si>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</si>
  <si>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</si>
  <si>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</si>
  <si>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</si>
  <si>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</si>
  <si>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</si>
  <si>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</si>
  <si>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</si>
  <si>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</si>
  <si>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</si>
  <si>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</si>
  <si>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</si>
  <si>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</si>
  <si>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</si>
  <si>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</si>
  <si>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</si>
  <si>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</si>
  <si>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</si>
  <si>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</si>
  <si>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</si>
  <si>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</si>
  <si>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</si>
  <si>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</si>
  <si>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</si>
  <si>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</si>
  <si>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</si>
  <si>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</si>
  <si>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</si>
  <si>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</si>
  <si>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</si>
  <si>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</si>
  <si>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</si>
  <si>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</si>
  <si>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</si>
  <si>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</si>
  <si>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</si>
  <si>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</si>
  <si>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</si>
  <si>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</si>
  <si>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</si>
  <si>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</si>
  <si>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</si>
  <si>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</si>
  <si>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</si>
  <si>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</si>
  <si>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</si>
  <si>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</si>
  <si>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</si>
  <si>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</si>
  <si>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</si>
  <si>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</si>
  <si>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</si>
  <si>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</si>
  <si>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</si>
  <si>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</si>
  <si>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</si>
  <si>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</si>
  <si>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</si>
  <si>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</si>
  <si>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</si>
  <si>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</si>
  <si>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</si>
  <si>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</si>
  <si>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</si>
  <si>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</si>
  <si>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</si>
  <si>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</si>
  <si>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</si>
  <si>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</si>
  <si>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</si>
  <si>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</si>
  <si>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</si>
  <si>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</si>
  <si>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</si>
  <si>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</si>
  <si>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</si>
  <si>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</si>
  <si>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</si>
  <si>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</si>
  <si>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</si>
  <si>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</si>
  <si>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</si>
  <si>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</si>
  <si>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</si>
  <si>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</si>
  <si>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</si>
  <si>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</si>
  <si>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</si>
  <si>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</si>
  <si>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</si>
  <si>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</si>
  <si>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</si>
  <si>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</si>
  <si>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</si>
  <si>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</si>
  <si>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</si>
  <si>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</si>
  <si>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</si>
  <si>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</si>
  <si>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</si>
  <si>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</si>
  <si>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</si>
  <si>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</si>
  <si>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</si>
  <si>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</si>
  <si>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</si>
  <si>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</si>
  <si>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</si>
  <si>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</si>
  <si>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</si>
  <si>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</si>
  <si>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</si>
  <si>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</si>
  <si>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</si>
  <si>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</si>
  <si>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</si>
  <si>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</si>
  <si>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</si>
  <si>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</si>
  <si>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</si>
  <si>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</si>
  <si>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</si>
  <si>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</si>
  <si>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</si>
  <si>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</si>
  <si>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</si>
  <si>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</si>
  <si>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</si>
  <si>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</si>
  <si>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</si>
  <si>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</si>
  <si>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</si>
  <si>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</si>
  <si>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</si>
  <si>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</si>
  <si>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</si>
  <si>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</si>
  <si>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</si>
  <si>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</si>
  <si>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</si>
  <si>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</si>
  <si>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</si>
  <si>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</si>
  <si>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</si>
  <si>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</si>
  <si>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</si>
  <si>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</si>
  <si>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</si>
  <si>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</si>
  <si>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</si>
  <si>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</si>
  <si>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</si>
  <si>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</si>
  <si>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</si>
  <si>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</si>
  <si>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</si>
  <si>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</si>
  <si>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</si>
  <si>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</si>
  <si>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</si>
  <si>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</si>
  <si>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</si>
  <si>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</si>
  <si>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</si>
  <si>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</si>
  <si>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</si>
  <si>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</si>
  <si>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</si>
  <si>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</si>
  <si>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</si>
  <si>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</si>
  <si>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</si>
  <si>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</si>
  <si>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</si>
  <si>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</si>
  <si>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</si>
  <si>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</si>
  <si>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</si>
  <si>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</si>
  <si>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</si>
  <si>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</si>
  <si>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</si>
  <si>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</si>
  <si>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</si>
  <si>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</si>
  <si>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</si>
  <si>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</si>
  <si>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</si>
  <si>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</si>
  <si>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</si>
  <si>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</si>
  <si>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</si>
  <si>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</si>
  <si>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</si>
  <si>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</si>
  <si>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</si>
  <si>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</si>
  <si>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</si>
  <si>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</si>
  <si>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</si>
  <si>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</si>
  <si>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</si>
  <si>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</si>
  <si>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</si>
  <si>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</si>
  <si>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</si>
  <si>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</si>
  <si>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</si>
  <si>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</si>
  <si>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</si>
  <si>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</si>
  <si>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</si>
  <si>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</si>
  <si>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</si>
  <si>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</si>
  <si>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</si>
  <si>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</si>
  <si>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</si>
  <si>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</si>
  <si>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</si>
  <si>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</si>
  <si>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</si>
  <si>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</si>
  <si>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</si>
  <si>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</si>
  <si>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</si>
  <si>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</si>
  <si>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</si>
  <si>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</si>
  <si>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</si>
  <si>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</si>
  <si>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</si>
  <si>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</si>
  <si>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</si>
  <si>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</si>
  <si>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</si>
  <si>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</si>
  <si>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</si>
  <si>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</si>
  <si>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</si>
  <si>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</si>
  <si>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</si>
  <si>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</si>
  <si>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</si>
  <si>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</si>
  <si>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</si>
  <si>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</si>
  <si>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</si>
  <si>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</si>
  <si>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</si>
  <si>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</si>
  <si>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</si>
  <si>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</si>
  <si>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</si>
  <si>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</si>
  <si>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</si>
  <si>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</si>
  <si>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</si>
  <si>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</si>
  <si>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</si>
  <si>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</si>
  <si>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</si>
  <si>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</si>
  <si>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</si>
  <si>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</si>
  <si>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</si>
  <si>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</si>
  <si>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</si>
  <si>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</si>
  <si>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</si>
  <si>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</si>
  <si>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</si>
  <si>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</si>
  <si>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</si>
  <si>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</si>
  <si>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</si>
  <si>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</si>
  <si>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</si>
  <si>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</si>
  <si>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</si>
  <si>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</si>
  <si>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</si>
  <si>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</si>
  <si>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</si>
  <si>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</si>
  <si>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</si>
  <si>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</si>
  <si>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</si>
  <si>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</si>
  <si>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</si>
  <si>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</si>
  <si>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</si>
  <si>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</si>
  <si>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</si>
  <si>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</si>
  <si>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</si>
  <si>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</si>
  <si>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</si>
  <si>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</si>
  <si>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</si>
  <si>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</si>
  <si>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</si>
  <si>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</si>
  <si>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</si>
  <si>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</si>
  <si>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</si>
  <si>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</si>
  <si>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</si>
  <si>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</si>
  <si>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</si>
  <si>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</si>
  <si>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</si>
  <si>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</si>
  <si>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</si>
  <si>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</si>
  <si>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</si>
  <si>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</si>
  <si>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</si>
  <si>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</si>
  <si>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</si>
  <si>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</si>
  <si>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</si>
  <si>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</si>
  <si>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</si>
  <si>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</si>
  <si>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</si>
  <si>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</si>
  <si>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</si>
  <si>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</si>
  <si>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</si>
  <si>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</si>
  <si>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</si>
  <si>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</si>
  <si>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</si>
  <si>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</si>
  <si>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</si>
  <si>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</si>
  <si>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</si>
  <si>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</si>
  <si>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</si>
  <si>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</si>
  <si>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</si>
  <si>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</si>
  <si>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</si>
  <si>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</si>
  <si>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</si>
  <si>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</si>
  <si>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</si>
  <si>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</si>
  <si>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</si>
  <si>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</si>
  <si>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</si>
  <si>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</si>
  <si>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</si>
  <si>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</si>
  <si>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</si>
  <si>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</si>
  <si>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</si>
  <si>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</si>
  <si>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</si>
  <si>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</si>
  <si>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</si>
  <si>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</si>
  <si>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</si>
  <si>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</si>
  <si>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</si>
  <si>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</si>
  <si>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</si>
  <si>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</si>
  <si>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</si>
  <si>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</si>
  <si>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</si>
  <si>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</si>
  <si>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</si>
  <si>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</si>
  <si>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</si>
  <si>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</si>
  <si>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</si>
  <si>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</si>
  <si>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</si>
  <si>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</si>
  <si>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</si>
  <si>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</si>
  <si>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</si>
  <si>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</si>
  <si>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</si>
  <si>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</si>
  <si>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</si>
  <si>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</si>
  <si>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</si>
  <si>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</si>
  <si>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</si>
  <si>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</si>
  <si>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</si>
  <si>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</si>
  <si>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</si>
  <si>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</si>
  <si>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</si>
  <si>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</si>
  <si>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</si>
  <si>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</si>
  <si>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</si>
  <si>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</si>
  <si>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</si>
  <si>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</si>
  <si>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</si>
  <si>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</si>
  <si>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</si>
  <si>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</si>
  <si>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</si>
  <si>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</si>
  <si>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</si>
  <si>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</si>
  <si>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</si>
  <si>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</si>
  <si>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</si>
  <si>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</si>
  <si>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</si>
  <si>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</si>
  <si>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</si>
  <si>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</si>
  <si>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</si>
  <si>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</si>
  <si>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</si>
  <si>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</si>
  <si>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</si>
  <si>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</si>
  <si>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</si>
  <si>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</si>
  <si>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</si>
  <si>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</si>
  <si>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</si>
  <si>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</si>
  <si>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</si>
  <si>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</si>
  <si>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</si>
  <si>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</si>
  <si>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</si>
  <si>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</si>
  <si>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</si>
  <si>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</si>
  <si>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</si>
  <si>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</si>
  <si>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</si>
  <si>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</si>
  <si>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</si>
  <si>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</si>
  <si>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</si>
  <si>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</si>
  <si>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</si>
  <si>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</si>
  <si>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</si>
  <si>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</si>
  <si>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</si>
  <si>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</si>
  <si>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</si>
  <si>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</si>
  <si>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</si>
  <si>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</si>
  <si>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</si>
  <si>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</si>
  <si>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</si>
  <si>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</si>
  <si>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</si>
  <si>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</si>
  <si>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</si>
  <si>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</si>
  <si>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</si>
  <si>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</si>
  <si>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</si>
  <si>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</si>
  <si>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</si>
  <si>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</si>
  <si>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</si>
  <si>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</si>
  <si>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</si>
  <si>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</si>
  <si>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</si>
  <si>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</si>
  <si>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</si>
  <si>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</si>
  <si>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</si>
  <si>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</si>
  <si>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</si>
  <si>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</si>
  <si>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</si>
  <si>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</si>
  <si>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</si>
  <si>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</si>
  <si>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</si>
  <si>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</si>
  <si>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</si>
  <si>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</si>
  <si>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</si>
  <si>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</si>
  <si>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</si>
  <si>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</si>
  <si>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</si>
  <si>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</si>
  <si>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</si>
  <si>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</si>
  <si>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</si>
  <si>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</si>
  <si>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</si>
  <si>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</si>
  <si>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</si>
  <si>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</si>
  <si>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</si>
  <si>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</si>
  <si>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</si>
  <si>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</si>
  <si>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</si>
  <si>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</si>
  <si>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</si>
  <si>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</si>
  <si>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</si>
  <si>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</si>
  <si>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</si>
  <si>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</si>
  <si>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</si>
  <si>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</si>
  <si>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</si>
  <si>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</si>
  <si>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</si>
  <si>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</si>
  <si>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</si>
  <si>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</si>
  <si>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</si>
  <si>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</si>
  <si>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</si>
  <si>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</si>
  <si>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</si>
  <si>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</si>
  <si>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</si>
  <si>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</si>
  <si>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</si>
  <si>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</si>
  <si>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</si>
  <si>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</si>
  <si>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</si>
  <si>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</si>
  <si>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</si>
  <si>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</si>
  <si>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</si>
  <si>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</si>
  <si>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</si>
  <si>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</si>
  <si>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</si>
  <si>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</si>
  <si>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</si>
  <si>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</si>
  <si>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</si>
  <si>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</si>
  <si>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</si>
  <si>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</si>
  <si>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</si>
  <si>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</si>
  <si>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</si>
  <si>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</si>
  <si>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</si>
  <si>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</si>
  <si>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</si>
  <si>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</si>
  <si>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</si>
  <si>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</si>
  <si>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</si>
  <si>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</si>
  <si>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</si>
  <si>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</si>
  <si>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</si>
  <si>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</si>
  <si>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</si>
  <si>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</si>
  <si>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</si>
  <si>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</si>
  <si>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</si>
  <si>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</si>
  <si>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</si>
  <si>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</si>
  <si>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</si>
  <si>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</si>
  <si>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</si>
  <si>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</si>
  <si>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</si>
  <si>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</si>
  <si>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</si>
  <si>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</si>
  <si>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</si>
  <si>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</si>
  <si>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</si>
  <si>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</si>
  <si>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</si>
  <si>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</si>
  <si>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</si>
  <si>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</si>
  <si>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</si>
  <si>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</si>
  <si>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</si>
  <si>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</si>
  <si>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</si>
  <si>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</si>
  <si>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</si>
  <si>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</si>
  <si>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</si>
  <si>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</si>
  <si>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</si>
  <si>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</si>
  <si>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</si>
  <si>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</si>
  <si>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</si>
  <si>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</si>
  <si>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</si>
  <si>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</si>
  <si>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</si>
  <si>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</si>
  <si>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</si>
  <si>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</si>
  <si>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</si>
  <si>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</si>
  <si>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</si>
  <si>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</si>
  <si>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</si>
  <si>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</si>
  <si>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</si>
  <si>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</si>
  <si>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</si>
  <si>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</si>
  <si>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</si>
  <si>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</si>
  <si>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</si>
  <si>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</si>
  <si>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</si>
  <si>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</si>
  <si>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</si>
  <si>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</si>
  <si>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</si>
  <si>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</si>
  <si>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</si>
  <si>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</si>
  <si>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</si>
  <si>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</si>
  <si>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</si>
  <si>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</si>
  <si>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</si>
  <si>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</si>
  <si>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</si>
  <si>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</si>
  <si>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</si>
  <si>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</si>
  <si>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</si>
  <si>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</si>
  <si>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</si>
  <si>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</si>
  <si>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</si>
  <si>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</si>
  <si>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</si>
  <si>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</si>
  <si>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</si>
  <si>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</si>
  <si>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</si>
  <si>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</si>
  <si>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</si>
  <si>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</si>
  <si>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</si>
  <si>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</si>
  <si>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</si>
  <si>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</si>
  <si>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</si>
  <si>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</si>
  <si>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</si>
  <si>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</si>
  <si>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</si>
  <si>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</si>
  <si>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</si>
  <si>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</si>
  <si>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</si>
  <si>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</si>
  <si>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</si>
  <si>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</si>
  <si>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</si>
  <si>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</si>
  <si>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</si>
  <si>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</si>
  <si>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</si>
  <si>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</si>
  <si>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</si>
  <si>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</si>
  <si>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</si>
  <si>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</si>
  <si>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</si>
  <si>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</si>
  <si>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</si>
  <si>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</si>
  <si>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</si>
  <si>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</si>
  <si>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</si>
  <si>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</si>
  <si>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</si>
  <si>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</si>
  <si>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</si>
  <si>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</si>
  <si>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</si>
  <si>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</si>
  <si>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</si>
  <si>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</si>
  <si>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</si>
  <si>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</si>
  <si>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</si>
  <si>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</si>
  <si>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</si>
  <si>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</si>
  <si>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</si>
  <si>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</si>
  <si>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</si>
  <si>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</si>
  <si>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</si>
  <si>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</si>
  <si>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</si>
  <si>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</si>
  <si>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</si>
  <si>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</si>
  <si>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</si>
  <si>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</si>
  <si>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</si>
  <si>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</si>
  <si>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</si>
  <si>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</si>
  <si>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</si>
  <si>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</si>
  <si>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</si>
  <si>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</si>
  <si>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</si>
  <si>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</si>
  <si>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</si>
  <si>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</si>
  <si>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</si>
  <si>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</si>
  <si>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</si>
  <si>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</si>
  <si>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</si>
  <si>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</si>
  <si>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</si>
  <si>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</si>
  <si>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</si>
  <si>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</si>
  <si>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</si>
  <si>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</si>
  <si>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</si>
  <si>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</si>
  <si>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</si>
  <si>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</si>
  <si>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</si>
  <si>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</si>
  <si>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</si>
  <si>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</si>
  <si>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</si>
  <si>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</si>
  <si>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</si>
  <si>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</si>
  <si>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</si>
  <si>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</si>
  <si>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</si>
  <si>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</si>
  <si>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</si>
  <si>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</si>
  <si>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</si>
  <si>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</si>
  <si>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</si>
  <si>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</si>
  <si>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</si>
  <si>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</si>
  <si>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</si>
  <si>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</si>
  <si>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</si>
  <si>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</si>
  <si>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</si>
  <si>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</si>
  <si>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</si>
  <si>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</si>
  <si>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</si>
  <si>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</si>
  <si>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</si>
  <si>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</si>
  <si>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</si>
  <si>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</si>
  <si>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</si>
  <si>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</si>
  <si>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</si>
  <si>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</si>
  <si>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</si>
  <si>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</si>
  <si>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</si>
  <si>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</si>
  <si>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</si>
  <si>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</si>
  <si>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</si>
  <si>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</si>
  <si>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</si>
  <si>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</si>
  <si>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</si>
  <si>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</si>
  <si>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</si>
  <si>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</si>
  <si>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</si>
  <si>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</si>
  <si>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</si>
  <si>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</si>
  <si>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</si>
  <si>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</si>
  <si>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</si>
  <si>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</si>
  <si>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</si>
  <si>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</si>
  <si>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</si>
  <si>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</si>
  <si>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</si>
  <si>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</si>
  <si>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</si>
  <si>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</si>
  <si>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</si>
  <si>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</si>
  <si>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</si>
  <si>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</si>
  <si>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</si>
  <si>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</si>
  <si>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</si>
  <si>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</si>
  <si>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</si>
  <si>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</si>
  <si>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</si>
  <si>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</si>
  <si>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</si>
  <si>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</si>
  <si>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</si>
  <si>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</si>
  <si>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</si>
  <si>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</si>
  <si>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</si>
  <si>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</si>
  <si>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</si>
  <si>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</si>
  <si>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</si>
  <si>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</si>
  <si>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</si>
  <si>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</si>
  <si>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</si>
  <si>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</si>
  <si>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</si>
  <si>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</si>
  <si>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</si>
  <si>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</si>
  <si>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</si>
  <si>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</si>
  <si>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</si>
  <si>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</si>
  <si>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</si>
  <si>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</si>
  <si>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</si>
  <si>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</si>
  <si>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</si>
  <si>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</si>
  <si>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</si>
  <si>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</si>
  <si>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</si>
  <si>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</si>
  <si>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</si>
  <si>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</si>
  <si>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</si>
  <si>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</si>
  <si>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</si>
  <si>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</si>
  <si>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</si>
  <si>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</si>
  <si>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</si>
  <si>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</si>
  <si>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</si>
  <si>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</si>
  <si>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</si>
  <si>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</si>
  <si>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</si>
  <si>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</si>
  <si>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</si>
  <si>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</si>
  <si>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</si>
  <si>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</si>
  <si>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</si>
  <si>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</si>
  <si>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</si>
  <si>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</si>
  <si>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</si>
  <si>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</si>
  <si>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</si>
  <si>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</si>
  <si>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</si>
  <si>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</si>
  <si>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</si>
  <si>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</si>
  <si>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</si>
  <si>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</si>
  <si>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</si>
  <si>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</si>
  <si>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</si>
  <si>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</si>
  <si>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</si>
  <si>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</si>
  <si>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</si>
  <si>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</si>
  <si>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</si>
  <si>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</si>
  <si>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</si>
  <si>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</si>
  <si>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</si>
  <si>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</si>
  <si>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</si>
  <si>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</si>
  <si>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</si>
  <si>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</si>
  <si>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</si>
  <si>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</si>
  <si>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</si>
  <si>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</si>
  <si>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</si>
  <si>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</si>
  <si>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</si>
  <si>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</si>
  <si>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</si>
  <si>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</si>
  <si>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</si>
  <si>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</si>
  <si>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</si>
  <si>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</si>
  <si>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</si>
  <si>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</si>
  <si>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</si>
  <si>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</si>
  <si>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</si>
  <si>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</si>
  <si>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</si>
  <si>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</si>
  <si>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</si>
  <si>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</si>
  <si>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</si>
  <si>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</si>
  <si>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</si>
  <si>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</si>
  <si>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</si>
  <si>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</si>
  <si>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</si>
  <si>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</si>
  <si>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</si>
  <si>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</si>
  <si>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</si>
  <si>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</si>
  <si>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</si>
  <si>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</si>
  <si>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</si>
  <si>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</si>
  <si>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</si>
  <si>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</si>
  <si>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</si>
  <si>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</si>
  <si>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</si>
  <si>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</si>
  <si>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</si>
  <si>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</si>
  <si>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</si>
  <si>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</si>
  <si>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</si>
  <si>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</si>
  <si>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</si>
  <si>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</si>
  <si>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</si>
  <si>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</si>
  <si>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</si>
  <si>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</si>
  <si>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</si>
  <si>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</si>
  <si>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</si>
  <si>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</si>
  <si>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</si>
  <si>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</si>
  <si>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</si>
  <si>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</si>
  <si>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</si>
  <si>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</si>
  <si>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</si>
  <si>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</si>
  <si>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</si>
  <si>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</si>
  <si>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</si>
  <si>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</si>
  <si>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</si>
  <si>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</si>
  <si>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</si>
  <si>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</si>
  <si>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</si>
  <si>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</si>
  <si>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</si>
  <si>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</si>
  <si>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</si>
  <si>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</si>
  <si>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</si>
  <si>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</si>
  <si>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</si>
  <si>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</si>
  <si>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</si>
  <si>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</si>
  <si>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</si>
  <si>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</si>
  <si>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</si>
  <si>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</si>
  <si>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</si>
  <si>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</si>
  <si>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</si>
  <si>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</si>
  <si>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</si>
  <si>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</si>
  <si>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</si>
  <si>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</si>
  <si>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</si>
  <si>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</si>
  <si>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</si>
  <si>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</si>
  <si>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</si>
  <si>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</si>
  <si>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</si>
  <si>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</si>
  <si>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</si>
  <si>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</si>
  <si>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</si>
  <si>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</si>
  <si>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</si>
  <si>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</si>
  <si>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</si>
  <si>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</si>
  <si>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</si>
  <si>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</si>
  <si>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</si>
  <si>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</si>
  <si>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</si>
  <si>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</si>
  <si>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</si>
  <si>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</si>
  <si>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</si>
  <si>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</si>
  <si>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</si>
  <si>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</si>
  <si>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</si>
  <si>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</si>
  <si>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</si>
  <si>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</si>
  <si>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</si>
  <si>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</si>
  <si>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</si>
  <si>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</si>
  <si>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</si>
  <si>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</si>
  <si>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</si>
  <si>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</si>
  <si>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</si>
  <si>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</si>
  <si>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</si>
  <si>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</si>
  <si>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</si>
  <si>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</si>
  <si>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</si>
  <si>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</si>
  <si>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</si>
  <si>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</si>
  <si>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</si>
  <si>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</si>
  <si>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</si>
  <si>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</si>
  <si>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</si>
  <si>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</si>
  <si>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</si>
  <si>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</si>
  <si>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</si>
  <si>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</si>
  <si>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</si>
  <si>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</si>
  <si>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</si>
  <si>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</si>
  <si>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</si>
  <si>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</si>
  <si>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</si>
  <si>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</si>
  <si>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</si>
  <si>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</si>
  <si>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</si>
  <si>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</si>
  <si>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</si>
  <si>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</si>
  <si>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</si>
  <si>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</si>
  <si>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</si>
  <si>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</si>
  <si>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</si>
  <si>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</si>
  <si>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</si>
  <si>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</si>
  <si>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</si>
  <si>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</si>
  <si>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</si>
  <si>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</si>
  <si>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</si>
  <si>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</si>
  <si>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</si>
  <si>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</si>
  <si>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</si>
  <si>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</si>
  <si>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</si>
  <si>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</si>
  <si>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</si>
  <si>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</si>
  <si>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</si>
  <si>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</si>
  <si>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</si>
  <si>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</si>
  <si>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</si>
  <si>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</si>
  <si>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</si>
  <si>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</si>
  <si>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</si>
  <si>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</si>
  <si>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</si>
  <si>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</si>
  <si>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</si>
  <si>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</si>
  <si>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</si>
  <si>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</si>
  <si>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</si>
  <si>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</si>
  <si>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</si>
  <si>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</si>
  <si>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</si>
  <si>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</si>
  <si>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</si>
  <si>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</si>
  <si>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</si>
  <si>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</si>
  <si>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</si>
  <si>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</si>
  <si>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</si>
  <si>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</si>
  <si>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</si>
  <si>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</si>
  <si>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</si>
  <si>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</si>
  <si>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</si>
  <si>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</si>
  <si>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</si>
  <si>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</si>
  <si>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</si>
  <si>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</si>
  <si>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</si>
  <si>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</si>
  <si>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</si>
  <si>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</si>
  <si>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</si>
  <si>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</si>
  <si>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</si>
  <si>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</si>
  <si>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</si>
  <si>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</si>
  <si>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</si>
  <si>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</si>
  <si>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</si>
  <si>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</si>
  <si>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</si>
  <si>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</si>
  <si>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</si>
  <si>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</si>
  <si>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</si>
  <si>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</si>
  <si>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</si>
  <si>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</si>
  <si>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</si>
  <si>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</si>
  <si>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</si>
  <si>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</si>
  <si>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</si>
  <si>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</si>
  <si>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</si>
  <si>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</si>
  <si>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</si>
  <si>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</si>
  <si>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</si>
  <si>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</si>
  <si>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</si>
  <si>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</si>
  <si>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</si>
  <si>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</si>
  <si>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</si>
  <si>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</si>
  <si>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</si>
  <si>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</si>
  <si>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</si>
  <si>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</si>
  <si>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</si>
  <si>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</si>
  <si>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</si>
  <si>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</si>
  <si>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</si>
  <si>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</si>
  <si>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</si>
  <si>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</si>
  <si>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</si>
  <si>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</si>
  <si>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</si>
  <si>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</si>
  <si>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</si>
  <si>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</si>
  <si>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</si>
  <si>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</si>
  <si>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</si>
  <si>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</si>
  <si>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</si>
  <si>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</si>
  <si>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</si>
  <si>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</si>
  <si>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</si>
  <si>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</si>
  <si>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</si>
  <si>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</si>
  <si>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</si>
  <si>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</si>
  <si>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</si>
  <si>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</si>
  <si>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</si>
  <si>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</si>
  <si>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</si>
  <si>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</si>
  <si>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</si>
  <si>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</si>
  <si>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</si>
  <si>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</si>
  <si>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</si>
  <si>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</si>
  <si>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</si>
  <si>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</si>
  <si>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</si>
  <si>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</si>
  <si>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</si>
  <si>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</si>
  <si>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</si>
  <si>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</si>
  <si>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</si>
  <si>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</si>
  <si>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</si>
  <si>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</si>
  <si>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</si>
  <si>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</si>
  <si>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</si>
  <si>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</si>
  <si>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</si>
  <si>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</si>
  <si>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</si>
  <si>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</si>
  <si>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</si>
  <si>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</si>
  <si>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</si>
  <si>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</si>
  <si>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</si>
  <si>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</si>
  <si>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</si>
  <si>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</si>
  <si>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</si>
  <si>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</si>
  <si>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</si>
  <si>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</si>
  <si>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</si>
  <si>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</si>
  <si>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</si>
  <si>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</si>
  <si>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</si>
  <si>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</si>
  <si>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</si>
  <si>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</si>
  <si>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</si>
  <si>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</si>
  <si>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</si>
  <si>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</si>
  <si>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</si>
  <si>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</si>
  <si>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</si>
  <si>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</si>
  <si>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</si>
  <si>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</si>
  <si>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</si>
  <si>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</si>
  <si>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</si>
  <si>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</si>
  <si>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</si>
  <si>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</si>
  <si>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</si>
  <si>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</si>
  <si>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</si>
  <si>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</si>
  <si>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</si>
  <si>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</si>
  <si>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</si>
  <si>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</si>
  <si>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</si>
  <si>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</si>
  <si>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</si>
  <si>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</si>
  <si>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</si>
  <si>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</si>
  <si>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</si>
  <si>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</si>
  <si>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</si>
  <si>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</si>
  <si>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</si>
  <si>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</si>
  <si>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</si>
  <si>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</si>
  <si>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</si>
  <si>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</si>
  <si>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</si>
  <si>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</si>
  <si>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</si>
  <si>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</si>
  <si>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</si>
  <si>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</si>
  <si>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</si>
  <si>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</si>
  <si>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</si>
  <si>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</si>
  <si>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</si>
  <si>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</si>
  <si>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</si>
  <si>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</si>
  <si>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</si>
  <si>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</si>
  <si>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</si>
  <si>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</si>
  <si>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</si>
  <si>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</si>
  <si>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</si>
  <si>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</si>
  <si>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</si>
  <si>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</si>
  <si>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</si>
  <si>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</si>
  <si>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</si>
  <si>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</si>
  <si>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</si>
  <si>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</si>
  <si>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</si>
  <si>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</si>
  <si>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</si>
  <si>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</si>
  <si>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</si>
  <si>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</si>
  <si>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</si>
  <si>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</si>
  <si>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</si>
  <si>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</si>
  <si>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</si>
  <si>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</si>
  <si>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</si>
  <si>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</si>
  <si>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</si>
  <si>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</si>
  <si>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</si>
  <si>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</si>
  <si>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</si>
  <si>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</si>
  <si>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</si>
  <si>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</si>
  <si>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</si>
  <si>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</si>
  <si>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</si>
  <si>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</si>
  <si>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</si>
  <si>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</si>
  <si>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</si>
  <si>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</si>
  <si>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</si>
  <si>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</si>
  <si>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</si>
  <si>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</si>
  <si>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</si>
  <si>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</si>
  <si>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</si>
  <si>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</si>
  <si>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</si>
  <si>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</si>
  <si>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</si>
  <si>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</si>
  <si>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</si>
  <si>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</si>
  <si>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</si>
  <si>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</si>
  <si>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</si>
  <si>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</si>
  <si>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</si>
  <si>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</si>
  <si>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</si>
  <si>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</si>
  <si>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</si>
  <si>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</si>
  <si>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</si>
  <si>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</si>
  <si>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</si>
  <si>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</si>
  <si>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</si>
  <si>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</si>
  <si>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</si>
  <si>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</si>
  <si>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</si>
  <si>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</si>
  <si>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</si>
  <si>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</si>
  <si>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</si>
  <si>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</si>
  <si>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</si>
  <si>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</si>
  <si>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</si>
  <si>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</si>
  <si>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</si>
  <si>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</si>
  <si>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</si>
  <si>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</si>
  <si>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</si>
  <si>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</si>
  <si>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</si>
  <si>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</si>
  <si>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</si>
  <si>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</si>
  <si>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</si>
  <si>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</si>
  <si>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</si>
  <si>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</si>
  <si>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</si>
  <si>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</si>
  <si>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</si>
  <si>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</si>
  <si>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</si>
  <si>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</si>
  <si>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</si>
  <si>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</si>
  <si>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</si>
  <si>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</si>
  <si>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</si>
  <si>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</si>
  <si>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</si>
  <si>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</si>
  <si>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</si>
  <si>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</si>
  <si>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</si>
  <si>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</si>
  <si>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</si>
  <si>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</si>
  <si>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</si>
  <si>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</si>
  <si>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</si>
  <si>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</si>
  <si>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</si>
  <si>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</si>
  <si>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</si>
  <si>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</si>
  <si>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</si>
  <si>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</si>
  <si>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</si>
  <si>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</si>
  <si>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</si>
  <si>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</si>
  <si>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</si>
  <si>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</si>
  <si>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</si>
  <si>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</si>
  <si>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</si>
  <si>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</si>
  <si>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</si>
  <si>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</si>
  <si>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</si>
  <si>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</si>
  <si>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</si>
  <si>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</si>
  <si>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</si>
  <si>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</si>
  <si>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</si>
  <si>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</si>
  <si>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</si>
  <si>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</si>
  <si>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</si>
  <si>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</si>
  <si>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</si>
  <si>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</si>
  <si>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</si>
  <si>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</si>
  <si>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</si>
  <si>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</si>
  <si>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</si>
  <si>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</si>
  <si>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</si>
  <si>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</si>
  <si>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</si>
  <si>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</si>
  <si>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</si>
  <si>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</si>
  <si>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</si>
  <si>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</si>
  <si>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</si>
  <si>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</si>
  <si>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</si>
  <si>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</si>
  <si>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</si>
  <si>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</si>
  <si>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</si>
  <si>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</si>
  <si>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</si>
  <si>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</si>
  <si>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</si>
  <si>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</si>
  <si>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</si>
  <si>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</si>
  <si>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</si>
  <si>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</si>
  <si>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</si>
  <si>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</si>
  <si>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</si>
  <si>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</si>
  <si>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</si>
  <si>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</si>
  <si>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</si>
  <si>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</si>
  <si>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</si>
  <si>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</si>
  <si>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</si>
  <si>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</si>
  <si>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</si>
  <si>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</si>
  <si>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</si>
  <si>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</si>
  <si>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</si>
  <si>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</si>
  <si>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</si>
  <si>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</si>
  <si>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</si>
  <si>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</si>
  <si>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</si>
  <si>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</si>
  <si>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</si>
  <si>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</si>
  <si>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</si>
  <si>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</si>
  <si>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</si>
  <si>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</si>
  <si>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</si>
  <si>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</si>
  <si>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</si>
  <si>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</si>
  <si>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</si>
  <si>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</si>
  <si>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</si>
  <si>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</si>
  <si>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</si>
  <si>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</si>
  <si>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</si>
  <si>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</si>
  <si>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</si>
  <si>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</si>
  <si>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</si>
  <si>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</si>
  <si>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</si>
  <si>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</si>
  <si>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</si>
  <si>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</si>
  <si>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</si>
  <si>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</si>
  <si>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</si>
  <si>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</si>
  <si>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</si>
  <si>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</si>
  <si>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</si>
  <si>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</si>
  <si>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</si>
  <si>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</si>
  <si>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</si>
  <si>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</si>
  <si>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</si>
  <si>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</si>
  <si>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</si>
  <si>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</si>
  <si>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</si>
  <si>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</si>
  <si>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</si>
  <si>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</si>
  <si>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</si>
  <si>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</si>
  <si>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</si>
  <si>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</si>
  <si>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</si>
  <si>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</si>
  <si>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</si>
  <si>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</si>
  <si>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</si>
  <si>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</si>
  <si>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</si>
  <si>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</si>
  <si>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</si>
  <si>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</si>
  <si>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</si>
  <si>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</si>
  <si>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</si>
  <si>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</si>
  <si>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</si>
  <si>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</si>
  <si>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</si>
  <si>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</si>
  <si>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</si>
  <si>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</si>
  <si>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</si>
  <si>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</si>
  <si>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</si>
  <si>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</si>
  <si>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</si>
  <si>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</si>
  <si>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</si>
  <si>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</si>
  <si>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</si>
  <si>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</si>
  <si>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</si>
  <si>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</si>
  <si>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</si>
  <si>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</si>
  <si>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</si>
  <si>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</si>
  <si>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</si>
  <si>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</si>
  <si>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</si>
  <si>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</si>
  <si>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</si>
  <si>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</si>
  <si>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</si>
  <si>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</si>
  <si>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</si>
  <si>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</si>
  <si>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</si>
  <si>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</si>
  <si>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</si>
  <si>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</si>
  <si>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</si>
  <si>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</si>
  <si>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</si>
  <si>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</si>
  <si>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</si>
  <si>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</si>
  <si>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</si>
  <si>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</si>
  <si>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</si>
  <si>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</si>
  <si>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</si>
  <si>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</si>
  <si>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</si>
  <si>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</si>
  <si>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</si>
  <si>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</si>
  <si>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</si>
  <si>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</si>
  <si>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</si>
  <si>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</si>
  <si>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</si>
  <si>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</si>
  <si>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</si>
  <si>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</si>
  <si>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</si>
  <si>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</si>
  <si>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</si>
  <si>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</si>
  <si>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</si>
  <si>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</si>
  <si>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</si>
  <si>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</si>
  <si>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</si>
  <si>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</si>
  <si>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</si>
  <si>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</si>
  <si>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</si>
  <si>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</si>
  <si>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</si>
  <si>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</si>
  <si>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</si>
  <si>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</si>
  <si>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</si>
  <si>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</si>
  <si>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</si>
  <si>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</si>
  <si>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</si>
  <si>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</si>
  <si>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</si>
  <si>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</si>
  <si>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</si>
  <si>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</si>
  <si>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</si>
  <si>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</si>
  <si>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</si>
  <si>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</si>
  <si>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</si>
  <si>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</si>
  <si>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</si>
  <si>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</si>
  <si>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</si>
  <si>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</si>
  <si>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</si>
  <si>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</si>
  <si>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</si>
  <si>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</si>
  <si>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</si>
  <si>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</si>
  <si>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</si>
  <si>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</si>
  <si>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</si>
  <si>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</si>
  <si>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</si>
  <si>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</si>
  <si>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</si>
  <si>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</si>
  <si>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</si>
  <si>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</si>
  <si>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</si>
  <si>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</si>
  <si>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</si>
  <si>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</si>
  <si>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</si>
  <si>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</si>
  <si>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</si>
  <si>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</si>
  <si>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</si>
  <si>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</si>
  <si>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</si>
  <si>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</si>
  <si>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</si>
  <si>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</si>
  <si>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</si>
  <si>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</si>
  <si>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</si>
  <si>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</si>
  <si>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</si>
  <si>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</si>
  <si>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</si>
  <si>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</si>
  <si>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</si>
  <si>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</si>
  <si>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</si>
  <si>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</si>
  <si>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</si>
  <si>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</si>
  <si>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</si>
  <si>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</si>
  <si>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</si>
  <si>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</si>
  <si>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</si>
  <si>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</si>
  <si>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</si>
  <si>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</si>
  <si>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</si>
  <si>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</si>
  <si>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</si>
  <si>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</si>
  <si>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</si>
  <si>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</si>
  <si>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</si>
  <si>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</si>
  <si>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</si>
  <si>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</si>
  <si>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</si>
  <si>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</si>
  <si>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</si>
  <si>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</si>
  <si>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</si>
  <si>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</si>
  <si>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</si>
  <si>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</si>
  <si>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</si>
  <si>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</si>
  <si>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</si>
  <si>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</si>
  <si>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</si>
  <si>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</si>
  <si>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</si>
  <si>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</si>
  <si>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</si>
  <si>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</si>
  <si>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</si>
  <si>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</si>
  <si>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</si>
  <si>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</si>
  <si>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</si>
  <si>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</si>
  <si>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</si>
  <si>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</si>
  <si>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</si>
  <si>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</si>
  <si>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</si>
  <si>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</si>
  <si>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</si>
  <si>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</si>
  <si>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</si>
  <si>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</si>
  <si>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</si>
  <si>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</si>
  <si>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</si>
  <si>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</si>
  <si>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</si>
  <si>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</si>
  <si>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</si>
  <si>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</si>
  <si>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</si>
  <si>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</si>
  <si>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</si>
  <si>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</si>
  <si>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</si>
  <si>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</si>
  <si>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</si>
  <si>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</si>
  <si>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</si>
  <si>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</si>
  <si>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</si>
  <si>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</si>
  <si>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</si>
  <si>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</si>
  <si>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</si>
  <si>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</si>
  <si>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</si>
  <si>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</si>
  <si>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</si>
  <si>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</si>
  <si>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</si>
  <si>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</si>
  <si>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</si>
  <si>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</si>
  <si>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</si>
  <si>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</si>
  <si>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</si>
  <si>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</si>
  <si>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</si>
  <si>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</si>
  <si>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</si>
  <si>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</si>
  <si>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</si>
  <si>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</si>
  <si>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</si>
  <si>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</si>
  <si>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</si>
  <si>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</si>
  <si>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</si>
  <si>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</si>
  <si>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</si>
  <si>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</si>
  <si>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</si>
  <si>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</si>
  <si>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</si>
  <si>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</si>
  <si>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</si>
  <si>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</si>
  <si>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</si>
  <si>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</si>
  <si>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</si>
  <si>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</si>
  <si>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</si>
  <si>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</si>
  <si>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</si>
  <si>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</si>
  <si>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</si>
  <si>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</si>
  <si>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</si>
  <si>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</si>
  <si>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</si>
  <si>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</si>
  <si>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</si>
  <si>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</si>
  <si>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</si>
  <si>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</si>
  <si>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</si>
  <si>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</si>
  <si>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</si>
  <si>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</si>
  <si>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</si>
  <si>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</si>
  <si>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</si>
  <si>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</si>
  <si>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</si>
  <si>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</si>
  <si>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</si>
  <si>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</si>
  <si>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</si>
  <si>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</si>
  <si>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</si>
  <si>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</si>
  <si>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</si>
  <si>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</si>
  <si>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</si>
  <si>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</si>
  <si>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</si>
  <si>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</si>
  <si>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</si>
  <si>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</si>
  <si>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</si>
  <si>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</si>
  <si>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</si>
  <si>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</si>
  <si>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</si>
  <si>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</si>
  <si>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</si>
  <si>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</si>
  <si>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</si>
  <si>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</si>
  <si>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</si>
  <si>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</si>
  <si>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</si>
  <si>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</si>
  <si>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</si>
  <si>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</si>
  <si>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</si>
  <si>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</si>
  <si>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</si>
  <si>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</si>
  <si>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</si>
  <si>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</si>
  <si>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</si>
  <si>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</si>
  <si>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</si>
  <si>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</si>
  <si>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</si>
  <si>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</si>
  <si>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</si>
  <si>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</si>
  <si>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</si>
  <si>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</si>
  <si>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</si>
  <si>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</si>
  <si>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</si>
  <si>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</si>
  <si>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</si>
  <si>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</si>
  <si>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</si>
  <si>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</si>
  <si>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</si>
  <si>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</si>
  <si>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</si>
  <si>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</si>
  <si>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</si>
  <si>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</si>
  <si>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</si>
  <si>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</si>
  <si>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</si>
  <si>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</si>
  <si>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</si>
  <si>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</si>
  <si>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</si>
  <si>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</si>
  <si>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</si>
  <si>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</si>
  <si>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</si>
  <si>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</si>
  <si>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</si>
  <si>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</si>
  <si>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</si>
  <si>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</si>
  <si>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</si>
  <si>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</si>
  <si>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</si>
  <si>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</si>
  <si>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</si>
  <si>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</si>
  <si>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</si>
  <si>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</si>
  <si>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</si>
  <si>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</si>
  <si>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</si>
  <si>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</si>
  <si>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</si>
  <si>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</si>
  <si>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</si>
  <si>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</si>
  <si>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</si>
  <si>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</si>
  <si>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</si>
  <si>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</si>
  <si>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</si>
  <si>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</si>
  <si>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</si>
  <si>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</si>
  <si>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</si>
  <si>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</si>
  <si>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</si>
  <si>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</si>
  <si>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</si>
  <si>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</si>
  <si>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</si>
  <si>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</si>
  <si>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</si>
  <si>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</si>
  <si>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</si>
  <si>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</si>
  <si>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</si>
  <si>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</si>
  <si>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</si>
  <si>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</si>
  <si>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</si>
  <si>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</si>
  <si>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</si>
  <si>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</si>
  <si>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</si>
  <si>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</si>
  <si>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</si>
  <si>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</si>
  <si>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</si>
  <si>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</si>
  <si>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</si>
  <si>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</si>
  <si>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</si>
  <si>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</si>
  <si>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</si>
  <si>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</si>
  <si>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</si>
  <si>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</si>
  <si>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</si>
  <si>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</si>
  <si>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</si>
  <si>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</si>
  <si>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</si>
  <si>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</si>
  <si>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</si>
  <si>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</si>
  <si>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</si>
  <si>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</si>
  <si>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</si>
  <si>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</si>
  <si>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</si>
  <si>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</si>
  <si>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</si>
  <si>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</si>
  <si>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</si>
  <si>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</si>
  <si>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</si>
  <si>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</si>
  <si>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</si>
  <si>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</si>
  <si>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</si>
  <si>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</si>
  <si>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</si>
  <si>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</si>
  <si>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</si>
  <si>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</si>
  <si>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</si>
  <si>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</si>
  <si>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</si>
  <si>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</si>
  <si>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</si>
  <si>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</si>
  <si>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</si>
  <si>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</si>
  <si>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</si>
  <si>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</si>
  <si>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</si>
  <si>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</si>
  <si>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</si>
  <si>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</si>
  <si>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</si>
  <si>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</si>
  <si>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</si>
  <si>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</si>
  <si>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</si>
  <si>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</si>
  <si>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</si>
  <si>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</si>
  <si>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</si>
  <si>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</si>
  <si>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</si>
  <si>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</si>
  <si>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</si>
  <si>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</si>
  <si>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</si>
  <si>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</si>
  <si>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</si>
  <si>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</si>
  <si>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</si>
  <si>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</si>
  <si>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</si>
  <si>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</si>
  <si>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</si>
  <si>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</si>
  <si>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</si>
  <si>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</si>
  <si>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</si>
  <si>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</si>
  <si>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</si>
  <si>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</si>
  <si>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</si>
  <si>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</si>
  <si>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</si>
  <si>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</si>
  <si>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</si>
  <si>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</si>
  <si>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</si>
  <si>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</si>
  <si>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</si>
  <si>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</si>
  <si>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</si>
  <si>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</si>
  <si>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</si>
  <si>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</si>
  <si>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</si>
  <si>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</si>
  <si>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</si>
  <si>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</si>
  <si>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</si>
  <si>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</si>
  <si>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</si>
  <si>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</si>
  <si>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</si>
  <si>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</si>
  <si>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</si>
  <si>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</si>
  <si>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</si>
  <si>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</si>
  <si>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</si>
  <si>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</si>
  <si>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</si>
  <si>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</si>
  <si>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</si>
  <si>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</si>
  <si>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</si>
  <si>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</si>
  <si>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</si>
  <si>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</si>
  <si>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</si>
  <si>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</si>
  <si>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</si>
  <si>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</si>
  <si>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</si>
  <si>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</si>
  <si>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</si>
  <si>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</si>
  <si>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</si>
  <si>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</si>
  <si>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</si>
  <si>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</si>
  <si>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</si>
  <si>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</si>
  <si>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</si>
  <si>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</si>
  <si>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</si>
  <si>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</si>
  <si>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</si>
  <si>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</si>
  <si>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</si>
  <si>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</si>
  <si>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</si>
  <si>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</si>
  <si>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</si>
  <si>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</si>
  <si>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</si>
  <si>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</si>
  <si>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</si>
  <si>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</si>
  <si>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</si>
  <si>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</si>
  <si>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</si>
  <si>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</si>
  <si>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</si>
  <si>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</si>
  <si>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</si>
  <si>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</si>
  <si>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</si>
  <si>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</si>
  <si>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</si>
  <si>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</si>
  <si>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</si>
  <si>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</si>
  <si>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</si>
  <si>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</si>
  <si>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</si>
  <si>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</si>
  <si>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</si>
  <si>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</si>
  <si>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</si>
  <si>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</si>
  <si>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</si>
  <si>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</si>
  <si>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</si>
  <si>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</si>
  <si>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</si>
  <si>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</si>
  <si>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</si>
  <si>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</si>
  <si>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</si>
  <si>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</si>
  <si>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</si>
  <si>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</si>
  <si>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</si>
  <si>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</si>
  <si>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</si>
  <si>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</si>
  <si>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</si>
  <si>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</si>
  <si>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</si>
  <si>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</si>
  <si>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</si>
  <si>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</si>
  <si>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</si>
  <si>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</si>
  <si>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</si>
  <si>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</si>
  <si>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</si>
  <si>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</si>
  <si>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</si>
  <si>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</si>
  <si>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</si>
  <si>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</si>
  <si>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</si>
  <si>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</si>
  <si>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</si>
  <si>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</si>
  <si>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</si>
  <si>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</si>
  <si>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</si>
  <si>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</si>
  <si>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</si>
  <si>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</si>
  <si>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</si>
  <si>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</si>
  <si>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</si>
  <si>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</si>
  <si>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</si>
  <si>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</si>
  <si>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</si>
  <si>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</si>
  <si>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</si>
  <si>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</si>
  <si>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</si>
  <si>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</si>
  <si>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</si>
  <si>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</si>
  <si>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</si>
  <si>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</si>
  <si>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</si>
  <si>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</si>
  <si>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</si>
  <si>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</si>
  <si>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</si>
  <si>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</si>
  <si>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</si>
  <si>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</si>
  <si>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</si>
  <si>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</si>
  <si>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</si>
  <si>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</si>
  <si>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</si>
  <si>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</si>
  <si>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</si>
  <si>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</si>
  <si>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</si>
  <si>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</si>
  <si>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</si>
  <si>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</si>
  <si>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</si>
  <si>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</si>
  <si>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</si>
  <si>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</si>
  <si>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</si>
  <si>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</si>
  <si>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</si>
  <si>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</si>
  <si>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</si>
  <si>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</si>
  <si>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</si>
  <si>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</si>
  <si>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</si>
  <si>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</si>
  <si>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</si>
  <si>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</si>
  <si>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</si>
  <si>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</si>
  <si>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</si>
  <si>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</si>
  <si>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</si>
  <si>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</si>
  <si>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</si>
  <si>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</si>
  <si>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</si>
  <si>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</si>
  <si>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</si>
  <si>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</si>
  <si>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</si>
  <si>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</si>
  <si>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</si>
  <si>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</si>
  <si>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</si>
  <si>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</si>
  <si>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</si>
  <si>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</si>
  <si>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</si>
  <si>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</si>
  <si>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</si>
  <si>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</si>
  <si>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</si>
  <si>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</si>
  <si>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</si>
  <si>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</si>
  <si>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</si>
  <si>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</si>
  <si>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</si>
  <si>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</si>
  <si>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</si>
  <si>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</si>
  <si>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</si>
  <si>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</si>
  <si>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</si>
  <si>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</si>
  <si>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</si>
  <si>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</si>
  <si>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</si>
  <si>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</si>
  <si>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</si>
  <si>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</si>
  <si>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</si>
  <si>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</si>
  <si>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</si>
  <si>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</si>
  <si>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</si>
  <si>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</si>
  <si>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</si>
  <si>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</si>
  <si>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</si>
  <si>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</si>
  <si>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</si>
  <si>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</si>
  <si>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</si>
  <si>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</si>
  <si>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</si>
  <si>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</si>
  <si>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</si>
  <si>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</si>
  <si>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</si>
  <si>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</si>
  <si>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</si>
  <si>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</si>
  <si>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</si>
  <si>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</si>
  <si>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</si>
  <si>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</si>
  <si>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</si>
  <si>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</si>
  <si>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</si>
  <si>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</si>
  <si>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</si>
  <si>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</si>
  <si>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</si>
  <si>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</si>
  <si>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</si>
  <si>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</si>
  <si>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</si>
  <si>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</si>
  <si>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</si>
  <si>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</si>
  <si>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</si>
  <si>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</si>
  <si>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</si>
  <si>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</si>
  <si>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</si>
  <si>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</si>
  <si>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</si>
  <si>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</si>
  <si>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</si>
  <si>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</si>
  <si>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</si>
  <si>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</si>
  <si>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</si>
  <si>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</si>
  <si>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</si>
  <si>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</si>
  <si>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</si>
  <si>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</si>
  <si>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</si>
  <si>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</si>
  <si>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</si>
  <si>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</si>
  <si>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</si>
  <si>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</si>
  <si>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</si>
  <si>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</si>
  <si>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</si>
  <si>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</si>
  <si>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</si>
  <si>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</si>
  <si>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</si>
  <si>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</si>
  <si>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</si>
  <si>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</si>
  <si>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</si>
  <si>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</si>
  <si>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</si>
  <si>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</si>
  <si>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</si>
  <si>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</si>
  <si>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</si>
  <si>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</si>
  <si>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</si>
  <si>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</si>
  <si>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</si>
  <si>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</si>
  <si>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</si>
  <si>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</si>
  <si>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</si>
  <si>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</si>
  <si>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</si>
  <si>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</si>
  <si>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</si>
  <si>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</si>
  <si>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</si>
  <si>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</si>
  <si>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</si>
  <si>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</si>
  <si>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</si>
  <si>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</si>
  <si>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</si>
  <si>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</si>
  <si>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</si>
  <si>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</si>
  <si>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</si>
  <si>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</si>
  <si>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</si>
  <si>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</si>
  <si>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</si>
  <si>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</si>
  <si>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</si>
  <si>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</si>
  <si>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</si>
  <si>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</si>
  <si>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</si>
  <si>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</si>
  <si>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</si>
  <si>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</si>
  <si>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</si>
  <si>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</si>
  <si>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</si>
  <si>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</si>
  <si>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</si>
  <si>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</si>
  <si>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</si>
  <si>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</si>
  <si>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</si>
  <si>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</si>
  <si>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</si>
  <si>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</si>
  <si>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</si>
  <si>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</si>
  <si>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</si>
  <si>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</si>
  <si>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</si>
  <si>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</si>
  <si>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</si>
  <si>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</si>
  <si>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</si>
  <si>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</si>
  <si>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</si>
  <si>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</si>
  <si>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</si>
  <si>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</si>
  <si>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</si>
  <si>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</si>
  <si>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</si>
  <si>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</si>
  <si>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</si>
  <si>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</si>
  <si>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</si>
  <si>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</si>
  <si>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</si>
  <si>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</si>
  <si>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</si>
  <si>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</si>
  <si>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</si>
  <si>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</si>
  <si>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</si>
  <si>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</si>
  <si>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</si>
  <si>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</si>
  <si>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</si>
  <si>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</si>
  <si>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</si>
  <si>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</si>
  <si>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</si>
  <si>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</si>
  <si>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</si>
  <si>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</si>
  <si>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</si>
  <si>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</si>
  <si>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</si>
  <si>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</si>
  <si>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</si>
  <si>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</si>
  <si>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</si>
  <si>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</si>
  <si>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</si>
  <si>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</si>
  <si>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</si>
  <si>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</si>
  <si>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</si>
  <si>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</si>
  <si>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</si>
  <si>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</si>
  <si>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</si>
  <si>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</si>
  <si>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</si>
  <si>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</si>
  <si>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</si>
  <si>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</si>
  <si>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</si>
  <si>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</si>
  <si>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</si>
  <si>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</si>
  <si>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</si>
  <si>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</si>
  <si>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</si>
  <si>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</si>
  <si>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</si>
  <si>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</si>
  <si>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</si>
  <si>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</si>
  <si>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</si>
  <si>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</si>
  <si>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</si>
  <si>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</si>
  <si>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</si>
  <si>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</si>
  <si>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</si>
  <si>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</si>
  <si>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</si>
  <si>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</si>
  <si>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</si>
  <si>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</si>
  <si>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</si>
  <si>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</si>
  <si>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</si>
  <si>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</si>
  <si>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</si>
  <si>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</si>
  <si>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</si>
  <si>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</si>
  <si>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</si>
  <si>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</si>
  <si>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</si>
  <si>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</si>
  <si>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</si>
  <si>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</si>
  <si>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</si>
  <si>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</si>
  <si>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</si>
  <si>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</si>
  <si>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</si>
  <si>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</si>
  <si>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</si>
  <si>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</si>
  <si>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</si>
  <si>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</si>
  <si>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</si>
  <si>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</si>
  <si>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</si>
  <si>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</si>
  <si>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</si>
  <si>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</si>
  <si>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</si>
  <si>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</si>
  <si>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</si>
  <si>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</si>
  <si>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</si>
  <si>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</si>
  <si>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</si>
  <si>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</si>
  <si>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</si>
  <si>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</si>
  <si>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</si>
  <si>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</si>
  <si>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</si>
  <si>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</si>
  <si>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</si>
  <si>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</si>
  <si>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</si>
  <si>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</si>
  <si>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</si>
  <si>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</si>
  <si>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</si>
  <si>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</si>
  <si>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</si>
  <si>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</si>
  <si>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</si>
  <si>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</si>
  <si>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</si>
  <si>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</si>
  <si>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</si>
  <si>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</si>
  <si>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</si>
  <si>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</si>
  <si>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</si>
  <si>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</si>
  <si>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</si>
  <si>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</si>
  <si>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</si>
  <si>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</si>
  <si>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</si>
  <si>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</si>
  <si>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</si>
  <si>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</si>
  <si>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</si>
  <si>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</si>
  <si>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</si>
  <si>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</si>
  <si>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</si>
  <si>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</si>
  <si>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</si>
  <si>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</si>
  <si>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</si>
  <si>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</si>
  <si>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</si>
  <si>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</si>
  <si>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</si>
  <si>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</si>
  <si>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</si>
  <si>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</si>
  <si>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</si>
  <si>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</si>
  <si>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</si>
  <si>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</si>
  <si>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</si>
  <si>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</si>
  <si>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</si>
  <si>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</si>
  <si>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</si>
  <si>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</si>
  <si>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</si>
  <si>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</si>
  <si>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</si>
  <si>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</si>
  <si>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</si>
  <si>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</si>
  <si>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</si>
  <si>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</si>
  <si>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</si>
  <si>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</si>
  <si>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</si>
  <si>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</si>
  <si>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</si>
  <si>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</si>
  <si>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</si>
  <si>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</si>
  <si>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</si>
  <si>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</si>
  <si>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</si>
  <si>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</si>
  <si>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</si>
  <si>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</si>
  <si>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</si>
  <si>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</si>
  <si>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</si>
  <si>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</si>
  <si>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</si>
  <si>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</si>
  <si>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</si>
  <si>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</si>
  <si>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</si>
  <si>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</si>
  <si>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</si>
  <si>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</si>
  <si>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</si>
  <si>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</si>
  <si>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</si>
  <si>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</si>
  <si>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</si>
  <si>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</si>
  <si>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</si>
  <si>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</si>
  <si>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</si>
  <si>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</si>
  <si>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</si>
  <si>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</si>
  <si>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</si>
  <si>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</si>
  <si>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</si>
  <si>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</si>
  <si>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</si>
  <si>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</si>
  <si>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</si>
  <si>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</si>
  <si>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</si>
  <si>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</si>
  <si>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</si>
  <si>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</si>
  <si>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</si>
  <si>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</si>
  <si>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</si>
  <si>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</si>
  <si>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</si>
  <si>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</si>
  <si>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</si>
  <si>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</si>
  <si>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</si>
  <si>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</si>
  <si>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</si>
  <si>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</si>
  <si>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</si>
  <si>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</si>
  <si>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</si>
  <si>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</si>
  <si>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</si>
  <si>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</si>
  <si>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</si>
  <si>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</si>
  <si>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</si>
  <si>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</si>
  <si>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</si>
  <si>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</si>
  <si>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</si>
  <si>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</si>
  <si>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</si>
  <si>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</si>
  <si>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</si>
  <si>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</si>
  <si>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</si>
  <si>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</si>
  <si>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</si>
  <si>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</si>
  <si>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</si>
  <si>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</si>
  <si>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</si>
  <si>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</si>
  <si>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</si>
  <si>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</si>
  <si>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</si>
  <si>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</si>
  <si>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</si>
  <si>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</si>
  <si>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</si>
  <si>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</si>
  <si>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</si>
  <si>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</si>
  <si>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</si>
  <si>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</si>
  <si>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</si>
  <si>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</si>
  <si>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</si>
  <si>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</si>
  <si>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</si>
  <si>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</si>
  <si>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</si>
  <si>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</si>
  <si>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</si>
  <si>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</si>
  <si>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</si>
  <si>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</si>
  <si>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</si>
  <si>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</si>
  <si>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</si>
  <si>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</si>
  <si>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</si>
  <si>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</si>
  <si>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</si>
  <si>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</si>
  <si>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</si>
  <si>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</si>
  <si>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</si>
  <si>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</si>
  <si>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</si>
  <si>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</si>
  <si>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</si>
  <si>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</si>
  <si>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</si>
  <si>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</si>
  <si>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</si>
  <si>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</si>
  <si>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</si>
  <si>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</si>
  <si>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</si>
  <si>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</si>
  <si>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</si>
  <si>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</si>
  <si>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</si>
  <si>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</si>
  <si>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</si>
  <si>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</si>
  <si>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</si>
  <si>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</si>
  <si>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</si>
  <si>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</si>
  <si>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</si>
  <si>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</si>
  <si>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</si>
  <si>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</si>
  <si>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</si>
  <si>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</si>
  <si>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</si>
  <si>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</si>
  <si>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</si>
  <si>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</si>
  <si>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</si>
  <si>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</si>
  <si>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</si>
  <si>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</si>
  <si>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</si>
  <si>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</si>
  <si>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</si>
  <si>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</si>
  <si>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</si>
  <si>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</si>
  <si>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</si>
  <si>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</si>
  <si>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</si>
  <si>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</si>
  <si>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</si>
  <si>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</si>
  <si>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</si>
  <si>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</si>
  <si>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</si>
  <si>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</si>
  <si>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</si>
  <si>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</si>
  <si>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</si>
  <si>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</si>
  <si>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</si>
  <si>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</si>
  <si>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</si>
  <si>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</si>
  <si>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</si>
  <si>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</si>
  <si>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</si>
  <si>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</si>
  <si>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</si>
  <si>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</si>
  <si>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</si>
  <si>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</si>
  <si>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</si>
  <si>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</si>
  <si>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</si>
  <si>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</si>
  <si>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</si>
  <si>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</si>
  <si>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</si>
  <si>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</si>
  <si>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</si>
  <si>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</si>
  <si>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</si>
  <si>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</si>
  <si>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</si>
  <si>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</si>
  <si>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</si>
  <si>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</si>
  <si>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</si>
  <si>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</si>
  <si>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</si>
  <si>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</si>
  <si>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</si>
  <si>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</si>
  <si>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</si>
  <si>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</si>
  <si>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</si>
  <si>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</si>
  <si>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</si>
  <si>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</si>
  <si>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</si>
  <si>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</si>
  <si>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</si>
  <si>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</si>
  <si>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</si>
  <si>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</si>
  <si>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</si>
  <si>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</si>
  <si>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</si>
  <si>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</si>
  <si>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</si>
  <si>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</si>
  <si>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</si>
  <si>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</si>
  <si>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</si>
  <si>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</si>
  <si>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</si>
  <si>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</si>
  <si>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</si>
  <si>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</si>
  <si>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</si>
  <si>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</si>
  <si>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</si>
  <si>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</si>
  <si>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</si>
  <si>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</si>
  <si>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</si>
  <si>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</si>
  <si>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</si>
  <si>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</si>
  <si>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</si>
  <si>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</si>
  <si>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</si>
  <si>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</si>
  <si>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</si>
  <si>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</si>
  <si>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</si>
  <si>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</si>
  <si>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</si>
  <si>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</si>
  <si>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</si>
  <si>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</si>
  <si>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</si>
  <si>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</si>
  <si>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</si>
  <si>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</si>
  <si>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</si>
  <si>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</si>
  <si>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</si>
  <si>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</si>
  <si>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</si>
  <si>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</si>
  <si>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</si>
  <si>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</si>
  <si>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</si>
  <si>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</si>
  <si>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</si>
  <si>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</si>
  <si>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</si>
  <si>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</si>
  <si>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</si>
  <si>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</si>
  <si>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</si>
  <si>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</si>
  <si>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</si>
  <si>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</si>
  <si>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</si>
  <si>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</si>
  <si>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</si>
  <si>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</si>
  <si>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</si>
  <si>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</si>
  <si>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</si>
  <si>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</si>
  <si>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</si>
  <si>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</si>
  <si>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</si>
  <si>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</si>
  <si>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</si>
  <si>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</si>
  <si>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</si>
  <si>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</si>
  <si>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</si>
  <si>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</si>
  <si>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</si>
  <si>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</si>
  <si>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</si>
  <si>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</si>
  <si>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</si>
  <si>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</si>
  <si>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</si>
  <si>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</si>
  <si>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</si>
  <si>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</si>
  <si>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</si>
  <si>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</si>
  <si>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</si>
  <si>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</si>
  <si>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</si>
  <si>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</si>
  <si>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</si>
  <si>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</si>
  <si>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</si>
  <si>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</si>
  <si>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</si>
  <si>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</si>
  <si>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</si>
  <si>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</si>
  <si>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</si>
  <si>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</si>
  <si>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</si>
  <si>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</si>
  <si>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</si>
  <si>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</si>
  <si>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</si>
  <si>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</si>
  <si>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</si>
  <si>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</si>
  <si>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</si>
  <si>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</si>
  <si>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</si>
  <si>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</si>
  <si>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</si>
  <si>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</si>
  <si>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</si>
  <si>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</si>
  <si>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</si>
  <si>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</si>
  <si>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</si>
  <si>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</si>
  <si>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</si>
  <si>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</si>
  <si>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</si>
  <si>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</si>
  <si>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</si>
  <si>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</si>
  <si>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</si>
  <si>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</si>
  <si>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</si>
  <si>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</si>
  <si>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</si>
  <si>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</si>
  <si>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</si>
  <si>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</si>
  <si>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</si>
  <si>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</si>
  <si>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</si>
  <si>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</si>
  <si>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</si>
  <si>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</si>
  <si>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</si>
  <si>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</si>
  <si>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</si>
  <si>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</si>
  <si>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</si>
  <si>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</si>
  <si>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</si>
  <si>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</si>
  <si>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</si>
  <si>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</si>
  <si>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</si>
  <si>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</si>
  <si>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</si>
  <si>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</si>
  <si>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</si>
  <si>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</si>
  <si>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</si>
  <si>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</si>
  <si>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</si>
  <si>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</si>
  <si>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</si>
  <si>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</si>
  <si>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</si>
  <si>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</si>
  <si>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</si>
  <si>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</si>
  <si>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</si>
  <si>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</si>
  <si>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</si>
  <si>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</si>
  <si>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</si>
  <si>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</si>
  <si>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</si>
  <si>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</si>
  <si>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</si>
  <si>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</si>
  <si>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</si>
  <si>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</si>
  <si>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</si>
  <si>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</si>
  <si>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</si>
  <si>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</si>
  <si>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</si>
  <si>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</si>
  <si>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</si>
  <si>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</si>
  <si>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</si>
  <si>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</si>
  <si>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</si>
  <si>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</si>
  <si>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</si>
  <si>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</si>
  <si>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</si>
  <si>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</si>
  <si>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</si>
  <si>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</si>
  <si>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</si>
  <si>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</si>
  <si>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</si>
  <si>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</si>
  <si>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</si>
  <si>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</si>
  <si>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</si>
  <si>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</si>
  <si>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</si>
  <si>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</si>
  <si>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</si>
  <si>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</si>
  <si>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</si>
  <si>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</si>
  <si>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</si>
  <si>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</si>
  <si>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</si>
  <si>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</si>
  <si>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</si>
  <si>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</si>
  <si>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</si>
  <si>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</si>
  <si>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</si>
  <si>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</si>
  <si>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</si>
  <si>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</si>
  <si>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</si>
  <si>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</si>
  <si>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</si>
  <si>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</si>
  <si>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</si>
  <si>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</si>
  <si>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</si>
  <si>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</si>
  <si>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</si>
  <si>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</si>
  <si>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</si>
  <si>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</si>
  <si>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</si>
  <si>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</si>
  <si>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</si>
  <si>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</si>
  <si>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</si>
  <si>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</si>
  <si>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</si>
  <si>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</si>
  <si>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</si>
  <si>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</si>
  <si>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</si>
  <si>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</si>
  <si>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</si>
  <si>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</si>
  <si>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</si>
  <si>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</si>
  <si>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</si>
  <si>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</si>
  <si>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</si>
  <si>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</si>
  <si>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</si>
  <si>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</si>
  <si>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</si>
  <si>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</si>
  <si>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</si>
  <si>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</si>
  <si>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</si>
  <si>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</si>
  <si>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</si>
  <si>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</si>
  <si>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</si>
  <si>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</si>
  <si>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</si>
  <si>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</si>
  <si>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</si>
  <si>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</si>
  <si>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</si>
  <si>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</si>
  <si>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</si>
  <si>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</si>
  <si>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</si>
  <si>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</si>
  <si>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</si>
  <si>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</si>
  <si>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</si>
  <si>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</si>
  <si>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</si>
  <si>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</si>
  <si>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</si>
  <si>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</si>
  <si>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</si>
  <si>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</si>
  <si>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</si>
  <si>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</si>
  <si>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</si>
  <si>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</si>
  <si>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</si>
  <si>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</si>
  <si>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</si>
  <si>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</si>
  <si>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</si>
  <si>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</si>
  <si>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</si>
  <si>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</si>
  <si>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</si>
  <si>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</si>
  <si>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</si>
  <si>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</si>
  <si>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</si>
  <si>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</si>
  <si>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</si>
  <si>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</si>
  <si>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</si>
  <si>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</si>
  <si>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</si>
  <si>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</si>
  <si>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</si>
  <si>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</si>
  <si>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</si>
  <si>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</si>
  <si>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</si>
  <si>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</si>
  <si>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</si>
  <si>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</si>
  <si>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</si>
  <si>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</si>
  <si>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</si>
  <si>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</si>
  <si>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</si>
  <si>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</si>
  <si>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</si>
  <si>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</si>
  <si>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</si>
  <si>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</si>
  <si>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</si>
  <si>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</si>
  <si>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</si>
  <si>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</si>
  <si>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</si>
  <si>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</si>
  <si>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</si>
  <si>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</si>
  <si>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</si>
  <si>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</si>
  <si>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</si>
  <si>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</si>
  <si>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</si>
  <si>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</si>
  <si>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</si>
  <si>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</si>
  <si>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</si>
  <si>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</si>
  <si>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</si>
  <si>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</si>
  <si>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</si>
  <si>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</si>
  <si>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</si>
  <si>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</si>
  <si>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</si>
  <si>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</si>
  <si>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</si>
  <si>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</si>
  <si>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</si>
  <si>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</si>
  <si>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</si>
  <si>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</si>
  <si>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</si>
  <si>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</si>
  <si>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</si>
  <si>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</si>
  <si>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</si>
  <si>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</si>
  <si>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</si>
  <si>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</si>
  <si>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</si>
  <si>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</si>
  <si>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</si>
  <si>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</si>
  <si>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</si>
  <si>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</si>
  <si>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</si>
  <si>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</si>
  <si>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</si>
  <si>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</si>
  <si>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</si>
  <si>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</si>
  <si>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</si>
  <si>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</si>
  <si>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</si>
  <si>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</si>
  <si>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</si>
  <si>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</si>
  <si>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</si>
  <si>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</si>
  <si>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</si>
  <si>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</si>
  <si>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</si>
  <si>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</si>
  <si>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</si>
  <si>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</si>
  <si>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</si>
  <si>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</si>
  <si>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</si>
  <si>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</si>
  <si>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</si>
  <si>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</si>
  <si>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</si>
  <si>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</si>
  <si>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</si>
  <si>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</si>
  <si>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</si>
  <si>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</si>
  <si>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</si>
  <si>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</si>
  <si>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</si>
  <si>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</si>
  <si>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</si>
  <si>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</si>
  <si>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</si>
  <si>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</si>
  <si>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</si>
  <si>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</si>
  <si>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</si>
  <si>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</si>
  <si>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</si>
  <si>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</si>
  <si>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</si>
  <si>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</si>
  <si>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</si>
  <si>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</si>
  <si>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</si>
  <si>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</si>
  <si>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</si>
  <si>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</si>
  <si>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</si>
  <si>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</si>
  <si>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</si>
  <si>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</si>
  <si>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</si>
  <si>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</si>
  <si>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</si>
  <si>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</si>
  <si>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</si>
  <si>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</si>
  <si>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</si>
  <si>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</si>
  <si>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</si>
  <si>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</si>
  <si>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</si>
  <si>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</si>
  <si>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</si>
  <si>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</si>
  <si>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</si>
  <si>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</si>
  <si>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</si>
  <si>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</si>
  <si>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</si>
  <si>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</si>
  <si>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</si>
  <si>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</si>
  <si>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</si>
  <si>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</si>
  <si>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</si>
  <si>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</si>
  <si>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</si>
  <si>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</si>
  <si>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</si>
  <si>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</si>
  <si>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</si>
  <si>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</si>
  <si>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</si>
  <si>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</si>
  <si>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</si>
  <si>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</si>
  <si>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</si>
  <si>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</si>
  <si>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</si>
  <si>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</si>
  <si>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</si>
  <si>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</si>
  <si>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</si>
  <si>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</si>
  <si>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</si>
  <si>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</si>
  <si>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</si>
  <si>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</si>
  <si>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</si>
  <si>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</si>
  <si>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</si>
  <si>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</si>
  <si>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</si>
  <si>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</si>
  <si>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</si>
  <si>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</si>
  <si>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</si>
  <si>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</si>
  <si>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</si>
  <si>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</si>
  <si>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</si>
  <si>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</si>
  <si>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</si>
  <si>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</si>
  <si>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</si>
  <si>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</si>
  <si>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</si>
  <si>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</si>
  <si>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</si>
  <si>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</si>
  <si>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</si>
  <si>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</si>
  <si>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</si>
  <si>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</si>
  <si>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</si>
  <si>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</si>
  <si>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</si>
  <si>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</si>
  <si>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</si>
  <si>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</si>
  <si>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</si>
  <si>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</si>
  <si>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</si>
  <si>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</si>
  <si>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</si>
  <si>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</si>
  <si>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</si>
  <si>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</si>
  <si>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</si>
  <si>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</si>
  <si>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</si>
  <si>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</si>
  <si>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</si>
  <si>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</si>
  <si>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</si>
  <si>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</si>
  <si>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</si>
  <si>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</si>
  <si>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</si>
  <si>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</si>
  <si>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</si>
  <si>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</si>
  <si>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</si>
  <si>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</si>
  <si>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</si>
  <si>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</si>
  <si>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</si>
  <si>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</si>
  <si>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</si>
  <si>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</si>
  <si>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</si>
  <si>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</si>
  <si>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</si>
  <si>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</si>
  <si>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</si>
  <si>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</si>
  <si>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</si>
  <si>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</si>
  <si>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</si>
  <si>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</si>
  <si>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</si>
  <si>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</si>
  <si>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</si>
  <si>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</si>
  <si>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</si>
  <si>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</si>
  <si>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</si>
  <si>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</si>
  <si>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</si>
  <si>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</si>
  <si>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</si>
  <si>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</si>
  <si>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</si>
  <si>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</si>
  <si>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</si>
  <si>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</si>
  <si>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</si>
  <si>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</si>
  <si>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</si>
  <si>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</si>
  <si>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</si>
  <si>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</si>
  <si>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</si>
  <si>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</si>
  <si>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</si>
  <si>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</si>
  <si>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</si>
  <si>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</si>
  <si>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</si>
  <si>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</si>
  <si>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</si>
  <si>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</si>
  <si>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</si>
  <si>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</si>
  <si>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</si>
  <si>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</si>
  <si>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</si>
  <si>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</si>
  <si>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</si>
  <si>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</si>
  <si>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</si>
  <si>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</si>
  <si>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</si>
  <si>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</si>
  <si>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</si>
  <si>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</si>
  <si>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</si>
  <si>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</si>
  <si>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</si>
  <si>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</si>
  <si>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</si>
  <si>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</si>
  <si>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</si>
  <si>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</si>
  <si>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</si>
  <si>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</si>
  <si>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</si>
  <si>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</si>
  <si>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</si>
  <si>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</si>
  <si>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</si>
  <si>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</si>
  <si>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</si>
  <si>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</si>
  <si>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</si>
  <si>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</si>
  <si>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</si>
  <si>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</si>
  <si>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</si>
  <si>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</si>
  <si>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</si>
  <si>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</si>
  <si>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</si>
  <si>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</si>
  <si>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</si>
  <si>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</si>
  <si>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</si>
  <si>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</si>
  <si>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</si>
  <si>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</si>
  <si>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</si>
  <si>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</si>
  <si>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</si>
  <si>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</si>
  <si>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</si>
  <si>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</si>
  <si>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</si>
  <si>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</si>
  <si>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</si>
  <si>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</si>
  <si>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</si>
  <si>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</si>
  <si>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</si>
  <si>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</si>
  <si>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</si>
  <si>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</si>
  <si>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</si>
  <si>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</si>
  <si>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</si>
  <si>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</si>
  <si>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</si>
  <si>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</si>
  <si>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</si>
  <si>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</si>
  <si>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</si>
  <si>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</si>
  <si>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</si>
  <si>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</si>
  <si>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</si>
  <si>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</si>
  <si>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</si>
  <si>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</si>
  <si>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</si>
  <si>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</si>
  <si>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</si>
  <si>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</si>
  <si>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</si>
  <si>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</si>
  <si>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</si>
  <si>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</si>
  <si>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</si>
  <si>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</si>
  <si>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</si>
  <si>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</si>
  <si>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</si>
  <si>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</si>
  <si>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</si>
  <si>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</si>
  <si>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</si>
  <si>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</si>
  <si>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</si>
  <si>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</si>
  <si>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</si>
  <si>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</si>
  <si>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</si>
  <si>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</si>
  <si>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</si>
  <si>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</si>
  <si>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和泉支援学校</t>
    <rPh sb="0" eb="2">
      <t>イズミ</t>
    </rPh>
    <rPh sb="2" eb="6">
      <t>シエンガッコウ</t>
    </rPh>
    <phoneticPr fontId="15"/>
  </si>
  <si>
    <t>ア</t>
  </si>
  <si>
    <t>全</t>
    <rPh sb="0" eb="1">
      <t>ゼン</t>
    </rPh>
    <phoneticPr fontId="15"/>
  </si>
  <si>
    <t>１</t>
    <phoneticPr fontId="15"/>
  </si>
  <si>
    <t>１～２</t>
    <phoneticPr fontId="15"/>
  </si>
  <si>
    <t>06—1　偕成社</t>
    <rPh sb="5" eb="8">
      <t>カイセイシャ</t>
    </rPh>
    <phoneticPr fontId="15"/>
  </si>
  <si>
    <t>３</t>
    <phoneticPr fontId="15"/>
  </si>
  <si>
    <t>体育</t>
    <rPh sb="0" eb="2">
      <t>タイイク</t>
    </rPh>
    <phoneticPr fontId="15"/>
  </si>
  <si>
    <t>27 教芸</t>
    <rPh sb="3" eb="5">
      <t>キョウゲイ</t>
    </rPh>
    <phoneticPr fontId="15"/>
  </si>
  <si>
    <t>小学生のおんがく　１</t>
    <rPh sb="0" eb="3">
      <t>ショウガクセイ</t>
    </rPh>
    <phoneticPr fontId="15"/>
  </si>
  <si>
    <t>17　教出</t>
    <rPh sb="3" eb="5">
      <t>キョウシュツ</t>
    </rPh>
    <phoneticPr fontId="6"/>
  </si>
  <si>
    <t>小学音楽　おんがくのおくりもの１</t>
    <rPh sb="2" eb="4">
      <t>オンガク</t>
    </rPh>
    <phoneticPr fontId="6"/>
  </si>
  <si>
    <t>ひらがなの形を指でなぞりながら、楽しく書いて覚える内容になっている。また、イラストの中に文字が挿入されており、児童が興味を持って学習できるように工夫されているため、実態に合わせた指導ができるようになっている。児童の発達段階を考慮し、小学部３年の児童の国語科教科用図書として適切であると考えられるため。</t>
    <rPh sb="5" eb="6">
      <t>カタチ</t>
    </rPh>
    <rPh sb="7" eb="8">
      <t>ユビ</t>
    </rPh>
    <rPh sb="16" eb="17">
      <t>タノ</t>
    </rPh>
    <rPh sb="19" eb="20">
      <t>カ</t>
    </rPh>
    <rPh sb="22" eb="23">
      <t>オボ</t>
    </rPh>
    <rPh sb="25" eb="27">
      <t>ナイヨウ</t>
    </rPh>
    <rPh sb="42" eb="43">
      <t>ナカ</t>
    </rPh>
    <rPh sb="44" eb="46">
      <t>モジ</t>
    </rPh>
    <rPh sb="47" eb="49">
      <t>ソウニュウ</t>
    </rPh>
    <rPh sb="55" eb="57">
      <t>ジドウ</t>
    </rPh>
    <rPh sb="58" eb="60">
      <t>キョウミ</t>
    </rPh>
    <rPh sb="61" eb="62">
      <t>モ</t>
    </rPh>
    <rPh sb="64" eb="66">
      <t>ガクシュウ</t>
    </rPh>
    <rPh sb="72" eb="74">
      <t>クフウ</t>
    </rPh>
    <rPh sb="82" eb="84">
      <t>ジッタイ</t>
    </rPh>
    <rPh sb="85" eb="86">
      <t>ア</t>
    </rPh>
    <rPh sb="89" eb="91">
      <t>シドウ</t>
    </rPh>
    <rPh sb="104" eb="106">
      <t>ジドウ</t>
    </rPh>
    <rPh sb="107" eb="109">
      <t>ハッタツ</t>
    </rPh>
    <rPh sb="109" eb="111">
      <t>ダンカイ</t>
    </rPh>
    <rPh sb="112" eb="114">
      <t>コウリョ</t>
    </rPh>
    <rPh sb="116" eb="119">
      <t>ショウガクブ</t>
    </rPh>
    <rPh sb="120" eb="121">
      <t>ネン</t>
    </rPh>
    <rPh sb="122" eb="124">
      <t>ジドウ</t>
    </rPh>
    <rPh sb="125" eb="128">
      <t>コクゴカ</t>
    </rPh>
    <rPh sb="128" eb="131">
      <t>キョウカヨウ</t>
    </rPh>
    <rPh sb="131" eb="133">
      <t>トショ</t>
    </rPh>
    <rPh sb="136" eb="138">
      <t>テキセツ</t>
    </rPh>
    <rPh sb="142" eb="143">
      <t>カンガ</t>
    </rPh>
    <phoneticPr fontId="6"/>
  </si>
  <si>
    <t>鮮やかな色使いの絵で親しみやすく表現されている。簡単な形と色を身近なことばと結びつけながら、学習できるように工夫されているため、実態に合わせた指導ができるようになっている。児童の発達段階を考慮し、小学部３年の児童の算数科教科用図書として適切であると考えられるため。</t>
    <rPh sb="0" eb="1">
      <t>アザ</t>
    </rPh>
    <rPh sb="4" eb="6">
      <t>イロヅカ</t>
    </rPh>
    <rPh sb="8" eb="9">
      <t>エ</t>
    </rPh>
    <rPh sb="10" eb="11">
      <t>シタ</t>
    </rPh>
    <rPh sb="16" eb="18">
      <t>ヒョウゲン</t>
    </rPh>
    <rPh sb="24" eb="26">
      <t>カンタン</t>
    </rPh>
    <rPh sb="27" eb="28">
      <t>カタチ</t>
    </rPh>
    <rPh sb="29" eb="30">
      <t>イロ</t>
    </rPh>
    <rPh sb="31" eb="33">
      <t>ミジカ</t>
    </rPh>
    <rPh sb="38" eb="39">
      <t>ムス</t>
    </rPh>
    <rPh sb="46" eb="48">
      <t>ガクシュウ</t>
    </rPh>
    <rPh sb="54" eb="56">
      <t>クフウ</t>
    </rPh>
    <rPh sb="64" eb="66">
      <t>ジッタイ</t>
    </rPh>
    <rPh sb="67" eb="68">
      <t>ア</t>
    </rPh>
    <rPh sb="71" eb="73">
      <t>シドウ</t>
    </rPh>
    <rPh sb="86" eb="88">
      <t>ジドウ</t>
    </rPh>
    <rPh sb="89" eb="91">
      <t>ハッタツ</t>
    </rPh>
    <rPh sb="91" eb="93">
      <t>ダンカイ</t>
    </rPh>
    <rPh sb="94" eb="96">
      <t>コウリョ</t>
    </rPh>
    <rPh sb="98" eb="101">
      <t>ショウガクブ</t>
    </rPh>
    <rPh sb="102" eb="103">
      <t>ネン</t>
    </rPh>
    <rPh sb="104" eb="106">
      <t>ジドウ</t>
    </rPh>
    <rPh sb="107" eb="110">
      <t>サンスウカ</t>
    </rPh>
    <rPh sb="110" eb="113">
      <t>キョウカヨウ</t>
    </rPh>
    <rPh sb="113" eb="115">
      <t>トショ</t>
    </rPh>
    <rPh sb="118" eb="120">
      <t>テキセツ</t>
    </rPh>
    <rPh sb="124" eb="125">
      <t>カンガ</t>
    </rPh>
    <phoneticPr fontId="6"/>
  </si>
  <si>
    <t>絵の具を使って、色の変化を楽しみながら学習できる内容になっていて、絵の具の基本的な技法について学習できるように説明されている。児童の発達段階を考慮し、小学部３年の児童の図画工作科教科用図書として適切であると考えられるため。</t>
    <rPh sb="0" eb="1">
      <t>エ</t>
    </rPh>
    <rPh sb="2" eb="3">
      <t>グ</t>
    </rPh>
    <rPh sb="4" eb="5">
      <t>ツカ</t>
    </rPh>
    <rPh sb="8" eb="9">
      <t>イロ</t>
    </rPh>
    <rPh sb="10" eb="12">
      <t>ヘンカ</t>
    </rPh>
    <rPh sb="13" eb="14">
      <t>タノ</t>
    </rPh>
    <rPh sb="19" eb="21">
      <t>ガクシュウ</t>
    </rPh>
    <rPh sb="24" eb="26">
      <t>ナイヨウ</t>
    </rPh>
    <rPh sb="33" eb="34">
      <t>エ</t>
    </rPh>
    <rPh sb="35" eb="36">
      <t>グ</t>
    </rPh>
    <rPh sb="37" eb="40">
      <t>キホンテキ</t>
    </rPh>
    <rPh sb="41" eb="43">
      <t>ギホウ</t>
    </rPh>
    <rPh sb="47" eb="49">
      <t>ガクシュウ</t>
    </rPh>
    <rPh sb="55" eb="57">
      <t>セツメイ</t>
    </rPh>
    <rPh sb="63" eb="65">
      <t>ジドウ</t>
    </rPh>
    <rPh sb="66" eb="68">
      <t>ハッタツ</t>
    </rPh>
    <rPh sb="68" eb="70">
      <t>ダンカイ</t>
    </rPh>
    <rPh sb="71" eb="73">
      <t>コウリョ</t>
    </rPh>
    <rPh sb="75" eb="78">
      <t>ショウガクブ</t>
    </rPh>
    <rPh sb="79" eb="80">
      <t>ネン</t>
    </rPh>
    <rPh sb="81" eb="83">
      <t>ジドウ</t>
    </rPh>
    <phoneticPr fontId="6"/>
  </si>
  <si>
    <t>はみがきの大切さがわかりやすい言葉と、親しみやすい絵で表現されている。列車に見立てた歯ブラシで興味を持って学習できるよう工夫されている。児童の発達段階を考慮し、小学部３年の児童の体育科教科用図書として適切であると考えられるため。</t>
    <rPh sb="5" eb="7">
      <t>タイセツ</t>
    </rPh>
    <rPh sb="15" eb="17">
      <t>コトバ</t>
    </rPh>
    <rPh sb="19" eb="20">
      <t>シタ</t>
    </rPh>
    <rPh sb="25" eb="26">
      <t>エ</t>
    </rPh>
    <rPh sb="27" eb="29">
      <t>ヒョウゲン</t>
    </rPh>
    <rPh sb="35" eb="37">
      <t>レッシャ</t>
    </rPh>
    <rPh sb="38" eb="40">
      <t>ミタ</t>
    </rPh>
    <rPh sb="42" eb="43">
      <t>ハ</t>
    </rPh>
    <rPh sb="47" eb="49">
      <t>キョウミ</t>
    </rPh>
    <rPh sb="50" eb="51">
      <t>モ</t>
    </rPh>
    <rPh sb="53" eb="55">
      <t>ガクシュウ</t>
    </rPh>
    <rPh sb="60" eb="62">
      <t>クフウ</t>
    </rPh>
    <rPh sb="68" eb="70">
      <t>ジドウ</t>
    </rPh>
    <rPh sb="71" eb="73">
      <t>ハッタツ</t>
    </rPh>
    <rPh sb="73" eb="75">
      <t>ダンカイ</t>
    </rPh>
    <rPh sb="76" eb="78">
      <t>コウリョ</t>
    </rPh>
    <rPh sb="80" eb="83">
      <t>ショウガクブ</t>
    </rPh>
    <rPh sb="84" eb="85">
      <t>ネン</t>
    </rPh>
    <rPh sb="86" eb="88">
      <t>ジドウ</t>
    </rPh>
    <rPh sb="89" eb="91">
      <t>タイイク</t>
    </rPh>
    <rPh sb="91" eb="92">
      <t>カ</t>
    </rPh>
    <rPh sb="92" eb="97">
      <t>キョウカヨウトショ</t>
    </rPh>
    <rPh sb="100" eb="102">
      <t>テキセツ</t>
    </rPh>
    <rPh sb="106" eb="107">
      <t>カンガ</t>
    </rPh>
    <phoneticPr fontId="6"/>
  </si>
  <si>
    <t>日常の中で子どもが行いがちないたずらが、ページ全面に生き生きとした絵で大きく描かれ、謝ることの大切さを学ぶことができるような内容になっている。児童の発達段階を考慮し、小学部３年の児童の道徳科教科用図書として適切であると考えられるため。</t>
    <rPh sb="0" eb="2">
      <t>ニチジョウ</t>
    </rPh>
    <rPh sb="3" eb="4">
      <t>ナカ</t>
    </rPh>
    <phoneticPr fontId="6"/>
  </si>
  <si>
    <t>絵が鮮明で大きく見やすい。誰もがよく知っている野菜を断面図から興味をもつように構成されている。視覚的な内容となっており、わかりやすい。児童の発達段階を考慮し、小学部３年の児童の生活科教科用図書として適切であると考えられるため。</t>
    <rPh sb="0" eb="1">
      <t>エ</t>
    </rPh>
    <rPh sb="2" eb="4">
      <t>センメイ</t>
    </rPh>
    <rPh sb="5" eb="6">
      <t>オオ</t>
    </rPh>
    <rPh sb="8" eb="9">
      <t>ミ</t>
    </rPh>
    <rPh sb="13" eb="14">
      <t>ダレ</t>
    </rPh>
    <rPh sb="18" eb="19">
      <t>シ</t>
    </rPh>
    <rPh sb="23" eb="25">
      <t>ヤサイ</t>
    </rPh>
    <rPh sb="26" eb="29">
      <t>ダンメンズ</t>
    </rPh>
    <rPh sb="31" eb="33">
      <t>キョウミ</t>
    </rPh>
    <rPh sb="39" eb="41">
      <t>コウセイ</t>
    </rPh>
    <rPh sb="47" eb="50">
      <t>シカクテキ</t>
    </rPh>
    <rPh sb="51" eb="53">
      <t>ナイヨウ</t>
    </rPh>
    <rPh sb="67" eb="69">
      <t>ジドウ</t>
    </rPh>
    <rPh sb="70" eb="72">
      <t>ハッタツ</t>
    </rPh>
    <rPh sb="72" eb="74">
      <t>ダンカイ</t>
    </rPh>
    <rPh sb="75" eb="77">
      <t>コウリョ</t>
    </rPh>
    <rPh sb="79" eb="82">
      <t>ショウガクブ</t>
    </rPh>
    <rPh sb="83" eb="84">
      <t>ネン</t>
    </rPh>
    <rPh sb="85" eb="87">
      <t>ジドウ</t>
    </rPh>
    <rPh sb="88" eb="91">
      <t>セイカツカ</t>
    </rPh>
    <rPh sb="91" eb="94">
      <t>キョウカヨウ</t>
    </rPh>
    <rPh sb="94" eb="96">
      <t>トショ</t>
    </rPh>
    <rPh sb="99" eb="101">
      <t>テキセツ</t>
    </rPh>
    <rPh sb="105" eb="106">
      <t>カンガ</t>
    </rPh>
    <phoneticPr fontId="6"/>
  </si>
  <si>
    <t>幼児絵本シリーズ
きんぎょがにげた</t>
    <rPh sb="0" eb="2">
      <t>ヨウジ</t>
    </rPh>
    <rPh sb="2" eb="4">
      <t>エホン</t>
    </rPh>
    <phoneticPr fontId="15"/>
  </si>
  <si>
    <t>ぐりとぐらの絵本
ぐりとぐらの1ねんかん</t>
    <rPh sb="6" eb="8">
      <t>エホン</t>
    </rPh>
    <phoneticPr fontId="15"/>
  </si>
  <si>
    <t>２</t>
    <phoneticPr fontId="15"/>
  </si>
  <si>
    <t>〇</t>
  </si>
  <si>
    <t>しかけ絵本の本棚コロちゃんはどこ？</t>
    <rPh sb="3" eb="5">
      <t>エホン</t>
    </rPh>
    <rPh sb="6" eb="8">
      <t>ホンダナ</t>
    </rPh>
    <phoneticPr fontId="15"/>
  </si>
  <si>
    <t>かがくのとも絵本しんぶんしでつくろう</t>
    <rPh sb="6" eb="8">
      <t>エホン</t>
    </rPh>
    <phoneticPr fontId="15"/>
  </si>
  <si>
    <t>幼児絵本シリーズ
きんぎょがにげた</t>
    <rPh sb="0" eb="2">
      <t>ヨウジ</t>
    </rPh>
    <rPh sb="2" eb="4">
      <t>エホン</t>
    </rPh>
    <phoneticPr fontId="6"/>
  </si>
  <si>
    <t>国語</t>
    <rPh sb="0" eb="2">
      <t>コクゴ</t>
    </rPh>
    <phoneticPr fontId="6"/>
  </si>
  <si>
    <t>算数</t>
    <rPh sb="0" eb="2">
      <t>サンスウ</t>
    </rPh>
    <phoneticPr fontId="6"/>
  </si>
  <si>
    <t>生活</t>
    <rPh sb="0" eb="2">
      <t>セイカツ</t>
    </rPh>
    <phoneticPr fontId="6"/>
  </si>
  <si>
    <t>図画工作</t>
    <rPh sb="0" eb="4">
      <t>ズガコウサク</t>
    </rPh>
    <phoneticPr fontId="6"/>
  </si>
  <si>
    <t>道徳</t>
    <rPh sb="0" eb="2">
      <t>ドウトク</t>
    </rPh>
    <phoneticPr fontId="6"/>
  </si>
  <si>
    <t>卵から蝶になるまでのお話を通して身近なことばを増やす内容になっている。繰り返しの言葉で内容も繰り返されているので読み聞かせに適している。挿絵もカラフルで子どもの関心を引きつけるように穴を開けるなどの工夫もされている。児童の発達段階を考慮し、小学部１年の児童の国語科教科用図書として適切であると考えられるため。</t>
    <phoneticPr fontId="6"/>
  </si>
  <si>
    <t>１から１０までの数の順序と数量が取り扱われている。数詞をとなえる初歩段階の学習に適しており、１０までの数量もわかりやすい。挿絵によく知られている動物が使われ、子どもが興味を持ちやすい構成になっている。児童の発達段階を考慮し、小学部１年の児童の算数科教科用図書として適切であると考えられるため。</t>
    <phoneticPr fontId="6"/>
  </si>
  <si>
    <t>親しみやすい動物を登場させながら身の回りの物を取り上げているので、楽しみながら学習ができる。家のとびらや引き出しなどが開くようになっているしかけ絵本なので、興味を持ちながら学習できる。児童の発達段階を考慮し、小学部１年の児童の生活科教科用図書として適切であると考えられるため。</t>
    <phoneticPr fontId="6"/>
  </si>
  <si>
    <t>新聞紙を丸めたりちぎったり貼り付けたりと、創造性を生かした遊び方が取り上げられている。からだ全体を使っての造形遊びの内容が、イラストを用いて分かりやすく紹介されている。児童の発達段階を考慮し、小学部１年の児童の図画工作科教科用図書として適切であると考えられるため。</t>
    <phoneticPr fontId="6"/>
  </si>
  <si>
    <t>主人公や登場動物たちの姿を通して、一人で着替えられるような手順が、分かりやすく示されている。児童の発達段階を考慮し、小学部1年の児童の道徳科教科用図書として適切であると考えられるため。</t>
    <phoneticPr fontId="6"/>
  </si>
  <si>
    <t>ぐりとぐらの絵本
ぐりとぐらの1ねんかん</t>
    <rPh sb="6" eb="8">
      <t>エホン</t>
    </rPh>
    <phoneticPr fontId="6"/>
  </si>
  <si>
    <t>全</t>
    <rPh sb="0" eb="1">
      <t>ゼン</t>
    </rPh>
    <phoneticPr fontId="6"/>
  </si>
  <si>
    <t>季節の移り変わりをわかりやすく提示している。見開きのページごとに月の行事がわかりやすく、子どもたちの関心をもてるようになっている。児童の発達段階を考慮し、小学部２年の児童の道徳科教科用図書として適切であると考えられるため。</t>
    <rPh sb="44" eb="45">
      <t>コ</t>
    </rPh>
    <rPh sb="50" eb="52">
      <t>カンシン</t>
    </rPh>
    <phoneticPr fontId="6"/>
  </si>
  <si>
    <t>カラフルなイラストの中に隠れる金魚を探す絵本となっている。子どもたちの興味を引く探し遊びのできる絵本で、ひらがなも大きく表示されている。児童の発達段階を考慮し、小学部2年の児童の国語科教科書用図書として適切であると考えられるため。</t>
    <rPh sb="10" eb="11">
      <t>ナカ</t>
    </rPh>
    <rPh sb="12" eb="13">
      <t>カク</t>
    </rPh>
    <rPh sb="15" eb="17">
      <t>キンギョ</t>
    </rPh>
    <rPh sb="18" eb="19">
      <t>サガ</t>
    </rPh>
    <rPh sb="20" eb="22">
      <t>エホン</t>
    </rPh>
    <rPh sb="29" eb="30">
      <t>コ</t>
    </rPh>
    <rPh sb="35" eb="37">
      <t>キョウミ</t>
    </rPh>
    <rPh sb="38" eb="39">
      <t>ヒ</t>
    </rPh>
    <rPh sb="40" eb="41">
      <t>サガ</t>
    </rPh>
    <rPh sb="42" eb="43">
      <t>アソ</t>
    </rPh>
    <rPh sb="48" eb="50">
      <t>エホン</t>
    </rPh>
    <rPh sb="57" eb="58">
      <t>オオ</t>
    </rPh>
    <rPh sb="60" eb="62">
      <t>ヒョウジ</t>
    </rPh>
    <rPh sb="68" eb="70">
      <t>ジドウ</t>
    </rPh>
    <rPh sb="71" eb="75">
      <t>ハッタツダンカイ</t>
    </rPh>
    <rPh sb="76" eb="78">
      <t>コウリョ</t>
    </rPh>
    <rPh sb="80" eb="83">
      <t>ショウガクブ</t>
    </rPh>
    <rPh sb="84" eb="85">
      <t>ネン</t>
    </rPh>
    <rPh sb="86" eb="88">
      <t>ジドウ</t>
    </rPh>
    <rPh sb="89" eb="98">
      <t>コクゴカキョウカショヨウトショ</t>
    </rPh>
    <rPh sb="101" eb="103">
      <t>テキセツ</t>
    </rPh>
    <rPh sb="107" eb="108">
      <t>カンガ</t>
    </rPh>
    <phoneticPr fontId="6"/>
  </si>
  <si>
    <t>小学生の音楽　２</t>
    <rPh sb="0" eb="3">
      <t>ショウガクセイ</t>
    </rPh>
    <rPh sb="4" eb="6">
      <t>オンガク</t>
    </rPh>
    <phoneticPr fontId="15"/>
  </si>
  <si>
    <t>28-1
福音館</t>
    <rPh sb="5" eb="8">
      <t>フクインカン</t>
    </rPh>
    <phoneticPr fontId="15"/>
  </si>
  <si>
    <t>R05a225</t>
    <phoneticPr fontId="15"/>
  </si>
  <si>
    <t>R05a224</t>
    <phoneticPr fontId="15"/>
  </si>
  <si>
    <t>R05a226</t>
    <phoneticPr fontId="15"/>
  </si>
  <si>
    <t>３～４</t>
    <phoneticPr fontId="15"/>
  </si>
  <si>
    <t>R05a218</t>
    <phoneticPr fontId="6"/>
  </si>
  <si>
    <t>R05a219</t>
    <phoneticPr fontId="6"/>
  </si>
  <si>
    <t>R05a220</t>
    <phoneticPr fontId="6"/>
  </si>
  <si>
    <t>教芸</t>
    <rPh sb="0" eb="2">
      <t>キョウゲイ</t>
    </rPh>
    <phoneticPr fontId="6"/>
  </si>
  <si>
    <t>導入に体を動かしながら歌う活動が取り入れられている。無理なく段階を踏んで音楽的な学習へ移行できるよう配慮されている。また、キャラクターの吹き出しより、音楽的な見方や考え方を深められるようヒントが示されており、児童の興味・関心を引き出すよう工夫されているため、本校児童の指導にふさわしい教科書と考える。</t>
    <rPh sb="0" eb="2">
      <t>ドウニュウ</t>
    </rPh>
    <rPh sb="3" eb="4">
      <t>カラダ</t>
    </rPh>
    <rPh sb="5" eb="6">
      <t>ウゴ</t>
    </rPh>
    <rPh sb="11" eb="12">
      <t>ウタ</t>
    </rPh>
    <rPh sb="13" eb="15">
      <t>カツドウ</t>
    </rPh>
    <rPh sb="16" eb="17">
      <t>ト</t>
    </rPh>
    <rPh sb="18" eb="19">
      <t>イ</t>
    </rPh>
    <rPh sb="26" eb="28">
      <t>ムリ</t>
    </rPh>
    <rPh sb="30" eb="32">
      <t>ダンカイ</t>
    </rPh>
    <rPh sb="33" eb="34">
      <t>フ</t>
    </rPh>
    <rPh sb="36" eb="39">
      <t>オンガクテキ</t>
    </rPh>
    <rPh sb="40" eb="42">
      <t>ガクシュウ</t>
    </rPh>
    <rPh sb="43" eb="45">
      <t>イコウ</t>
    </rPh>
    <rPh sb="50" eb="52">
      <t>ハイリョ</t>
    </rPh>
    <rPh sb="68" eb="69">
      <t>フ</t>
    </rPh>
    <rPh sb="70" eb="71">
      <t>ダ</t>
    </rPh>
    <rPh sb="75" eb="78">
      <t>オンガクテキ</t>
    </rPh>
    <rPh sb="79" eb="81">
      <t>ミカタ</t>
    </rPh>
    <rPh sb="82" eb="83">
      <t>カンガ</t>
    </rPh>
    <rPh sb="84" eb="85">
      <t>カタ</t>
    </rPh>
    <rPh sb="86" eb="87">
      <t>フカ</t>
    </rPh>
    <rPh sb="97" eb="98">
      <t>シメ</t>
    </rPh>
    <rPh sb="104" eb="106">
      <t>ジドウ</t>
    </rPh>
    <rPh sb="107" eb="109">
      <t>キョウミ</t>
    </rPh>
    <rPh sb="110" eb="112">
      <t>カンシン</t>
    </rPh>
    <rPh sb="113" eb="114">
      <t>ヒ</t>
    </rPh>
    <rPh sb="115" eb="116">
      <t>ダ</t>
    </rPh>
    <rPh sb="119" eb="121">
      <t>クフウ</t>
    </rPh>
    <rPh sb="129" eb="131">
      <t>ホンコウ</t>
    </rPh>
    <rPh sb="131" eb="133">
      <t>ジドウ</t>
    </rPh>
    <rPh sb="134" eb="136">
      <t>シドウ</t>
    </rPh>
    <rPh sb="142" eb="145">
      <t>キョウカショ</t>
    </rPh>
    <rPh sb="146" eb="147">
      <t>カンガ</t>
    </rPh>
    <phoneticPr fontId="6"/>
  </si>
  <si>
    <t>わらべうたなど聴き馴染みのある身近な曲を多く採用しており、児童の興味・関心を引き出すよう工夫されている。また、学び方を示す「まなびナビ」により、見通しを持って取り組めるように配慮されている。</t>
    <rPh sb="7" eb="8">
      <t>キ</t>
    </rPh>
    <rPh sb="9" eb="11">
      <t>ナジ</t>
    </rPh>
    <rPh sb="15" eb="17">
      <t>ミジカ</t>
    </rPh>
    <rPh sb="18" eb="19">
      <t>キョク</t>
    </rPh>
    <rPh sb="20" eb="21">
      <t>オオ</t>
    </rPh>
    <rPh sb="22" eb="24">
      <t>サイヨウ</t>
    </rPh>
    <rPh sb="29" eb="31">
      <t>ジドウ</t>
    </rPh>
    <rPh sb="32" eb="34">
      <t>キョウミ</t>
    </rPh>
    <rPh sb="35" eb="37">
      <t>カンシン</t>
    </rPh>
    <rPh sb="38" eb="39">
      <t>ヒ</t>
    </rPh>
    <rPh sb="40" eb="41">
      <t>ダ</t>
    </rPh>
    <rPh sb="44" eb="46">
      <t>クフウ</t>
    </rPh>
    <rPh sb="55" eb="56">
      <t>マナ</t>
    </rPh>
    <rPh sb="57" eb="58">
      <t>カタ</t>
    </rPh>
    <rPh sb="59" eb="60">
      <t>シメ</t>
    </rPh>
    <rPh sb="72" eb="74">
      <t>ミトオ</t>
    </rPh>
    <rPh sb="76" eb="77">
      <t>モ</t>
    </rPh>
    <rPh sb="79" eb="80">
      <t>ト</t>
    </rPh>
    <rPh sb="81" eb="82">
      <t>ク</t>
    </rPh>
    <rPh sb="87" eb="89">
      <t>ハイリョ</t>
    </rPh>
    <phoneticPr fontId="6"/>
  </si>
  <si>
    <t>手遊び歌やわらべうたなどの児童の生活に即した教材があり、音楽的側面から親しめるように配慮されている。文章や歌詞、楽譜などの近くにイラストや写真が配置されており、児童が理解しやすいよう工夫されている。二次元コードは、参考音源や楽器の使い方など視聴でき、幅広い使い方ができるため、本校児童の指導にふさわしい教科書と考える。</t>
    <rPh sb="0" eb="2">
      <t>テアソ</t>
    </rPh>
    <rPh sb="3" eb="4">
      <t>ウタ</t>
    </rPh>
    <rPh sb="13" eb="15">
      <t>ジドウ</t>
    </rPh>
    <rPh sb="16" eb="18">
      <t>セイカツ</t>
    </rPh>
    <rPh sb="19" eb="20">
      <t>ソク</t>
    </rPh>
    <rPh sb="22" eb="24">
      <t>キョウザイ</t>
    </rPh>
    <rPh sb="28" eb="33">
      <t>オンガクテキソクメン</t>
    </rPh>
    <rPh sb="35" eb="36">
      <t>シタ</t>
    </rPh>
    <rPh sb="42" eb="44">
      <t>ハイリョ</t>
    </rPh>
    <rPh sb="50" eb="52">
      <t>ブンショウ</t>
    </rPh>
    <rPh sb="53" eb="55">
      <t>カシ</t>
    </rPh>
    <rPh sb="56" eb="58">
      <t>ガクフ</t>
    </rPh>
    <rPh sb="61" eb="62">
      <t>チカ</t>
    </rPh>
    <rPh sb="69" eb="71">
      <t>シャシン</t>
    </rPh>
    <rPh sb="72" eb="74">
      <t>ハイチ</t>
    </rPh>
    <rPh sb="80" eb="82">
      <t>ジドウ</t>
    </rPh>
    <rPh sb="83" eb="85">
      <t>リカイ</t>
    </rPh>
    <rPh sb="91" eb="93">
      <t>クフウ</t>
    </rPh>
    <rPh sb="99" eb="102">
      <t>ニジゲン</t>
    </rPh>
    <rPh sb="107" eb="109">
      <t>サンコウ</t>
    </rPh>
    <rPh sb="109" eb="111">
      <t>オンゲン</t>
    </rPh>
    <rPh sb="112" eb="114">
      <t>ガッキ</t>
    </rPh>
    <rPh sb="115" eb="116">
      <t>ツカ</t>
    </rPh>
    <rPh sb="117" eb="118">
      <t>カタ</t>
    </rPh>
    <rPh sb="120" eb="122">
      <t>シチョウ</t>
    </rPh>
    <rPh sb="125" eb="127">
      <t>ハバヒロ</t>
    </rPh>
    <rPh sb="128" eb="129">
      <t>ツカ</t>
    </rPh>
    <rPh sb="130" eb="131">
      <t>カタ</t>
    </rPh>
    <rPh sb="138" eb="142">
      <t>ホンコウジドウ</t>
    </rPh>
    <rPh sb="143" eb="145">
      <t>シドウ</t>
    </rPh>
    <rPh sb="151" eb="154">
      <t>キョウカショ</t>
    </rPh>
    <rPh sb="155" eb="156">
      <t>カンガ</t>
    </rPh>
    <phoneticPr fontId="6"/>
  </si>
  <si>
    <t>親しみやすい曲目やおまつりの音楽などを採用しており、児童の興味・関心を引き出すよう工夫されている。歌唱について取り上げられている曲数が多く、全学年で英語の歌が取り上げられている。また、写真や図版も豊富で、児童が理解しやすいよう配慮されている。</t>
    <rPh sb="0" eb="1">
      <t>シタ</t>
    </rPh>
    <rPh sb="6" eb="8">
      <t>キョクモク</t>
    </rPh>
    <rPh sb="14" eb="16">
      <t>オンガク</t>
    </rPh>
    <rPh sb="19" eb="21">
      <t>サイヨウ</t>
    </rPh>
    <rPh sb="26" eb="28">
      <t>ジドウ</t>
    </rPh>
    <rPh sb="29" eb="31">
      <t>キョウミ</t>
    </rPh>
    <rPh sb="32" eb="34">
      <t>カンシン</t>
    </rPh>
    <rPh sb="35" eb="36">
      <t>ヒ</t>
    </rPh>
    <rPh sb="37" eb="38">
      <t>ダ</t>
    </rPh>
    <rPh sb="41" eb="43">
      <t>クフウ</t>
    </rPh>
    <rPh sb="49" eb="51">
      <t>カショウ</t>
    </rPh>
    <rPh sb="55" eb="56">
      <t>ト</t>
    </rPh>
    <rPh sb="57" eb="58">
      <t>ア</t>
    </rPh>
    <rPh sb="64" eb="66">
      <t>キョクスウ</t>
    </rPh>
    <rPh sb="67" eb="68">
      <t>オオ</t>
    </rPh>
    <rPh sb="70" eb="73">
      <t>ゼンガクネン</t>
    </rPh>
    <rPh sb="74" eb="76">
      <t>エイゴ</t>
    </rPh>
    <rPh sb="77" eb="78">
      <t>ウタ</t>
    </rPh>
    <rPh sb="79" eb="80">
      <t>ト</t>
    </rPh>
    <rPh sb="81" eb="82">
      <t>ア</t>
    </rPh>
    <rPh sb="92" eb="94">
      <t>シャシン</t>
    </rPh>
    <rPh sb="95" eb="97">
      <t>ズハン</t>
    </rPh>
    <rPh sb="98" eb="100">
      <t>ホウフ</t>
    </rPh>
    <rPh sb="102" eb="104">
      <t>ジドウ</t>
    </rPh>
    <rPh sb="105" eb="107">
      <t>リカイ</t>
    </rPh>
    <rPh sb="113" eb="115">
      <t>ハイリョ</t>
    </rPh>
    <phoneticPr fontId="6"/>
  </si>
  <si>
    <t>歌唱、楽器奏、鑑賞など題材の幅も広く、歌唱や楽器などの表現活動と鑑賞学習が関連づけられるように工夫されている。シンプルなデザインが採用されており、注目すべきポイントが分かりやすく配慮されている。また、お囃子や民謡を実際にまねをする体験的な学習ができ、児童が興味・関心をもって活動できるため、本校児童の指導にふさわしい教科書と考える。</t>
    <rPh sb="0" eb="2">
      <t>カショウ</t>
    </rPh>
    <rPh sb="3" eb="6">
      <t>ガッキソウ</t>
    </rPh>
    <rPh sb="7" eb="9">
      <t>カンショウ</t>
    </rPh>
    <rPh sb="11" eb="13">
      <t>ダイザイ</t>
    </rPh>
    <rPh sb="14" eb="15">
      <t>ハバ</t>
    </rPh>
    <rPh sb="16" eb="17">
      <t>ヒロ</t>
    </rPh>
    <rPh sb="19" eb="21">
      <t>カショウ</t>
    </rPh>
    <rPh sb="22" eb="24">
      <t>ガッキ</t>
    </rPh>
    <rPh sb="27" eb="29">
      <t>ヒョウゲン</t>
    </rPh>
    <rPh sb="29" eb="31">
      <t>カツドウ</t>
    </rPh>
    <rPh sb="32" eb="34">
      <t>カンショウ</t>
    </rPh>
    <rPh sb="34" eb="36">
      <t>ガクシュウ</t>
    </rPh>
    <rPh sb="37" eb="39">
      <t>カンレン</t>
    </rPh>
    <rPh sb="47" eb="49">
      <t>クフウ</t>
    </rPh>
    <rPh sb="65" eb="67">
      <t>サイヨウ</t>
    </rPh>
    <rPh sb="73" eb="75">
      <t>チュウモク</t>
    </rPh>
    <rPh sb="83" eb="84">
      <t>ワ</t>
    </rPh>
    <rPh sb="89" eb="91">
      <t>ハイリョ</t>
    </rPh>
    <rPh sb="101" eb="103">
      <t>ハヤシ</t>
    </rPh>
    <rPh sb="104" eb="106">
      <t>ミンヨウ</t>
    </rPh>
    <rPh sb="107" eb="109">
      <t>ジッサイ</t>
    </rPh>
    <rPh sb="115" eb="117">
      <t>タイケン</t>
    </rPh>
    <rPh sb="117" eb="118">
      <t>テキ</t>
    </rPh>
    <rPh sb="119" eb="121">
      <t>ガクシュウ</t>
    </rPh>
    <rPh sb="125" eb="127">
      <t>ジドウ</t>
    </rPh>
    <rPh sb="128" eb="130">
      <t>キョウミ</t>
    </rPh>
    <rPh sb="131" eb="133">
      <t>カンシン</t>
    </rPh>
    <rPh sb="137" eb="139">
      <t>カツドウ</t>
    </rPh>
    <rPh sb="145" eb="149">
      <t>ホンコウジドウ</t>
    </rPh>
    <rPh sb="150" eb="152">
      <t>シドウ</t>
    </rPh>
    <rPh sb="158" eb="161">
      <t>キョウカショ</t>
    </rPh>
    <rPh sb="162" eb="163">
      <t>カンガ</t>
    </rPh>
    <phoneticPr fontId="6"/>
  </si>
  <si>
    <t>「まなびリンク」では、楽器の使い方などの動画を視聴できるため、視覚的に理解しやすいよう配慮されている。また、折り込みを使ったワイドな紙面で写真が掲載されており、曲のイメージがもちやすいよう配慮されている。</t>
    <rPh sb="11" eb="13">
      <t>ガッキ</t>
    </rPh>
    <rPh sb="14" eb="15">
      <t>ツカ</t>
    </rPh>
    <rPh sb="16" eb="17">
      <t>カタ</t>
    </rPh>
    <rPh sb="20" eb="22">
      <t>ドウガ</t>
    </rPh>
    <rPh sb="23" eb="25">
      <t>シチョウ</t>
    </rPh>
    <rPh sb="31" eb="34">
      <t>シカクテキ</t>
    </rPh>
    <rPh sb="35" eb="37">
      <t>リカイ</t>
    </rPh>
    <rPh sb="43" eb="45">
      <t>ハイリョ</t>
    </rPh>
    <rPh sb="54" eb="55">
      <t>オ</t>
    </rPh>
    <rPh sb="56" eb="57">
      <t>コ</t>
    </rPh>
    <rPh sb="59" eb="60">
      <t>ツカ</t>
    </rPh>
    <rPh sb="66" eb="68">
      <t>シメン</t>
    </rPh>
    <rPh sb="69" eb="71">
      <t>シャシン</t>
    </rPh>
    <rPh sb="72" eb="74">
      <t>ケイサイ</t>
    </rPh>
    <rPh sb="80" eb="81">
      <t>キョク</t>
    </rPh>
    <rPh sb="94" eb="96">
      <t>ハイリョ</t>
    </rPh>
    <phoneticPr fontId="6"/>
  </si>
  <si>
    <t>ブルーナの絵本　まる、しかく、さんかく</t>
    <rPh sb="5" eb="7">
      <t>エホン</t>
    </rPh>
    <phoneticPr fontId="15"/>
  </si>
  <si>
    <t>ブルーナの絵本　　　　　　　　　　　まる、しかく、さんかく</t>
    <rPh sb="5" eb="7">
      <t>エホン</t>
    </rPh>
    <phoneticPr fontId="6"/>
  </si>
  <si>
    <t>赤、青、黄、緑色などはっきりとした色をつかっていて、子どもたちにわかりやすく、興味・関心をもてるようになってる。また、文章も少なく、より形に注目しやすい絵本である。児童の発達段階を考慮し、小学部2年の児童の算数科教科用図書として適切であると考えられるため。</t>
    <rPh sb="0" eb="1">
      <t>アカ</t>
    </rPh>
    <rPh sb="2" eb="3">
      <t>アオ</t>
    </rPh>
    <rPh sb="4" eb="5">
      <t>キ</t>
    </rPh>
    <rPh sb="6" eb="7">
      <t>ミドリ</t>
    </rPh>
    <rPh sb="7" eb="8">
      <t>イロ</t>
    </rPh>
    <rPh sb="17" eb="18">
      <t>イロ</t>
    </rPh>
    <rPh sb="26" eb="27">
      <t>コ</t>
    </rPh>
    <rPh sb="39" eb="41">
      <t>キョウミ</t>
    </rPh>
    <rPh sb="42" eb="44">
      <t>カンシン</t>
    </rPh>
    <rPh sb="59" eb="61">
      <t>ブンショウ</t>
    </rPh>
    <rPh sb="62" eb="63">
      <t>スク</t>
    </rPh>
    <rPh sb="68" eb="69">
      <t>カタチ</t>
    </rPh>
    <rPh sb="70" eb="72">
      <t>チュウモク</t>
    </rPh>
    <rPh sb="76" eb="78">
      <t>エホン</t>
    </rPh>
    <rPh sb="82" eb="84">
      <t>ジドウ</t>
    </rPh>
    <rPh sb="85" eb="87">
      <t>ハッタツ</t>
    </rPh>
    <rPh sb="87" eb="89">
      <t>ダンカイ</t>
    </rPh>
    <rPh sb="90" eb="92">
      <t>コウリョ</t>
    </rPh>
    <rPh sb="94" eb="97">
      <t>ショウガクブ</t>
    </rPh>
    <rPh sb="98" eb="99">
      <t>ネン</t>
    </rPh>
    <rPh sb="100" eb="102">
      <t>ジドウ</t>
    </rPh>
    <rPh sb="103" eb="105">
      <t>サンスウ</t>
    </rPh>
    <rPh sb="105" eb="106">
      <t>カ</t>
    </rPh>
    <rPh sb="106" eb="111">
      <t>キョウカヨウトショ</t>
    </rPh>
    <rPh sb="114" eb="116">
      <t>テキセツ</t>
    </rPh>
    <rPh sb="120" eb="121">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</si>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</sst>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M6" sqref="M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7865</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3</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14</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0.399999999999999" customHeight="1" x14ac:dyDescent="0.45">
      <c r="A17" s="294" t="s">
        <v>2020</v>
      </c>
      <c r="B17" s="303" t="s">
        <v>7859</v>
      </c>
      <c r="C17" s="295" t="s">
        <v>7859</v>
      </c>
      <c r="D17" s="309" t="s">
        <v>7870</v>
      </c>
      <c r="E17" s="311" t="str">
        <f xml:space="preserve">
IF(C18="ア",VLOOKUP(A18,ア!$A:$C,3,FALSE),
IF(C18="イ",VLOOKUP(A18,イ!$A:$C,3,FALSE),
IF(C18="ウ",HLOOKUP(A18,ウ!$1:$6,5,FALSE)&amp;HLOOKUP(A18,ウ!$1:$6,6,FALSE),
IF(C18="エ",VLOOKUP(A18,エ!$A:$E,4,FALSE),""))))</f>
        <v>エリック・カールの絵本はらぺこあおむし</v>
      </c>
      <c r="F17" s="313" t="s">
        <v>7683</v>
      </c>
      <c r="G17" s="315" t="s">
        <v>7867</v>
      </c>
      <c r="H17" s="305" t="s">
        <v>7868</v>
      </c>
      <c r="I17" s="296" t="s">
        <v>2021</v>
      </c>
      <c r="J17" s="303" t="s">
        <v>7859</v>
      </c>
      <c r="K17" s="295" t="s">
        <v>7859</v>
      </c>
      <c r="L17" s="309" t="s">
        <v>7905</v>
      </c>
      <c r="M17" s="311" t="s">
        <v>7883</v>
      </c>
      <c r="N17" s="313" t="s">
        <v>7683</v>
      </c>
      <c r="O17" s="315" t="s">
        <v>7867</v>
      </c>
      <c r="P17" s="317" t="s">
        <v>7885</v>
      </c>
      <c r="Q17" s="307"/>
      <c r="R17" s="296" t="s">
        <v>2022</v>
      </c>
      <c r="S17" s="303" t="s">
        <v>7859</v>
      </c>
      <c r="T17" s="295" t="s">
        <v>7859</v>
      </c>
      <c r="U17" s="309" t="str">
        <f xml:space="preserve">
IF(T18="ア",VLOOKUP(R18,ア!$A:$C,2,FALSE),
IF(T18="イ",VLOOKUP(R18,イ!$A:$C,2,FALSE),
IF(T18="ウ",HLOOKUP(R18,ウ!$1:$6,4,FALSE),
IF(T18="エ",VLOOKUP(R18,エ!$A:$E,4,FALSE),""))))</f>
        <v>12-10　視覚デザイン研究所</v>
      </c>
      <c r="V17" s="311" t="str">
        <f xml:space="preserve">
IF(T18="ア",VLOOKUP(R18,ア!$A:$C,3,FALSE),
IF(T18="イ",VLOOKUP(R18,イ!$A:$C,3,FALSE),
IF(T18="ウ",HLOOKUP(R18,ウ!$1:$6,5,FALSE)&amp;HLOOKUP(R18,ウ!$1:$6,6,FALSE),
IF(T18="エ",VLOOKUP(R18,エ!$A:$E,4,FALSE),""))))</f>
        <v>かたちでおぼえるあいうえお</v>
      </c>
      <c r="W17" s="313" t="s">
        <v>7683</v>
      </c>
      <c r="X17" s="315" t="s">
        <v>7867</v>
      </c>
      <c r="Y17" s="317" t="s">
        <v>7871</v>
      </c>
      <c r="Z17" s="349"/>
    </row>
    <row r="18" spans="1:26" s="187" customFormat="1" ht="20.399999999999999" customHeight="1" x14ac:dyDescent="0.45">
      <c r="A18" s="225">
        <v>9784033280103</v>
      </c>
      <c r="B18" s="304"/>
      <c r="C18" s="297" t="s">
        <v>7722</v>
      </c>
      <c r="D18" s="310"/>
      <c r="E18" s="312"/>
      <c r="F18" s="314"/>
      <c r="G18" s="316"/>
      <c r="H18" s="306"/>
      <c r="I18" s="227">
        <v>9784834008999</v>
      </c>
      <c r="J18" s="304"/>
      <c r="K18" s="297" t="s">
        <v>7722</v>
      </c>
      <c r="L18" s="310"/>
      <c r="M18" s="312"/>
      <c r="N18" s="314"/>
      <c r="O18" s="316"/>
      <c r="P18" s="318"/>
      <c r="Q18" s="308"/>
      <c r="R18" s="225">
        <v>9784881082195</v>
      </c>
      <c r="S18" s="304"/>
      <c r="T18" s="297" t="s">
        <v>7722</v>
      </c>
      <c r="U18" s="310"/>
      <c r="V18" s="312"/>
      <c r="W18" s="314"/>
      <c r="X18" s="316"/>
      <c r="Y18" s="318"/>
      <c r="Z18" s="350"/>
    </row>
    <row r="19" spans="1:26" s="187" customFormat="1" ht="20.399999999999999" customHeight="1" x14ac:dyDescent="0.45">
      <c r="A19" s="294" t="s">
        <v>7784</v>
      </c>
      <c r="B19" s="303" t="s">
        <v>7860</v>
      </c>
      <c r="C19" s="295" t="s">
        <v>7860</v>
      </c>
      <c r="D19" s="309" t="str">
        <f xml:space="preserve">
IF(C20="ア",VLOOKUP(A20,ア!$A:$C,2,FALSE),
IF(C20="イ",VLOOKUP(A20,イ!$A:$C,2,FALSE),
IF(C20="ウ",HLOOKUP(A20,ウ!$1:$6,4,FALSE),
IF(C20="エ",VLOOKUP(A20,エ!$A:$E,4,FALSE),""))))</f>
        <v>06-1　偕　成　社</v>
      </c>
      <c r="E19" s="311" t="str">
        <f xml:space="preserve">
IF(C20="ア",VLOOKUP(A20,ア!$A:$C,3,FALSE),
IF(C20="イ",VLOOKUP(A20,イ!$A:$C,3,FALSE),
IF(C20="ウ",HLOOKUP(A20,ウ!$1:$6,5,FALSE)&amp;HLOOKUP(A20,ウ!$1:$6,6,FALSE),
IF(C20="エ",VLOOKUP(A20,エ!$A:$E,4,FALSE),""))))</f>
        <v>まついのりこ・
あかちゃんのほん３集（３）おおきくなった！</v>
      </c>
      <c r="F19" s="313" t="s">
        <v>7683</v>
      </c>
      <c r="G19" s="315" t="s">
        <v>7867</v>
      </c>
      <c r="H19" s="305" t="s">
        <v>7868</v>
      </c>
      <c r="I19" s="298" t="s">
        <v>7785</v>
      </c>
      <c r="J19" s="303" t="s">
        <v>7860</v>
      </c>
      <c r="K19" s="295" t="s">
        <v>7860</v>
      </c>
      <c r="L19" s="309" t="str">
        <f xml:space="preserve">
IF(K20="ア",VLOOKUP(I20,ア!$A:$C,2,FALSE),
IF(K20="イ",VLOOKUP(I20,イ!$A:$C,2,FALSE),
IF(K20="ウ",HLOOKUP(I20,ウ!$1:$6,4,FALSE),
IF(K20="エ",VLOOKUP(I20,エ!$A:$E,4,FALSE),""))))</f>
        <v>28-1　福　音　館</v>
      </c>
      <c r="M19" s="311" t="s">
        <v>7920</v>
      </c>
      <c r="N19" s="313" t="s">
        <v>7683</v>
      </c>
      <c r="O19" s="315" t="s">
        <v>7867</v>
      </c>
      <c r="P19" s="305" t="s">
        <v>7885</v>
      </c>
      <c r="Q19" s="307"/>
      <c r="R19" s="294" t="s">
        <v>7786</v>
      </c>
      <c r="S19" s="303" t="s">
        <v>7860</v>
      </c>
      <c r="T19" s="295" t="s">
        <v>7860</v>
      </c>
      <c r="U19" s="309" t="str">
        <f xml:space="preserve">
IF(T20="ア",VLOOKUP(R20,ア!$A:$C,2,FALSE),
IF(T20="イ",VLOOKUP(R20,イ!$A:$C,2,FALSE),
IF(T20="ウ",HLOOKUP(R20,ウ!$1:$6,4,FALSE),
IF(T20="エ",VLOOKUP(R20,エ!$A:$E,4,FALSE),""))))</f>
        <v>10-4　こ　ぐ　ま　社</v>
      </c>
      <c r="V19" s="311" t="str">
        <f xml:space="preserve">
IF(T20="ア",VLOOKUP(R20,ア!$A:$C,3,FALSE),
IF(T20="イ",VLOOKUP(R20,イ!$A:$C,3,FALSE),
IF(T20="ウ",HLOOKUP(R20,ウ!$1:$6,5,FALSE)&amp;HLOOKUP(R20,ウ!$1:$6,6,FALSE),
IF(T20="エ",VLOOKUP(R20,エ!$A:$E,4,FALSE),""))))</f>
        <v>こぐまちゃんえほん別冊さよならさんかく</v>
      </c>
      <c r="W19" s="313" t="s">
        <v>7683</v>
      </c>
      <c r="X19" s="315" t="s">
        <v>7867</v>
      </c>
      <c r="Y19" s="317" t="s">
        <v>7871</v>
      </c>
      <c r="Z19" s="349"/>
    </row>
    <row r="20" spans="1:26" s="187" customFormat="1" ht="20.399999999999999" customHeight="1" x14ac:dyDescent="0.45">
      <c r="A20" s="225">
        <v>9784031024907</v>
      </c>
      <c r="B20" s="304"/>
      <c r="C20" s="297" t="s">
        <v>7722</v>
      </c>
      <c r="D20" s="310"/>
      <c r="E20" s="312"/>
      <c r="F20" s="314"/>
      <c r="G20" s="316"/>
      <c r="H20" s="306"/>
      <c r="I20" s="227">
        <v>9784834009590</v>
      </c>
      <c r="J20" s="304"/>
      <c r="K20" s="297" t="s">
        <v>7722</v>
      </c>
      <c r="L20" s="310"/>
      <c r="M20" s="312"/>
      <c r="N20" s="314"/>
      <c r="O20" s="316"/>
      <c r="P20" s="306"/>
      <c r="Q20" s="308"/>
      <c r="R20" s="225">
        <v>9784772100526</v>
      </c>
      <c r="S20" s="304"/>
      <c r="T20" s="297" t="s">
        <v>7722</v>
      </c>
      <c r="U20" s="310"/>
      <c r="V20" s="312"/>
      <c r="W20" s="314"/>
      <c r="X20" s="316"/>
      <c r="Y20" s="318"/>
      <c r="Z20" s="350"/>
    </row>
    <row r="21" spans="1:26" s="187" customFormat="1" ht="20.399999999999999" customHeight="1" x14ac:dyDescent="0.45">
      <c r="A21" s="294" t="s">
        <v>7787</v>
      </c>
      <c r="B21" s="303" t="s">
        <v>7861</v>
      </c>
      <c r="C21" s="295" t="s">
        <v>7861</v>
      </c>
      <c r="D21" s="309" t="str">
        <f xml:space="preserve">
IF(C22="ア",VLOOKUP(A22,ア!$A:$C,2,FALSE),
IF(C22="イ",VLOOKUP(A22,イ!$A:$C,2,FALSE),
IF(C22="ウ",HLOOKUP(A22,ウ!$1:$6,4,FALSE),
IF(C22="エ",VLOOKUP(A22,エ!$A:$E,4,FALSE),""))))</f>
        <v>27-2　評　論　社</v>
      </c>
      <c r="E21" s="311" t="str">
        <f xml:space="preserve">
IF(C22="ア",VLOOKUP(A22,ア!$A:$C,3,FALSE),
IF(C22="イ",VLOOKUP(A22,イ!$A:$C,3,FALSE),
IF(C22="ウ",HLOOKUP(A22,ウ!$1:$6,5,FALSE)&amp;HLOOKUP(A22,ウ!$1:$6,6,FALSE),
IF(C22="エ",VLOOKUP(A22,エ!$A:$E,4,FALSE),""))))</f>
        <v>しかけ絵本の本棚コロちゃんはどこ？</v>
      </c>
      <c r="F21" s="313" t="s">
        <v>7683</v>
      </c>
      <c r="G21" s="315" t="s">
        <v>7867</v>
      </c>
      <c r="H21" s="305" t="s">
        <v>7869</v>
      </c>
      <c r="I21" s="298" t="s">
        <v>7788</v>
      </c>
      <c r="J21" s="303" t="s">
        <v>7861</v>
      </c>
      <c r="K21" s="295" t="s">
        <v>7861</v>
      </c>
      <c r="L21" s="309" t="str">
        <f xml:space="preserve">
IF(K22="ア",VLOOKUP(I22,ア!$A:$C,2,FALSE),
IF(K22="イ",VLOOKUP(I22,イ!$A:$C,2,FALSE),
IF(K22="ウ",HLOOKUP(I22,ウ!$1:$6,4,FALSE),
IF(K22="エ",VLOOKUP(I22,エ!$A:$E,4,FALSE),""))))</f>
        <v>27-2　評　論　社</v>
      </c>
      <c r="M21" s="311" t="s">
        <v>7887</v>
      </c>
      <c r="N21" s="313" t="s">
        <v>7683</v>
      </c>
      <c r="O21" s="315" t="s">
        <v>7867</v>
      </c>
      <c r="P21" s="305" t="s">
        <v>7869</v>
      </c>
      <c r="Q21" s="307" t="s">
        <v>7886</v>
      </c>
      <c r="R21" s="294" t="s">
        <v>7789</v>
      </c>
      <c r="S21" s="303" t="s">
        <v>7861</v>
      </c>
      <c r="T21" s="295" t="s">
        <v>7861</v>
      </c>
      <c r="U21" s="309" t="str">
        <f xml:space="preserve">
IF(T22="ア",VLOOKUP(R22,ア!$A:$C,2,FALSE),
IF(T22="イ",VLOOKUP(R22,イ!$A:$C,2,FALSE),
IF(T22="ウ",HLOOKUP(R22,ウ!$1:$6,4,FALSE),
IF(T22="エ",VLOOKUP(R22,エ!$A:$E,4,FALSE),""))))</f>
        <v>28-1　福　音　館</v>
      </c>
      <c r="V21" s="311" t="str">
        <f xml:space="preserve">
IF(T22="ア",VLOOKUP(R22,ア!$A:$C,3,FALSE),
IF(T22="イ",VLOOKUP(R22,イ!$A:$C,3,FALSE),
IF(T22="ウ",HLOOKUP(R22,ウ!$1:$6,5,FALSE)&amp;HLOOKUP(R22,ウ!$1:$6,6,FALSE),
IF(T22="エ",VLOOKUP(R22,エ!$A:$E,4,FALSE),""))))</f>
        <v>幼児絵本シリーズやさいのおなか</v>
      </c>
      <c r="W21" s="313" t="s">
        <v>7683</v>
      </c>
      <c r="X21" s="315" t="s">
        <v>7867</v>
      </c>
      <c r="Y21" s="317" t="s">
        <v>7871</v>
      </c>
      <c r="Z21" s="349"/>
    </row>
    <row r="22" spans="1:26" s="187" customFormat="1" ht="20.399999999999999" customHeight="1" x14ac:dyDescent="0.45">
      <c r="A22" s="225">
        <v>9784566002067</v>
      </c>
      <c r="B22" s="304"/>
      <c r="C22" s="297" t="s">
        <v>7722</v>
      </c>
      <c r="D22" s="310"/>
      <c r="E22" s="312"/>
      <c r="F22" s="314"/>
      <c r="G22" s="316"/>
      <c r="H22" s="306"/>
      <c r="I22" s="227">
        <v>9784566002067</v>
      </c>
      <c r="J22" s="304"/>
      <c r="K22" s="297" t="s">
        <v>7722</v>
      </c>
      <c r="L22" s="310"/>
      <c r="M22" s="312"/>
      <c r="N22" s="314"/>
      <c r="O22" s="316"/>
      <c r="P22" s="306"/>
      <c r="Q22" s="308"/>
      <c r="R22" s="225">
        <v>9784834014389</v>
      </c>
      <c r="S22" s="304"/>
      <c r="T22" s="297" t="s">
        <v>7722</v>
      </c>
      <c r="U22" s="310"/>
      <c r="V22" s="312"/>
      <c r="W22" s="314"/>
      <c r="X22" s="316"/>
      <c r="Y22" s="318"/>
      <c r="Z22" s="350"/>
    </row>
    <row r="23" spans="1:26" s="187" customFormat="1" ht="20.399999999999999" customHeight="1" x14ac:dyDescent="0.45">
      <c r="A23" s="294" t="s">
        <v>1943</v>
      </c>
      <c r="B23" s="303" t="s">
        <v>7862</v>
      </c>
      <c r="C23" s="295" t="s">
        <v>7862</v>
      </c>
      <c r="D23" s="309" t="s">
        <v>7873</v>
      </c>
      <c r="E23" s="311" t="s">
        <v>7874</v>
      </c>
      <c r="F23" s="313" t="s">
        <v>7683</v>
      </c>
      <c r="G23" s="315" t="s">
        <v>7867</v>
      </c>
      <c r="H23" s="305" t="s">
        <v>7868</v>
      </c>
      <c r="I23" s="298" t="s">
        <v>1945</v>
      </c>
      <c r="J23" s="303" t="s">
        <v>7862</v>
      </c>
      <c r="K23" s="295" t="s">
        <v>7862</v>
      </c>
      <c r="L23" s="309" t="str">
        <f xml:space="preserve">
IF(K24="ア",VLOOKUP(I24,ア!$A:$C,2,FALSE),
IF(K24="イ",VLOOKUP(I24,イ!$A:$C,2,FALSE),
IF(K24="ウ",HLOOKUP(I24,ウ!$1:$6,4,FALSE),
IF(K24="エ",VLOOKUP(I24,エ!$A:$E,4,FALSE),""))))</f>
        <v>教芸</v>
      </c>
      <c r="M23" s="311" t="s">
        <v>7904</v>
      </c>
      <c r="N23" s="313" t="s">
        <v>7683</v>
      </c>
      <c r="O23" s="315" t="s">
        <v>7867</v>
      </c>
      <c r="P23" s="305" t="s">
        <v>7885</v>
      </c>
      <c r="Q23" s="307"/>
      <c r="R23" s="294" t="s">
        <v>1948</v>
      </c>
      <c r="S23" s="303" t="s">
        <v>7862</v>
      </c>
      <c r="T23" s="295" t="s">
        <v>7862</v>
      </c>
      <c r="U23" s="309" t="str">
        <f xml:space="preserve">
IF(T24="ア",VLOOKUP(R24,ア!$A:$C,2,FALSE),
IF(T24="イ",VLOOKUP(R24,イ!$A:$C,2,FALSE),
IF(T24="ウ",HLOOKUP(R24,ウ!$1:$6,4,FALSE),
IF(T24="エ",VLOOKUP(R24,エ!$A:$E,4,FALSE),""))))</f>
        <v>教芸</v>
      </c>
      <c r="V23" s="311" t="str">
        <f xml:space="preserve">
IF(T24="ア",VLOOKUP(R24,ア!$A:$C,3,FALSE),
IF(T24="イ",VLOOKUP(R24,イ!$A:$C,3,FALSE),
IF(T24="ウ",HLOOKUP(R24,ウ!$1:$6,5,FALSE)&amp;HLOOKUP(R24,ウ!$1:$6,6,FALSE),
IF(T24="エ",VLOOKUP(R24,エ!$A:$E,4,FALSE),""))))</f>
        <v>小学生の音楽　３</v>
      </c>
      <c r="W23" s="313" t="s">
        <v>7683</v>
      </c>
      <c r="X23" s="315" t="s">
        <v>7867</v>
      </c>
      <c r="Y23" s="317" t="s">
        <v>7871</v>
      </c>
      <c r="Z23" s="349"/>
    </row>
    <row r="24" spans="1:26" s="187" customFormat="1" ht="20.399999999999999" customHeight="1" x14ac:dyDescent="0.45">
      <c r="A24" s="225" t="s">
        <v>7907</v>
      </c>
      <c r="B24" s="304"/>
      <c r="C24" s="297" t="s">
        <v>7866</v>
      </c>
      <c r="D24" s="310"/>
      <c r="E24" s="312"/>
      <c r="F24" s="314"/>
      <c r="G24" s="316"/>
      <c r="H24" s="306"/>
      <c r="I24" s="227" t="s">
        <v>7906</v>
      </c>
      <c r="J24" s="304"/>
      <c r="K24" s="297" t="s">
        <v>7866</v>
      </c>
      <c r="L24" s="310"/>
      <c r="M24" s="312"/>
      <c r="N24" s="314"/>
      <c r="O24" s="316"/>
      <c r="P24" s="306"/>
      <c r="Q24" s="308"/>
      <c r="R24" s="225" t="s">
        <v>7908</v>
      </c>
      <c r="S24" s="304"/>
      <c r="T24" s="297" t="s">
        <v>7866</v>
      </c>
      <c r="U24" s="310"/>
      <c r="V24" s="312"/>
      <c r="W24" s="314"/>
      <c r="X24" s="316"/>
      <c r="Y24" s="318"/>
      <c r="Z24" s="350"/>
    </row>
    <row r="25" spans="1:26" s="187" customFormat="1" ht="20.399999999999999" customHeight="1" x14ac:dyDescent="0.45">
      <c r="A25" s="294" t="s">
        <v>1944</v>
      </c>
      <c r="B25" s="303" t="s">
        <v>7863</v>
      </c>
      <c r="C25" s="295" t="s">
        <v>7863</v>
      </c>
      <c r="D25" s="309" t="str">
        <f xml:space="preserve">
IF(C26="ア",VLOOKUP(A26,ア!$A:$C,2,FALSE),
IF(C26="イ",VLOOKUP(A26,イ!$A:$C,2,FALSE),
IF(C26="ウ",HLOOKUP(A26,ウ!$1:$6,4,FALSE),
IF(C26="エ",VLOOKUP(A26,エ!$A:$E,4,FALSE),""))))</f>
        <v>28-1　福　音　館</v>
      </c>
      <c r="E25" s="311" t="str">
        <f xml:space="preserve">
IF(C26="ア",VLOOKUP(A26,ア!$A:$C,3,FALSE),
IF(C26="イ",VLOOKUP(A26,イ!$A:$C,3,FALSE),
IF(C26="ウ",HLOOKUP(A26,ウ!$1:$6,5,FALSE)&amp;HLOOKUP(A26,ウ!$1:$6,6,FALSE),
IF(C26="エ",VLOOKUP(A26,エ!$A:$E,4,FALSE),""))))</f>
        <v>かがくのとも絵本しんぶんしでつくろう</v>
      </c>
      <c r="F25" s="313" t="s">
        <v>7683</v>
      </c>
      <c r="G25" s="315" t="s">
        <v>7867</v>
      </c>
      <c r="H25" s="305" t="s">
        <v>7869</v>
      </c>
      <c r="I25" s="298" t="s">
        <v>1946</v>
      </c>
      <c r="J25" s="303" t="s">
        <v>7863</v>
      </c>
      <c r="K25" s="295" t="s">
        <v>7863</v>
      </c>
      <c r="L25" s="309" t="str">
        <f xml:space="preserve">
IF(K26="ア",VLOOKUP(I26,ア!$A:$C,2,FALSE),
IF(K26="イ",VLOOKUP(I26,イ!$A:$C,2,FALSE),
IF(K26="ウ",HLOOKUP(I26,ウ!$1:$6,4,FALSE),
IF(K26="エ",VLOOKUP(I26,エ!$A:$E,4,FALSE),""))))</f>
        <v>28-1　福　音　館</v>
      </c>
      <c r="M25" s="311" t="s">
        <v>7888</v>
      </c>
      <c r="N25" s="313" t="s">
        <v>7683</v>
      </c>
      <c r="O25" s="315" t="s">
        <v>7867</v>
      </c>
      <c r="P25" s="305" t="s">
        <v>7869</v>
      </c>
      <c r="Q25" s="307" t="s">
        <v>7886</v>
      </c>
      <c r="R25" s="294" t="s">
        <v>1949</v>
      </c>
      <c r="S25" s="303" t="s">
        <v>7863</v>
      </c>
      <c r="T25" s="295" t="s">
        <v>7863</v>
      </c>
      <c r="U25" s="309" t="str">
        <f xml:space="preserve">
IF(T26="ア",VLOOKUP(R26,ア!$A:$C,2,FALSE),
IF(T26="イ",VLOOKUP(R26,イ!$A:$C,2,FALSE),
IF(T26="ウ",HLOOKUP(R26,ウ!$1:$6,4,FALSE),
IF(T26="エ",VLOOKUP(R26,エ!$A:$E,4,FALSE),""))))</f>
        <v>02-1　岩　崎　書　店</v>
      </c>
      <c r="V25" s="311" t="str">
        <f xml:space="preserve">
IF(T26="ア",VLOOKUP(R26,ア!$A:$C,3,FALSE),
IF(T26="イ",VLOOKUP(R26,イ!$A:$C,3,FALSE),
IF(T26="ウ",HLOOKUP(R26,ウ!$1:$6,5,FALSE)&amp;HLOOKUP(R26,ウ!$1:$6,6,FALSE),
IF(T26="エ",VLOOKUP(R26,エ!$A:$E,4,FALSE),""))))</f>
        <v>あそびの絵本えのぐあそび</v>
      </c>
      <c r="W25" s="313" t="s">
        <v>7683</v>
      </c>
      <c r="X25" s="315" t="s">
        <v>7867</v>
      </c>
      <c r="Y25" s="317" t="s">
        <v>7909</v>
      </c>
      <c r="Z25" s="349"/>
    </row>
    <row r="26" spans="1:26" s="187" customFormat="1" ht="20.399999999999999" customHeight="1" x14ac:dyDescent="0.45">
      <c r="A26" s="225">
        <v>9784834010510</v>
      </c>
      <c r="B26" s="304"/>
      <c r="C26" s="297" t="s">
        <v>7722</v>
      </c>
      <c r="D26" s="310"/>
      <c r="E26" s="312"/>
      <c r="F26" s="314"/>
      <c r="G26" s="316"/>
      <c r="H26" s="306"/>
      <c r="I26" s="227">
        <v>9784834010510</v>
      </c>
      <c r="J26" s="304"/>
      <c r="K26" s="297" t="s">
        <v>7722</v>
      </c>
      <c r="L26" s="310"/>
      <c r="M26" s="312"/>
      <c r="N26" s="314"/>
      <c r="O26" s="316"/>
      <c r="P26" s="306"/>
      <c r="Q26" s="308"/>
      <c r="R26" s="225">
        <v>9784265912179</v>
      </c>
      <c r="S26" s="304"/>
      <c r="T26" s="297" t="s">
        <v>7722</v>
      </c>
      <c r="U26" s="310"/>
      <c r="V26" s="312"/>
      <c r="W26" s="314"/>
      <c r="X26" s="316"/>
      <c r="Y26" s="318"/>
      <c r="Z26" s="350"/>
    </row>
    <row r="27" spans="1:26" s="187" customFormat="1" ht="20.399999999999999" customHeight="1" x14ac:dyDescent="0.45">
      <c r="A27" s="294" t="s">
        <v>7790</v>
      </c>
      <c r="B27" s="303" t="s">
        <v>7864</v>
      </c>
      <c r="C27" s="295" t="s">
        <v>7864</v>
      </c>
      <c r="D27" s="309" t="str">
        <f xml:space="preserve">
IF(C28="ア",VLOOKUP(A28,ア!$A:$C,2,FALSE),
IF(C28="イ",VLOOKUP(A28,イ!$A:$C,2,FALSE),
IF(C28="ウ",HLOOKUP(A28,ウ!$1:$6,4,FALSE),
IF(C28="エ",VLOOKUP(A28,エ!$A:$E,4,FALSE),""))))</f>
        <v>06-1　偕　成　社</v>
      </c>
      <c r="E27" s="311" t="str">
        <f xml:space="preserve">
IF(C28="ア",VLOOKUP(A28,ア!$A:$C,3,FALSE),
IF(C28="イ",VLOOKUP(A28,イ!$A:$C,3,FALSE),
IF(C28="ウ",HLOOKUP(A28,ウ!$1:$6,5,FALSE)&amp;HLOOKUP(A28,ウ!$1:$6,6,FALSE),
IF(C28="エ",VLOOKUP(A28,エ!$A:$E,4,FALSE),""))))</f>
        <v>あかちゃんの
あそびえほん（10）おきがえあそび</v>
      </c>
      <c r="F27" s="313" t="s">
        <v>7683</v>
      </c>
      <c r="G27" s="315" t="s">
        <v>7867</v>
      </c>
      <c r="H27" s="305" t="s">
        <v>7868</v>
      </c>
      <c r="I27" s="298" t="s">
        <v>7791</v>
      </c>
      <c r="J27" s="303" t="s">
        <v>7864</v>
      </c>
      <c r="K27" s="295" t="s">
        <v>7864</v>
      </c>
      <c r="L27" s="309" t="str">
        <f xml:space="preserve">
IF(K28="ア",VLOOKUP(I28,ア!$A:$C,2,FALSE),
IF(K28="イ",VLOOKUP(I28,イ!$A:$C,2,FALSE),
IF(K28="ウ",HLOOKUP(I28,ウ!$1:$6,4,FALSE),
IF(K28="エ",VLOOKUP(I28,エ!$A:$E,4,FALSE),""))))</f>
        <v>28-1　福　音　館</v>
      </c>
      <c r="M27" s="311" t="s">
        <v>7884</v>
      </c>
      <c r="N27" s="313" t="s">
        <v>7683</v>
      </c>
      <c r="O27" s="315" t="s">
        <v>7867</v>
      </c>
      <c r="P27" s="305" t="s">
        <v>7885</v>
      </c>
      <c r="Q27" s="307"/>
      <c r="R27" s="294" t="s">
        <v>7792</v>
      </c>
      <c r="S27" s="303" t="s">
        <v>7872</v>
      </c>
      <c r="T27" s="295" t="s">
        <v>7872</v>
      </c>
      <c r="U27" s="309" t="str">
        <f xml:space="preserve">
IF(T28="ア",VLOOKUP(R28,ア!$A:$C,2,FALSE),
IF(T28="イ",VLOOKUP(R28,イ!$A:$C,2,FALSE),
IF(T28="ウ",HLOOKUP(R28,ウ!$1:$6,4,FALSE),
IF(T28="エ",VLOOKUP(R28,エ!$A:$E,4,FALSE),""))))</f>
        <v>51-4 アリス館</v>
      </c>
      <c r="V27" s="311" t="str">
        <f xml:space="preserve">
IF(T28="ア",VLOOKUP(R28,ア!$A:$C,3,FALSE),
IF(T28="イ",VLOOKUP(R28,イ!$A:$C,3,FALSE),
IF(T28="ウ",HLOOKUP(R28,ウ!$1:$6,5,FALSE)&amp;HLOOKUP(R28,ウ!$1:$6,6,FALSE),
IF(T28="エ",VLOOKUP(R28,エ!$A:$E,4,FALSE),""))))</f>
        <v>はみがきれっしゃしゅっぱつしんこう</v>
      </c>
      <c r="W27" s="313" t="s">
        <v>7683</v>
      </c>
      <c r="X27" s="315" t="s">
        <v>7867</v>
      </c>
      <c r="Y27" s="317" t="s">
        <v>7909</v>
      </c>
      <c r="Z27" s="349"/>
    </row>
    <row r="28" spans="1:26" s="187" customFormat="1" ht="20.399999999999999" customHeight="1" x14ac:dyDescent="0.45">
      <c r="A28" s="225">
        <v>9784031311007</v>
      </c>
      <c r="B28" s="304"/>
      <c r="C28" s="297" t="s">
        <v>7722</v>
      </c>
      <c r="D28" s="310"/>
      <c r="E28" s="312"/>
      <c r="F28" s="314"/>
      <c r="G28" s="316"/>
      <c r="H28" s="306"/>
      <c r="I28" s="227">
        <v>9784834014655</v>
      </c>
      <c r="J28" s="304"/>
      <c r="K28" s="297" t="s">
        <v>7722</v>
      </c>
      <c r="L28" s="310"/>
      <c r="M28" s="312"/>
      <c r="N28" s="314"/>
      <c r="O28" s="316"/>
      <c r="P28" s="306"/>
      <c r="Q28" s="308"/>
      <c r="R28" s="225">
        <v>9784752006893</v>
      </c>
      <c r="S28" s="304"/>
      <c r="T28" s="297" t="s">
        <v>7722</v>
      </c>
      <c r="U28" s="310"/>
      <c r="V28" s="312"/>
      <c r="W28" s="314"/>
      <c r="X28" s="316"/>
      <c r="Y28" s="318"/>
      <c r="Z28" s="350"/>
    </row>
    <row r="29" spans="1:26" s="187" customFormat="1" ht="20.399999999999999" customHeight="1" x14ac:dyDescent="0.45">
      <c r="A29" s="294" t="s">
        <v>7793</v>
      </c>
      <c r="B29" s="303"/>
      <c r="C29" s="295"/>
      <c r="D29" s="309" t="str">
        <f xml:space="preserve">
IF(C30="ア",VLOOKUP(A30,ア!$A:$C,2,FALSE),
IF(C30="イ",VLOOKUP(A30,イ!$A:$C,2,FALSE),
IF(C30="ウ",HLOOKUP(A30,ウ!$1:$6,4,FALSE),
IF(C30="エ",VLOOKUP(A30,エ!$A:$E,4,FALSE),""))))</f>
        <v/>
      </c>
      <c r="E29" s="311" t="str">
        <f xml:space="preserve">
IF(C30="ア",VLOOKUP(A30,ア!$A:$C,3,FALSE),
IF(C30="イ",VLOOKUP(A30,イ!$A:$C,3,FALSE),
IF(C30="ウ",HLOOKUP(A30,ウ!$1:$6,5,FALSE)&amp;HLOOKUP(A30,ウ!$1:$6,6,FALSE),
IF(C30="エ",VLOOKUP(A30,エ!$A:$E,4,FALSE),""))))</f>
        <v/>
      </c>
      <c r="F29" s="313"/>
      <c r="G29" s="315"/>
      <c r="H29" s="305"/>
      <c r="I29" s="298" t="s">
        <v>7794</v>
      </c>
      <c r="J29" s="303"/>
      <c r="K29" s="295"/>
      <c r="L29" s="309" t="str">
        <f xml:space="preserve">
IF(K30="ア",VLOOKUP(I30,ア!$A:$C,2,FALSE),
IF(K30="イ",VLOOKUP(I30,イ!$A:$C,2,FALSE),
IF(K30="ウ",HLOOKUP(I30,ウ!$1:$6,4,FALSE),
IF(K30="エ",VLOOKUP(I30,エ!$A:$E,4,FALSE),""))))</f>
        <v/>
      </c>
      <c r="M29" s="311" t="str">
        <f xml:space="preserve">
IF(K30="ア",VLOOKUP(I30,ア!$A:$C,3,FALSE),
IF(K30="イ",VLOOKUP(I30,イ!$A:$C,3,FALSE),
IF(K30="ウ",HLOOKUP(I30,ウ!$1:$6,5,FALSE)&amp;HLOOKUP(I30,ウ!$1:$6,6,FALSE),
IF(K30="エ",VLOOKUP(I30,エ!$A:$E,4,FALSE),""))))</f>
        <v/>
      </c>
      <c r="N29" s="313"/>
      <c r="O29" s="315"/>
      <c r="P29" s="305"/>
      <c r="Q29" s="307"/>
      <c r="R29" s="294" t="s">
        <v>7795</v>
      </c>
      <c r="S29" s="303" t="s">
        <v>7864</v>
      </c>
      <c r="T29" s="295" t="s">
        <v>7864</v>
      </c>
      <c r="U29" s="309" t="str">
        <f xml:space="preserve">
IF(T30="ア",VLOOKUP(R30,ア!$A:$C,2,FALSE),
IF(T30="イ",VLOOKUP(R30,イ!$A:$C,2,FALSE),
IF(T30="ウ",HLOOKUP(R30,ウ!$1:$6,4,FALSE),
IF(T30="エ",VLOOKUP(R30,エ!$A:$E,4,FALSE),""))))</f>
        <v>27-2　評　論　社</v>
      </c>
      <c r="V29" s="311" t="str">
        <f xml:space="preserve">
IF(T30="ア",VLOOKUP(R30,ア!$A:$C,3,FALSE),
IF(T30="イ",VLOOKUP(R30,イ!$A:$C,3,FALSE),
IF(T30="ウ",HLOOKUP(R30,ウ!$1:$6,5,FALSE)&amp;HLOOKUP(R30,ウ!$1:$6,6,FALSE),
IF(T30="エ",VLOOKUP(R30,エ!$A:$E,4,FALSE),""))))</f>
        <v>児童図書館・絵本の部屋デイビッドが
やっちゃった！</v>
      </c>
      <c r="W29" s="313" t="s">
        <v>7683</v>
      </c>
      <c r="X29" s="315" t="s">
        <v>7867</v>
      </c>
      <c r="Y29" s="317" t="s">
        <v>7871</v>
      </c>
      <c r="Z29" s="349"/>
    </row>
    <row r="30" spans="1:26" s="187" customFormat="1" ht="20.399999999999999" customHeight="1" x14ac:dyDescent="0.45">
      <c r="A30" s="225"/>
      <c r="B30" s="304"/>
      <c r="C30" s="297"/>
      <c r="D30" s="310"/>
      <c r="E30" s="312"/>
      <c r="F30" s="314"/>
      <c r="G30" s="316"/>
      <c r="H30" s="306"/>
      <c r="I30" s="227"/>
      <c r="J30" s="304"/>
      <c r="K30" s="297"/>
      <c r="L30" s="310"/>
      <c r="M30" s="312"/>
      <c r="N30" s="314"/>
      <c r="O30" s="316"/>
      <c r="P30" s="306"/>
      <c r="Q30" s="308"/>
      <c r="R30" s="225">
        <v>9784566007987</v>
      </c>
      <c r="S30" s="304"/>
      <c r="T30" s="297" t="s">
        <v>7722</v>
      </c>
      <c r="U30" s="310"/>
      <c r="V30" s="312"/>
      <c r="W30" s="314"/>
      <c r="X30" s="316"/>
      <c r="Y30" s="318"/>
      <c r="Z30" s="350"/>
    </row>
    <row r="31" spans="1:26" s="187" customFormat="1" ht="20.399999999999999"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c r="T31" s="295"/>
      <c r="U31" s="309" t="str">
        <f xml:space="preserve">
IF(T32="ア",VLOOKUP(R32,ア!$A:$C,2,FALSE),
IF(T32="イ",VLOOKUP(R32,イ!$A:$C,2,FALSE),
IF(T32="ウ",HLOOKUP(R32,ウ!$1:$6,4,FALSE),
IF(T32="エ",VLOOKUP(R32,エ!$A:$E,4,FALSE),""))))</f>
        <v/>
      </c>
      <c r="V31" s="311" t="str">
        <f xml:space="preserve">
IF(T32="ア",VLOOKUP(R32,ア!$A:$C,3,FALSE),
IF(T32="イ",VLOOKUP(R32,イ!$A:$C,3,FALSE),
IF(T32="ウ",HLOOKUP(R32,ウ!$1:$6,5,FALSE)&amp;HLOOKUP(R32,ウ!$1:$6,6,FALSE),
IF(T32="エ",VLOOKUP(R32,エ!$A:$E,4,FALSE),""))))</f>
        <v/>
      </c>
      <c r="W31" s="313"/>
      <c r="X31" s="315"/>
      <c r="Y31" s="317"/>
      <c r="Z31" s="349"/>
    </row>
    <row r="32" spans="1:26" s="187" customFormat="1" ht="20.399999999999999" customHeight="1" x14ac:dyDescent="0.45">
      <c r="A32" s="225"/>
      <c r="B32" s="304"/>
      <c r="C32" s="297"/>
      <c r="D32" s="310"/>
      <c r="E32" s="312"/>
      <c r="F32" s="314"/>
      <c r="G32" s="316"/>
      <c r="H32" s="306"/>
      <c r="I32" s="227"/>
      <c r="J32" s="304"/>
      <c r="K32" s="297"/>
      <c r="L32" s="310"/>
      <c r="M32" s="312"/>
      <c r="N32" s="314"/>
      <c r="O32" s="316"/>
      <c r="P32" s="306"/>
      <c r="Q32" s="308"/>
      <c r="R32" s="225"/>
      <c r="S32" s="304"/>
      <c r="T32" s="297"/>
      <c r="U32" s="310"/>
      <c r="V32" s="312"/>
      <c r="W32" s="314"/>
      <c r="X32" s="316"/>
      <c r="Y32" s="318"/>
      <c r="Z32" s="350"/>
    </row>
    <row r="33" spans="1:26" s="187" customFormat="1" ht="20.399999999999999"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c r="T33" s="295"/>
      <c r="U33" s="309" t="str">
        <f xml:space="preserve">
IF(T34="ア",VLOOKUP(R34,ア!$A:$C,2,FALSE),
IF(T34="イ",VLOOKUP(R34,イ!$A:$C,2,FALSE),
IF(T34="ウ",HLOOKUP(R34,ウ!$1:$6,4,FALSE),
IF(T34="エ",VLOOKUP(R34,エ!$A:$E,4,FALSE),""))))</f>
        <v/>
      </c>
      <c r="V33" s="311" t="str">
        <f xml:space="preserve">
IF(T34="ア",VLOOKUP(R34,ア!$A:$C,3,FALSE),
IF(T34="イ",VLOOKUP(R34,イ!$A:$C,3,FALSE),
IF(T34="ウ",HLOOKUP(R34,ウ!$1:$6,5,FALSE)&amp;HLOOKUP(R34,ウ!$1:$6,6,FALSE),
IF(T34="エ",VLOOKUP(R34,エ!$A:$E,4,FALSE),""))))</f>
        <v/>
      </c>
      <c r="W33" s="313"/>
      <c r="X33" s="315"/>
      <c r="Y33" s="317"/>
      <c r="Z33" s="349"/>
    </row>
    <row r="34" spans="1:26" s="187" customFormat="1" ht="20.399999999999999" customHeight="1" x14ac:dyDescent="0.45">
      <c r="A34" s="225"/>
      <c r="B34" s="304"/>
      <c r="C34" s="297"/>
      <c r="D34" s="310"/>
      <c r="E34" s="312"/>
      <c r="F34" s="314"/>
      <c r="G34" s="316"/>
      <c r="H34" s="306"/>
      <c r="I34" s="227"/>
      <c r="J34" s="304"/>
      <c r="K34" s="297"/>
      <c r="L34" s="310"/>
      <c r="M34" s="312"/>
      <c r="N34" s="314"/>
      <c r="O34" s="316"/>
      <c r="P34" s="306"/>
      <c r="Q34" s="308"/>
      <c r="R34" s="225"/>
      <c r="S34" s="304"/>
      <c r="T34" s="297"/>
      <c r="U34" s="310"/>
      <c r="V34" s="312"/>
      <c r="W34" s="314"/>
      <c r="X34" s="316"/>
      <c r="Y34" s="318"/>
      <c r="Z34" s="350"/>
    </row>
    <row r="35" spans="1:26" s="187" customFormat="1" ht="20.399999999999999"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c r="T35" s="295"/>
      <c r="U35" s="309" t="str">
        <f xml:space="preserve">
IF(T36="ア",VLOOKUP(R36,ア!$A:$C,2,FALSE),
IF(T36="イ",VLOOKUP(R36,イ!$A:$C,2,FALSE),
IF(T36="ウ",HLOOKUP(R36,ウ!$1:$6,4,FALSE),
IF(T36="エ",VLOOKUP(R36,エ!$A:$E,4,FALSE),""))))</f>
        <v/>
      </c>
      <c r="V35" s="311" t="str">
        <f xml:space="preserve">
IF(T36="ア",VLOOKUP(R36,ア!$A:$C,3,FALSE),
IF(T36="イ",VLOOKUP(R36,イ!$A:$C,3,FALSE),
IF(T36="ウ",HLOOKUP(R36,ウ!$1:$6,5,FALSE)&amp;HLOOKUP(R36,ウ!$1:$6,6,FALSE),
IF(T36="エ",VLOOKUP(R36,エ!$A:$E,4,FALSE),""))))</f>
        <v/>
      </c>
      <c r="W35" s="313"/>
      <c r="X35" s="315"/>
      <c r="Y35" s="317"/>
      <c r="Z35" s="349"/>
    </row>
    <row r="36" spans="1:26" s="187" customFormat="1" ht="20.399999999999999" customHeight="1" x14ac:dyDescent="0.45">
      <c r="A36" s="225"/>
      <c r="B36" s="304"/>
      <c r="C36" s="297"/>
      <c r="D36" s="310"/>
      <c r="E36" s="312"/>
      <c r="F36" s="314"/>
      <c r="G36" s="316"/>
      <c r="H36" s="306"/>
      <c r="I36" s="227"/>
      <c r="J36" s="304"/>
      <c r="K36" s="297"/>
      <c r="L36" s="310"/>
      <c r="M36" s="312"/>
      <c r="N36" s="314"/>
      <c r="O36" s="316"/>
      <c r="P36" s="306"/>
      <c r="Q36" s="308"/>
      <c r="R36" s="225"/>
      <c r="S36" s="304"/>
      <c r="T36" s="297"/>
      <c r="U36" s="310"/>
      <c r="V36" s="312"/>
      <c r="W36" s="314"/>
      <c r="X36" s="316"/>
      <c r="Y36" s="318"/>
      <c r="Z36" s="350"/>
    </row>
    <row r="37" spans="1:26" s="187" customFormat="1" ht="20.399999999999999"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0.399999999999999"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0.399999999999999"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0.399999999999999"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0.399999999999999"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0.399999999999999"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0.399999999999999"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0.399999999999999"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0.399999999999999"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0.399999999999999"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0.399999999999999"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0.399999999999999"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0.399999999999999"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0.399999999999999"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0.399999999999999"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0.399999999999999"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0.399999999999999"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0.399999999999999"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0.399999999999999"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0.399999999999999"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0.399999999999999"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0.399999999999999"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0.399999999999999"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0.399999999999999"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0.399999999999999"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0.399999999999999"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0.399999999999999"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0.399999999999999"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0.399999999999999"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0.399999999999999"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0.399999999999999"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0.399999999999999"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0.399999999999999"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0.399999999999999"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0.399999999999999"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0.399999999999999"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0.399999999999999"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0.399999999999999"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0.399999999999999"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0.399999999999999"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0.399999999999999"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0.399999999999999"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0.399999999999999"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0.399999999999999"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0.399999999999999"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0.399999999999999"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0.399999999999999"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0.399999999999999"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0.399999999999999"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0.399999999999999"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0.399999999999999"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0.399999999999999"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0.399999999999999"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0.399999999999999"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0.399999999999999"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0.399999999999999"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0.399999999999999"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0.399999999999999"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0.399999999999999"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0.399999999999999"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0.399999999999999"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0.399999999999999"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0.399999999999999"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0.399999999999999"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0.399999999999999"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0.399999999999999"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0.399999999999999"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0.399999999999999"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0.399999999999999"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0.399999999999999"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0.399999999999999"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0.399999999999999"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0.399999999999999"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0.399999999999999"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0.399999999999999"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0.399999999999999"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0.399999999999999"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0.399999999999999"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0.399999999999999"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0.399999999999999"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0.399999999999999"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0.399999999999999"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0.399999999999999"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0.399999999999999"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0.399999999999999"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0.399999999999999"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0.399999999999999"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0.399999999999999"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0.399999999999999"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0.399999999999999"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0.399999999999999"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0.399999999999999"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0.399999999999999"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0.399999999999999"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0.399999999999999"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0.399999999999999"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0.399999999999999"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0.399999999999999"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0.399999999999999"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0.399999999999999"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和泉支援学校</v>
      </c>
      <c r="B2" s="286" t="str">
        <f>'様式4・小学部（低）'!W3</f>
        <v>小学部（低）</v>
      </c>
      <c r="C2" s="287">
        <f>集計用!F2</f>
        <v>3</v>
      </c>
      <c r="D2" s="287">
        <f>集計用!G2</f>
        <v>0</v>
      </c>
      <c r="E2" s="287">
        <f>集計用!H2</f>
        <v>14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3</v>
      </c>
      <c r="G2" s="286">
        <f>IF(COUNTIF($B:$B,G1)=0,0,COUNTA(_xlfn.UNIQUE(G3:G182))-1)</f>
        <v>0</v>
      </c>
      <c r="H2" s="286">
        <f>IF(COUNTIF($B:$B,H1)=0,0,COUNTA(_xlfn.UNIQUE(H3:H182))-1)</f>
        <v>14</v>
      </c>
      <c r="I2" s="286">
        <f>IF(COUNTIF($B:$B,I1)=0,0,COUNTA(_xlfn.UNIQUE(I3:I182))-1)</f>
        <v>0</v>
      </c>
      <c r="J2" s="286">
        <f>IF(COUNTIF($B:$B,J1)=0,0,COUNTA(_xlfn.UNIQUE(J3:J182))-1)</f>
        <v>0</v>
      </c>
    </row>
    <row r="3" spans="1:10" x14ac:dyDescent="0.45">
      <c r="A3" s="286" t="s">
        <v>7728</v>
      </c>
      <c r="B3" s="286" t="str">
        <f>'様式4・小学部（低）'!C18</f>
        <v>ウ</v>
      </c>
      <c r="C3" s="286" t="str">
        <f>'様式4・小学部（低）'!E17</f>
        <v>エリック・カールの絵本はらぺこあおむし</v>
      </c>
      <c r="E3" s="286" t="s">
        <v>7648</v>
      </c>
      <c r="F3" s="286" t="str" cm="1">
        <f t="array" ref="F3:F5">IFERROR(_xlfn._xlws.FILTER($C$3:$C$182,($B$3:$B$182=F1)*($D$3:$D$182&lt;&gt;"〇")),"")</f>
        <v>小学生のおんがく　１</v>
      </c>
      <c r="G3" s="286" t="str" cm="1">
        <f t="array" ref="G3">IFERROR(_xlfn._xlws.FILTER($C$3:$C$182,($B$3:$B$182=G1)*($D$3:$D$182&lt;&gt;"〇")),"")</f>
        <v/>
      </c>
      <c r="H3" s="286" t="str" cm="1">
        <f t="array" ref="H3:H16">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まついのりこ・
あかちゃんのほん３集（３）おおきくなった！</v>
      </c>
      <c r="E4" s="286" t="s">
        <v>7648</v>
      </c>
      <c r="F4" s="286" t="str">
        <v>小学生の音楽　２</v>
      </c>
      <c r="H4" s="286" t="str">
        <v>まついのりこ・
あかちゃんのほん３集（３）おおきくなった！</v>
      </c>
    </row>
    <row r="5" spans="1:10" x14ac:dyDescent="0.45">
      <c r="A5" s="286" t="s">
        <v>2026</v>
      </c>
      <c r="B5" s="286" t="str">
        <f>'様式4・小学部（低）'!C22</f>
        <v>ウ</v>
      </c>
      <c r="C5" s="286" t="str">
        <f>'様式4・小学部（低）'!E21</f>
        <v>しかけ絵本の本棚コロちゃんはどこ？</v>
      </c>
      <c r="E5" s="286" t="s">
        <v>7648</v>
      </c>
      <c r="F5" s="286" t="str">
        <v>小学生の音楽　３</v>
      </c>
      <c r="H5" s="286" t="str">
        <v>しかけ絵本の本棚コロちゃんはどこ？</v>
      </c>
    </row>
    <row r="6" spans="1:10" x14ac:dyDescent="0.45">
      <c r="A6" s="286" t="s">
        <v>2029</v>
      </c>
      <c r="B6" s="286" t="str">
        <f>'様式4・小学部（低）'!C24</f>
        <v>ア</v>
      </c>
      <c r="C6" s="286" t="str">
        <f>'様式4・小学部（低）'!E23</f>
        <v>小学生のおんがく　１</v>
      </c>
      <c r="E6" s="286" t="s">
        <v>7648</v>
      </c>
      <c r="H6" s="286" t="str">
        <v>かがくのとも絵本しんぶんしでつくろう</v>
      </c>
    </row>
    <row r="7" spans="1:10" x14ac:dyDescent="0.45">
      <c r="A7" s="286" t="s">
        <v>2032</v>
      </c>
      <c r="B7" s="286" t="str">
        <f>'様式4・小学部（低）'!C26</f>
        <v>ウ</v>
      </c>
      <c r="C7" s="286" t="str">
        <f>'様式4・小学部（低）'!E25</f>
        <v>かがくのとも絵本しんぶんしでつくろう</v>
      </c>
      <c r="E7" s="286" t="s">
        <v>7648</v>
      </c>
      <c r="H7" s="286" t="str">
        <v>あかちゃんの
あそびえほん（10）おきがえあそび</v>
      </c>
    </row>
    <row r="8" spans="1:10" x14ac:dyDescent="0.45">
      <c r="A8" s="286" t="s">
        <v>2035</v>
      </c>
      <c r="B8" s="286" t="str">
        <f>'様式4・小学部（低）'!C28</f>
        <v>ウ</v>
      </c>
      <c r="C8" s="286" t="str">
        <f>'様式4・小学部（低）'!E27</f>
        <v>あかちゃんの
あそびえほん（10）おきがえあそび</v>
      </c>
      <c r="E8" s="286" t="s">
        <v>7648</v>
      </c>
      <c r="H8" s="286" t="str">
        <v>幼児絵本シリーズ
きんぎょがにげた</v>
      </c>
    </row>
    <row r="9" spans="1:10" x14ac:dyDescent="0.45">
      <c r="A9" s="286" t="s">
        <v>2038</v>
      </c>
      <c r="B9" s="286">
        <f>'様式4・小学部（低）'!C30</f>
        <v>0</v>
      </c>
      <c r="C9" s="286" t="str">
        <f>'様式4・小学部（低）'!E29</f>
        <v/>
      </c>
      <c r="E9" s="286" t="s">
        <v>7648</v>
      </c>
      <c r="H9" s="286" t="str">
        <v>ブルーナの絵本　まる、しかく、さんかく</v>
      </c>
    </row>
    <row r="10" spans="1:10" x14ac:dyDescent="0.45">
      <c r="A10" s="286" t="s">
        <v>2041</v>
      </c>
      <c r="B10" s="286">
        <f>'様式4・小学部（低）'!C32</f>
        <v>0</v>
      </c>
      <c r="C10" s="286" t="str">
        <f>'様式4・小学部（低）'!E31</f>
        <v/>
      </c>
      <c r="E10" s="286" t="s">
        <v>7648</v>
      </c>
      <c r="H10" s="286" t="str">
        <v>ぐりとぐらの絵本
ぐりとぐらの1ねんかん</v>
      </c>
    </row>
    <row r="11" spans="1:10" x14ac:dyDescent="0.45">
      <c r="A11" s="286" t="s">
        <v>2044</v>
      </c>
      <c r="B11" s="286">
        <f>'様式4・小学部（低）'!C34</f>
        <v>0</v>
      </c>
      <c r="C11" s="286" t="str">
        <f>'様式4・小学部（低）'!E33</f>
        <v/>
      </c>
      <c r="E11" s="286" t="s">
        <v>7648</v>
      </c>
      <c r="H11" s="286" t="str">
        <v>かたちでおぼえるあいうえお</v>
      </c>
    </row>
    <row r="12" spans="1:10" x14ac:dyDescent="0.45">
      <c r="A12" s="286" t="s">
        <v>2047</v>
      </c>
      <c r="B12" s="286">
        <f>'様式4・小学部（低）'!C36</f>
        <v>0</v>
      </c>
      <c r="C12" s="286" t="str">
        <f>'様式4・小学部（低）'!E35</f>
        <v/>
      </c>
      <c r="E12" s="286" t="s">
        <v>7648</v>
      </c>
      <c r="H12" s="286" t="str">
        <v>こぐまちゃんえほん別冊さよならさんかく</v>
      </c>
    </row>
    <row r="13" spans="1:10" x14ac:dyDescent="0.45">
      <c r="A13" s="286" t="s">
        <v>2050</v>
      </c>
      <c r="B13" s="286">
        <f>'様式4・小学部（低）'!C38</f>
        <v>0</v>
      </c>
      <c r="C13" s="286" t="str">
        <f>'様式4・小学部（低）'!E37</f>
        <v/>
      </c>
      <c r="E13" s="286" t="s">
        <v>7648</v>
      </c>
      <c r="H13" s="286" t="str">
        <v>幼児絵本シリーズやさいのおなか</v>
      </c>
    </row>
    <row r="14" spans="1:10" x14ac:dyDescent="0.45">
      <c r="A14" s="286" t="s">
        <v>2053</v>
      </c>
      <c r="B14" s="286">
        <f>'様式4・小学部（低）'!C40</f>
        <v>0</v>
      </c>
      <c r="C14" s="286" t="str">
        <f>'様式4・小学部（低）'!E39</f>
        <v/>
      </c>
      <c r="E14" s="286" t="s">
        <v>7648</v>
      </c>
      <c r="H14" s="286" t="str">
        <v>あそびの絵本えのぐあそび</v>
      </c>
    </row>
    <row r="15" spans="1:10" x14ac:dyDescent="0.45">
      <c r="A15" s="286" t="s">
        <v>2056</v>
      </c>
      <c r="B15" s="286">
        <f>'様式4・小学部（低）'!C42</f>
        <v>0</v>
      </c>
      <c r="C15" s="286" t="str">
        <f>'様式4・小学部（低）'!E41</f>
        <v/>
      </c>
      <c r="E15" s="286" t="s">
        <v>7648</v>
      </c>
      <c r="H15" s="286" t="str">
        <v>はみがきれっしゃしゅっぱつしんこう</v>
      </c>
    </row>
    <row r="16" spans="1:10" x14ac:dyDescent="0.45">
      <c r="A16" s="286" t="s">
        <v>2059</v>
      </c>
      <c r="B16" s="286">
        <f>'様式4・小学部（低）'!C44</f>
        <v>0</v>
      </c>
      <c r="C16" s="286" t="str">
        <f>'様式4・小学部（低）'!E43</f>
        <v/>
      </c>
      <c r="E16" s="286" t="s">
        <v>7648</v>
      </c>
      <c r="H16" s="286" t="str">
        <v>児童図書館・絵本の部屋デイビッドが
やっちゃった！</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幼児絵本シリーズ
きんぎょがにげた</v>
      </c>
      <c r="D63" s="286">
        <f>'様式4・小学部（低）'!Q17</f>
        <v>0</v>
      </c>
      <c r="E63" s="286" t="s">
        <v>7648</v>
      </c>
    </row>
    <row r="64" spans="1:5" x14ac:dyDescent="0.45">
      <c r="A64" s="286" t="s">
        <v>2024</v>
      </c>
      <c r="B64" s="286" t="str">
        <f>'様式4・小学部（低）'!K20</f>
        <v>ウ</v>
      </c>
      <c r="C64" s="286" t="str">
        <f>'様式4・小学部（低）'!M19</f>
        <v>ブルーナの絵本　まる、しかく、さんかく</v>
      </c>
      <c r="D64" s="286">
        <f>'様式4・小学部（低）'!Q19</f>
        <v>0</v>
      </c>
      <c r="E64" s="286" t="s">
        <v>7648</v>
      </c>
    </row>
    <row r="65" spans="1:5" x14ac:dyDescent="0.45">
      <c r="A65" s="286" t="s">
        <v>2027</v>
      </c>
      <c r="B65" s="286" t="str">
        <f>'様式4・小学部（低）'!K22</f>
        <v>ウ</v>
      </c>
      <c r="C65" s="286" t="str">
        <f>'様式4・小学部（低）'!M21</f>
        <v>しかけ絵本の本棚コロちゃんはどこ？</v>
      </c>
      <c r="D65" s="286" t="str">
        <f>'様式4・小学部（低）'!Q21</f>
        <v>〇</v>
      </c>
      <c r="E65" s="286" t="s">
        <v>7648</v>
      </c>
    </row>
    <row r="66" spans="1:5" x14ac:dyDescent="0.45">
      <c r="A66" s="286" t="s">
        <v>2030</v>
      </c>
      <c r="B66" s="286" t="str">
        <f>'様式4・小学部（低）'!K24</f>
        <v>ア</v>
      </c>
      <c r="C66" s="286" t="str">
        <f>'様式4・小学部（低）'!M23</f>
        <v>小学生の音楽　２</v>
      </c>
      <c r="D66" s="286">
        <f>'様式4・小学部（低）'!Q23</f>
        <v>0</v>
      </c>
      <c r="E66" s="286" t="s">
        <v>7648</v>
      </c>
    </row>
    <row r="67" spans="1:5" x14ac:dyDescent="0.45">
      <c r="A67" s="286" t="s">
        <v>2033</v>
      </c>
      <c r="B67" s="286" t="str">
        <f>'様式4・小学部（低）'!K26</f>
        <v>ウ</v>
      </c>
      <c r="C67" s="286" t="str">
        <f>'様式4・小学部（低）'!M25</f>
        <v>かがくのとも絵本しんぶんしでつくろう</v>
      </c>
      <c r="D67" s="286" t="str">
        <f>'様式4・小学部（低）'!Q25</f>
        <v>〇</v>
      </c>
      <c r="E67" s="286" t="s">
        <v>7648</v>
      </c>
    </row>
    <row r="68" spans="1:5" x14ac:dyDescent="0.45">
      <c r="A68" s="286" t="s">
        <v>2036</v>
      </c>
      <c r="B68" s="286" t="str">
        <f>'様式4・小学部（低）'!K28</f>
        <v>ウ</v>
      </c>
      <c r="C68" s="286" t="str">
        <f>'様式4・小学部（低）'!M27</f>
        <v>ぐりとぐらの絵本
ぐりとぐらの1ねんかん</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かたちでおぼえるあいうえお</v>
      </c>
      <c r="D123" s="286">
        <f>'様式4・小学部（低）'!Z17</f>
        <v>0</v>
      </c>
    </row>
    <row r="124" spans="1:5" x14ac:dyDescent="0.45">
      <c r="A124" s="286" t="s">
        <v>2025</v>
      </c>
      <c r="B124" s="286" t="str">
        <f>'様式4・小学部（低）'!T20</f>
        <v>ウ</v>
      </c>
      <c r="C124" s="286" t="str">
        <f>'様式4・小学部（低）'!V19</f>
        <v>こぐまちゃんえほん別冊さよならさんかく</v>
      </c>
      <c r="D124" s="286">
        <f>'様式4・小学部（低）'!Z19</f>
        <v>0</v>
      </c>
    </row>
    <row r="125" spans="1:5" x14ac:dyDescent="0.45">
      <c r="A125" s="286" t="s">
        <v>2028</v>
      </c>
      <c r="B125" s="286" t="str">
        <f>'様式4・小学部（低）'!T22</f>
        <v>ウ</v>
      </c>
      <c r="C125" s="286" t="str">
        <f>'様式4・小学部（低）'!V21</f>
        <v>幼児絵本シリーズやさいのおなか</v>
      </c>
      <c r="D125" s="286">
        <f>'様式4・小学部（低）'!Z21</f>
        <v>0</v>
      </c>
    </row>
    <row r="126" spans="1:5" x14ac:dyDescent="0.45">
      <c r="A126" s="286" t="s">
        <v>2031</v>
      </c>
      <c r="B126" s="286" t="str">
        <f>'様式4・小学部（低）'!T24</f>
        <v>ア</v>
      </c>
      <c r="C126" s="286" t="str">
        <f>'様式4・小学部（低）'!V23</f>
        <v>小学生の音楽　３</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はみがきれっしゃしゅっぱつしんこう</v>
      </c>
      <c r="D128" s="286">
        <f>'様式4・小学部（低）'!Z27</f>
        <v>0</v>
      </c>
    </row>
    <row r="129" spans="1:4" x14ac:dyDescent="0.45">
      <c r="A129" s="286" t="s">
        <v>2040</v>
      </c>
      <c r="B129" s="286" t="str">
        <f>'様式4・小学部（低）'!T30</f>
        <v>ウ</v>
      </c>
      <c r="C129" s="286" t="str">
        <f>'様式4・小学部（低）'!V29</f>
        <v>児童図書館・絵本の部屋デイビッドが
やっちゃった！</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 zoomScale="85" zoomScaleNormal="100" zoomScaleSheetLayoutView="85" workbookViewId="0">
      <selection sqref="A1:Z4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大阪府立和泉支援学校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偕成社</v>
      </c>
      <c r="F8" s="179" t="str">
        <f>IF(B8="","",VLOOKUP(B8,'様式4・小学部（低）'!$A$17:$H$136,5,FALSE))</f>
        <v>エリック・カールの絵本はらぺこあおむし</v>
      </c>
      <c r="G8" s="179" t="str">
        <f>IF(B8="","",VLOOKUP(B8,'様式4・小学部（低）'!$A$17:$H$136,6,FALSE))</f>
        <v>知</v>
      </c>
      <c r="H8" s="179" t="str">
        <f>IF(B8="","",VLOOKUP(B8,'様式4・小学部（低）'!$A$17:$H$136,7,FALSE))</f>
        <v>全</v>
      </c>
      <c r="I8" s="197" t="s">
        <v>7895</v>
      </c>
    </row>
    <row r="9" spans="1:9" ht="80.099999999999994" customHeight="1" x14ac:dyDescent="0.45">
      <c r="A9" s="176">
        <v>2</v>
      </c>
      <c r="B9" s="177" t="s">
        <v>2023</v>
      </c>
      <c r="C9" s="178" t="s">
        <v>7891</v>
      </c>
      <c r="D9" s="178" t="s">
        <v>7891</v>
      </c>
      <c r="E9" s="178" t="str">
        <f>IF(B9="","",VLOOKUP(B9,'様式4・小学部（低）'!$A$17:$H$136,4,FALSE))</f>
        <v>06-1　偕　成　社</v>
      </c>
      <c r="F9" s="179" t="str">
        <f>IF(B9="","",VLOOKUP(B9,'様式4・小学部（低）'!$A$17:$H$136,5,FALSE))</f>
        <v>まついのりこ・
あかちゃんのほん３集（３）おおきくなった！</v>
      </c>
      <c r="G9" s="179" t="str">
        <f>IF(B9="","",VLOOKUP(B9,'様式4・小学部（低）'!$A$17:$H$136,6,FALSE))</f>
        <v>知</v>
      </c>
      <c r="H9" s="179" t="str">
        <f>IF(B9="","",VLOOKUP(B9,'様式4・小学部（低）'!$A$17:$H$136,7,FALSE))</f>
        <v>全</v>
      </c>
      <c r="I9" s="197" t="s">
        <v>7896</v>
      </c>
    </row>
    <row r="10" spans="1:9" ht="80.099999999999994" customHeight="1" x14ac:dyDescent="0.45">
      <c r="A10" s="176">
        <v>3</v>
      </c>
      <c r="B10" s="177" t="s">
        <v>2026</v>
      </c>
      <c r="C10" s="178" t="s">
        <v>7892</v>
      </c>
      <c r="D10" s="178" t="s">
        <v>7892</v>
      </c>
      <c r="E10" s="178" t="str">
        <f>IF(B10="","",VLOOKUP(B10,'様式4・小学部（低）'!$A$17:$H$136,4,FALSE))</f>
        <v>27-2　評　論　社</v>
      </c>
      <c r="F10" s="179" t="str">
        <f>IF(B10="","",VLOOKUP(B10,'様式4・小学部（低）'!$A$17:$H$136,5,FALSE))</f>
        <v>しかけ絵本の本棚コロちゃんはどこ？</v>
      </c>
      <c r="G10" s="179" t="str">
        <f>IF(B10="","",VLOOKUP(B10,'様式4・小学部（低）'!$A$17:$H$136,6,FALSE))</f>
        <v>知</v>
      </c>
      <c r="H10" s="179" t="str">
        <f>IF(B10="","",VLOOKUP(B10,'様式4・小学部（低）'!$A$17:$H$136,7,FALSE))</f>
        <v>全</v>
      </c>
      <c r="I10" s="197" t="s">
        <v>7897</v>
      </c>
    </row>
    <row r="11" spans="1:9" ht="80.099999999999994" customHeight="1" x14ac:dyDescent="0.45">
      <c r="A11" s="176">
        <v>4</v>
      </c>
      <c r="B11" s="177" t="s">
        <v>2032</v>
      </c>
      <c r="C11" s="178" t="s">
        <v>7893</v>
      </c>
      <c r="D11" s="178" t="s">
        <v>7893</v>
      </c>
      <c r="E11" s="178" t="str">
        <f>IF(B11="","",VLOOKUP(B11,'様式4・小学部（低）'!$A$17:$H$136,4,FALSE))</f>
        <v>28-1　福　音　館</v>
      </c>
      <c r="F11" s="179" t="str">
        <f>IF(B11="","",VLOOKUP(B11,'様式4・小学部（低）'!$A$17:$H$136,5,FALSE))</f>
        <v>かがくのとも絵本しんぶんしでつくろう</v>
      </c>
      <c r="G11" s="179" t="str">
        <f>IF(B11="","",VLOOKUP(B11,'様式4・小学部（低）'!$A$17:$H$136,6,FALSE))</f>
        <v>知</v>
      </c>
      <c r="H11" s="179" t="str">
        <f>IF(B11="","",VLOOKUP(B11,'様式4・小学部（低）'!$A$17:$H$136,7,FALSE))</f>
        <v>全</v>
      </c>
      <c r="I11" s="197" t="s">
        <v>7898</v>
      </c>
    </row>
    <row r="12" spans="1:9" ht="80.099999999999994" customHeight="1" x14ac:dyDescent="0.45">
      <c r="A12" s="176">
        <v>5</v>
      </c>
      <c r="B12" s="177" t="s">
        <v>2035</v>
      </c>
      <c r="C12" s="178" t="s">
        <v>7894</v>
      </c>
      <c r="D12" s="178" t="s">
        <v>7894</v>
      </c>
      <c r="E12" s="178" t="str">
        <f>IF(B12="","",VLOOKUP(B12,'様式4・小学部（低）'!$A$17:$H$136,4,FALSE))</f>
        <v>06-1　偕　成　社</v>
      </c>
      <c r="F12" s="179" t="str">
        <f>IF(B12="","",VLOOKUP(B12,'様式4・小学部（低）'!$A$17:$H$136,5,FALSE))</f>
        <v>あかちゃんの
あそびえほん（10）おきがえあそび</v>
      </c>
      <c r="G12" s="179" t="str">
        <f>IF(B12="","",VLOOKUP(B12,'様式4・小学部（低）'!$A$17:$H$136,6,FALSE))</f>
        <v>知</v>
      </c>
      <c r="H12" s="179" t="str">
        <f>IF(B12="","",VLOOKUP(B12,'様式4・小学部（低）'!$A$17:$H$136,7,FALSE))</f>
        <v>全</v>
      </c>
      <c r="I12" s="197" t="s">
        <v>7899</v>
      </c>
    </row>
    <row r="13" spans="1:9" ht="80.099999999999994" customHeight="1" x14ac:dyDescent="0.45">
      <c r="A13" s="176">
        <v>6</v>
      </c>
      <c r="B13" s="177"/>
      <c r="C13" s="178" t="str">
        <f>IF(B13="","",VLOOKUP(B13,'様式4・小学部（低）'!$A$17:$H$136,2,FALSE))</f>
        <v/>
      </c>
      <c r="D13" s="178" t="str">
        <f>IF(B13="","",VLOOKUP(B13,'様式4・小学部（低）'!$A$17:$H$136,3,FALSE))</f>
        <v/>
      </c>
      <c r="E13" s="178" t="str">
        <f>IF(B13="","",VLOOKUP(B13,'様式4・小学部（低）'!$A$17:$H$136,4,FALSE))</f>
        <v/>
      </c>
      <c r="F13" s="179" t="str">
        <f>IF(B13="","",VLOOKUP(B13,'様式4・小学部（低）'!$A$17:$H$136,5,FALSE))</f>
        <v/>
      </c>
      <c r="G13" s="179" t="str">
        <f>IF(B13="","",VLOOKUP(B13,'様式4・小学部（低）'!$A$17:$H$136,6,FALSE))</f>
        <v/>
      </c>
      <c r="H13" s="179" t="str">
        <f>IF(B13="","",VLOOKUP(B13,'様式4・小学部（低）'!$A$17:$H$136,7,FALSE))</f>
        <v/>
      </c>
      <c r="I13" s="197"/>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sqref="A1:Z4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大阪府立和泉支援学校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2029</v>
      </c>
      <c r="C8" s="384" t="str">
        <f>IF(B8="","",VLOOKUP(B8,'様式4・小学部（低）'!$A$17:$H$136,2,FALSE))</f>
        <v>音楽</v>
      </c>
      <c r="D8" s="384" t="str">
        <f>IF(B8="","",VLOOKUP(B8,'様式4・小学部（低）'!$A$17:$H$136,3,FALSE))</f>
        <v>音楽</v>
      </c>
      <c r="E8" s="166" t="str">
        <f>IF(B8="","",VLOOKUP(B8,'様式4・小学部（低）'!$A$17:$H$136,4,FALSE))</f>
        <v>27 教芸</v>
      </c>
      <c r="F8" s="167" t="str">
        <f>IF(B8="","",VLOOKUP(B8,'様式4・小学部（低）'!$A$17:$H$136,5,FALSE))</f>
        <v>小学生のおんがく　１</v>
      </c>
      <c r="G8" s="387" t="str">
        <f>IF(B8="","",VLOOKUP(B8,'様式4・小学部（低）'!$A$17:$H$136,7,FALSE))</f>
        <v>全</v>
      </c>
      <c r="H8" s="198" t="s">
        <v>7914</v>
      </c>
    </row>
    <row r="9" spans="1:8" ht="80.099999999999994" customHeight="1" x14ac:dyDescent="0.45">
      <c r="A9" s="161" t="s">
        <v>2142</v>
      </c>
      <c r="B9" s="168" t="s">
        <v>7910</v>
      </c>
      <c r="C9" s="385"/>
      <c r="D9" s="385"/>
      <c r="E9" s="169" t="s">
        <v>7875</v>
      </c>
      <c r="F9" s="170" t="s">
        <v>7876</v>
      </c>
      <c r="G9" s="388"/>
      <c r="H9" s="199" t="s">
        <v>7915</v>
      </c>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sqref="A1:Z4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大阪府立和泉支援学校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
        <v>7890</v>
      </c>
      <c r="D8" s="178" t="str">
        <f>IF(B8="","",VLOOKUP(B8,'様式4・小学部（低）'!$I$17:$Q$136,3,FALSE))</f>
        <v>国語</v>
      </c>
      <c r="E8" s="178" t="str">
        <f>IF(B8="","",VLOOKUP(B8,'様式4・小学部（低）'!$I$17:$Q$136,4,FALSE))</f>
        <v>28-1
福音館</v>
      </c>
      <c r="F8" s="179" t="s">
        <v>7889</v>
      </c>
      <c r="G8" s="179" t="str">
        <f>IF(B8="","",VLOOKUP(B8,'様式4・小学部（低）'!$I$17:$Q$136,6,FALSE))</f>
        <v>知</v>
      </c>
      <c r="H8" s="179" t="s">
        <v>7901</v>
      </c>
      <c r="I8" s="197" t="s">
        <v>7903</v>
      </c>
    </row>
    <row r="9" spans="1:9" ht="80.099999999999994" customHeight="1" x14ac:dyDescent="0.45">
      <c r="A9" s="176">
        <v>2</v>
      </c>
      <c r="B9" s="177" t="s">
        <v>2024</v>
      </c>
      <c r="C9" s="178" t="s">
        <v>7891</v>
      </c>
      <c r="D9" s="178" t="str">
        <f>IF(B9="","",VLOOKUP(B9,'様式4・小学部（低）'!$I$17:$Q$136,3,FALSE))</f>
        <v>算数</v>
      </c>
      <c r="E9" s="178" t="str">
        <f>IF(B9="","",VLOOKUP(B9,'様式4・小学部（低）'!$I$17:$Q$136,4,FALSE))</f>
        <v>28-1　福　音　館</v>
      </c>
      <c r="F9" s="179" t="s">
        <v>7921</v>
      </c>
      <c r="G9" s="179" t="str">
        <f>IF(B9="","",VLOOKUP(B9,'様式4・小学部（低）'!$I$17:$Q$136,6,FALSE))</f>
        <v>知</v>
      </c>
      <c r="H9" s="179" t="s">
        <v>7901</v>
      </c>
      <c r="I9" s="197" t="s">
        <v>7922</v>
      </c>
    </row>
    <row r="10" spans="1:9" ht="80.099999999999994" customHeight="1" x14ac:dyDescent="0.45">
      <c r="A10" s="176">
        <v>3</v>
      </c>
      <c r="B10" s="177" t="s">
        <v>2036</v>
      </c>
      <c r="C10" s="178" t="s">
        <v>7894</v>
      </c>
      <c r="D10" s="178" t="str">
        <f>IF(B10="","",VLOOKUP(B10,'様式4・小学部（低）'!$I$17:$Q$136,3,FALSE))</f>
        <v>道徳</v>
      </c>
      <c r="E10" s="178" t="str">
        <f>IF(B10="","",VLOOKUP(B10,'様式4・小学部（低）'!$I$17:$Q$136,4,FALSE))</f>
        <v>28-1　福　音　館</v>
      </c>
      <c r="F10" s="179" t="s">
        <v>7900</v>
      </c>
      <c r="G10" s="179" t="str">
        <f>IF(B10="","",VLOOKUP(B10,'様式4・小学部（低）'!$I$17:$Q$136,6,FALSE))</f>
        <v>知</v>
      </c>
      <c r="H10" s="179" t="s">
        <v>7901</v>
      </c>
      <c r="I10" s="197" t="s">
        <v>7902</v>
      </c>
    </row>
    <row r="11" spans="1:9" ht="80.099999999999994" customHeight="1" x14ac:dyDescent="0.45">
      <c r="A11" s="176">
        <v>4</v>
      </c>
      <c r="B11" s="177"/>
      <c r="C11" s="178" t="str">
        <f>IF(B11="","",VLOOKUP(B11,'様式4・小学部（低）'!$I$17:$Q$136,2,FALSE))</f>
        <v/>
      </c>
      <c r="D11" s="178" t="str">
        <f>IF(B11="","",VLOOKUP(B11,'様式4・小学部（低）'!$I$17:$Q$136,3,FALSE))</f>
        <v/>
      </c>
      <c r="E11" s="178" t="str">
        <f>IF(B11="","",VLOOKUP(B11,'様式4・小学部（低）'!$I$17:$Q$136,4,FALSE))</f>
        <v/>
      </c>
      <c r="F11" s="179" t="str">
        <f>IF(B11="","",VLOOKUP(B11,'様式4・小学部（低）'!$I$17:$Q$136,5,FALSE))</f>
        <v/>
      </c>
      <c r="G11" s="179" t="str">
        <f>IF(B11="","",VLOOKUP(B11,'様式4・小学部（低）'!$I$17:$Q$136,6,FALSE))</f>
        <v/>
      </c>
      <c r="H11" s="179" t="str">
        <f>IF(B11="","",VLOOKUP(B11,'様式4・小学部（低）'!$I$17:$Q$136,7,FALSE))</f>
        <v/>
      </c>
      <c r="I11" s="197"/>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sqref="A1:Z4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大阪府立和泉支援学校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2030</v>
      </c>
      <c r="C8" s="384" t="str">
        <f>IF(B8="","",VLOOKUP(B8,'様式4・小学部（低）'!$I$17:$Q$136,2,FALSE))</f>
        <v>音楽</v>
      </c>
      <c r="D8" s="384" t="str">
        <f>IF(B8="","",VLOOKUP(B8,'様式4・小学部（低）'!$I$17:$Q$136,3,FALSE))</f>
        <v>音楽</v>
      </c>
      <c r="E8" s="166" t="s">
        <v>7913</v>
      </c>
      <c r="F8" s="167" t="str">
        <f>IF(B8="","",VLOOKUP(B8,'様式4・小学部（低）'!$I$17:$Q$136,5,FALSE))</f>
        <v>小学生の音楽　２</v>
      </c>
      <c r="G8" s="387" t="str">
        <f>IF(B8="","",VLOOKUP(B8,'様式4・小学部（低）'!$I$17:$Q$136,7,FALSE))</f>
        <v>全</v>
      </c>
      <c r="H8" s="198" t="s">
        <v>7916</v>
      </c>
    </row>
    <row r="9" spans="1:8" ht="80.099999999999994" customHeight="1" x14ac:dyDescent="0.45">
      <c r="A9" s="161" t="s">
        <v>2142</v>
      </c>
      <c r="B9" s="168" t="s">
        <v>7911</v>
      </c>
      <c r="C9" s="385"/>
      <c r="D9" s="385"/>
      <c r="E9" s="169" t="str">
        <f>IF(B9="","",VLOOKUP(B9,ア!$A$2:$C$787,2,FALSE))</f>
        <v>教出</v>
      </c>
      <c r="F9" s="170" t="str">
        <f>IF(B9="","",VLOOKUP(B9,ア!$A$2:$C$787,3,FALSE))</f>
        <v>小学音楽　音楽のおくりもの２</v>
      </c>
      <c r="G9" s="388"/>
      <c r="H9" s="199" t="s">
        <v>7917</v>
      </c>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70" zoomScaleNormal="100" zoomScaleSheetLayoutView="70" workbookViewId="0">
      <selection sqref="A1:Z4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大阪府立和泉支援学校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12-10　視覚デザイン研究所</v>
      </c>
      <c r="F8" s="179" t="str">
        <f>IF(B8="","",VLOOKUP(B8,'様式4・小学部（低）'!$R$17:$Z$136,5,FALSE))</f>
        <v>かたちでおぼえるあいうえお</v>
      </c>
      <c r="G8" s="181" t="str">
        <f>IF(B8="","",VLOOKUP(B8,'様式4・小学部（低）'!$R$17:$Z$136,6,FALSE))</f>
        <v>知</v>
      </c>
      <c r="H8" s="181" t="str">
        <f>IF(B8="","",VLOOKUP(B8,'様式4・小学部（低）'!$R$17:$Z$136,7,FALSE))</f>
        <v>全</v>
      </c>
      <c r="I8" s="197" t="s">
        <v>7877</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10-4　こ　ぐ　ま　社</v>
      </c>
      <c r="F9" s="179" t="str">
        <f>IF(B9="","",VLOOKUP(B9,'様式4・小学部（低）'!$R$17:$Z$136,5,FALSE))</f>
        <v>こぐまちゃんえほん別冊さよならさんかく</v>
      </c>
      <c r="G9" s="181" t="str">
        <f>IF(B9="","",VLOOKUP(B9,'様式4・小学部（低）'!$R$17:$Z$136,6,FALSE))</f>
        <v>知</v>
      </c>
      <c r="H9" s="181" t="str">
        <f>IF(B9="","",VLOOKUP(B9,'様式4・小学部（低）'!$R$17:$Z$136,7,FALSE))</f>
        <v>全</v>
      </c>
      <c r="I9" s="197" t="s">
        <v>7878</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28-1　福　音　館</v>
      </c>
      <c r="F10" s="179" t="str">
        <f>IF(B10="","",VLOOKUP(B10,'様式4・小学部（低）'!$R$17:$Z$136,5,FALSE))</f>
        <v>幼児絵本シリーズやさいのおなか</v>
      </c>
      <c r="G10" s="181" t="str">
        <f>IF(B10="","",VLOOKUP(B10,'様式4・小学部（低）'!$R$17:$Z$136,6,FALSE))</f>
        <v>知</v>
      </c>
      <c r="H10" s="181" t="str">
        <f>IF(B10="","",VLOOKUP(B10,'様式4・小学部（低）'!$R$17:$Z$136,7,FALSE))</f>
        <v>全</v>
      </c>
      <c r="I10" s="197" t="s">
        <v>7882</v>
      </c>
    </row>
    <row r="11" spans="1:9" ht="80.099999999999994" customHeight="1" x14ac:dyDescent="0.45">
      <c r="A11" s="176">
        <v>4</v>
      </c>
      <c r="B11" s="177" t="s">
        <v>2034</v>
      </c>
      <c r="C11" s="180" t="str">
        <f>IF(B11="","",VLOOKUP(B11,'様式4・小学部（低）'!$R$17:$Z$136,2,FALSE))</f>
        <v>図画工作</v>
      </c>
      <c r="D11" s="180" t="str">
        <f>IF(B11="","",VLOOKUP(B11,'様式4・小学部（低）'!$R$17:$Z$136,3,FALSE))</f>
        <v>図画工作</v>
      </c>
      <c r="E11" s="178" t="str">
        <f>IF(B11="","",VLOOKUP(B11,'様式4・小学部（低）'!$R$17:$Z$136,4,FALSE))</f>
        <v>02-1　岩　崎　書　店</v>
      </c>
      <c r="F11" s="179" t="str">
        <f>IF(B11="","",VLOOKUP(B11,'様式4・小学部（低）'!$R$17:$Z$136,5,FALSE))</f>
        <v>あそびの絵本えのぐあそび</v>
      </c>
      <c r="G11" s="181" t="str">
        <f>IF(B11="","",VLOOKUP(B11,'様式4・小学部（低）'!$R$17:$Z$136,6,FALSE))</f>
        <v>知</v>
      </c>
      <c r="H11" s="181" t="str">
        <f>IF(B11="","",VLOOKUP(B11,'様式4・小学部（低）'!$R$17:$Z$136,7,FALSE))</f>
        <v>全</v>
      </c>
      <c r="I11" s="197" t="s">
        <v>7879</v>
      </c>
    </row>
    <row r="12" spans="1:9" ht="80.099999999999994" customHeight="1" x14ac:dyDescent="0.45">
      <c r="A12" s="176">
        <v>5</v>
      </c>
      <c r="B12" s="177" t="s">
        <v>2037</v>
      </c>
      <c r="C12" s="180" t="str">
        <f>IF(B12="","",VLOOKUP(B12,'様式4・小学部（低）'!$R$17:$Z$136,2,FALSE))</f>
        <v>体育</v>
      </c>
      <c r="D12" s="180" t="str">
        <f>IF(B12="","",VLOOKUP(B12,'様式4・小学部（低）'!$R$17:$Z$136,3,FALSE))</f>
        <v>体育</v>
      </c>
      <c r="E12" s="178" t="str">
        <f>IF(B12="","",VLOOKUP(B12,'様式4・小学部（低）'!$R$17:$Z$136,4,FALSE))</f>
        <v>51-4 アリス館</v>
      </c>
      <c r="F12" s="179" t="str">
        <f>IF(B12="","",VLOOKUP(B12,'様式4・小学部（低）'!$R$17:$Z$136,5,FALSE))</f>
        <v>はみがきれっしゃしゅっぱつしんこう</v>
      </c>
      <c r="G12" s="181" t="str">
        <f>IF(B12="","",VLOOKUP(B12,'様式4・小学部（低）'!$R$17:$Z$136,6,FALSE))</f>
        <v>知</v>
      </c>
      <c r="H12" s="181" t="str">
        <f>IF(B12="","",VLOOKUP(B12,'様式4・小学部（低）'!$R$17:$Z$136,7,FALSE))</f>
        <v>全</v>
      </c>
      <c r="I12" s="197" t="s">
        <v>7880</v>
      </c>
    </row>
    <row r="13" spans="1:9" ht="80.099999999999994" customHeight="1" x14ac:dyDescent="0.45">
      <c r="A13" s="176">
        <v>6</v>
      </c>
      <c r="B13" s="177" t="s">
        <v>2040</v>
      </c>
      <c r="C13" s="180" t="str">
        <f>IF(B13="","",VLOOKUP(B13,'様式4・小学部（低）'!$R$17:$Z$136,2,FALSE))</f>
        <v>道徳</v>
      </c>
      <c r="D13" s="180" t="str">
        <f>IF(B13="","",VLOOKUP(B13,'様式4・小学部（低）'!$R$17:$Z$136,3,FALSE))</f>
        <v>道徳</v>
      </c>
      <c r="E13" s="178" t="str">
        <f>IF(B13="","",VLOOKUP(B13,'様式4・小学部（低）'!$R$17:$Z$136,4,FALSE))</f>
        <v>27-2　評　論　社</v>
      </c>
      <c r="F13" s="179" t="str">
        <f>IF(B13="","",VLOOKUP(B13,'様式4・小学部（低）'!$R$17:$Z$136,5,FALSE))</f>
        <v>児童図書館・絵本の部屋デイビッドが
やっちゃった！</v>
      </c>
      <c r="G13" s="181" t="str">
        <f>IF(B13="","",VLOOKUP(B13,'様式4・小学部（低）'!$R$17:$Z$136,6,FALSE))</f>
        <v>知</v>
      </c>
      <c r="H13" s="181" t="str">
        <f>IF(B13="","",VLOOKUP(B13,'様式4・小学部（低）'!$R$17:$Z$136,7,FALSE))</f>
        <v>全</v>
      </c>
      <c r="I13" s="197" t="s">
        <v>7881</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sqref="A1:Z4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大阪府立和泉支援学校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2031</v>
      </c>
      <c r="C8" s="384" t="str">
        <f>IF(B8="","",VLOOKUP(B8,'様式4・小学部（低）'!$R$17:$Z$136,2,FALSE))</f>
        <v>音楽</v>
      </c>
      <c r="D8" s="384" t="str">
        <f>IF(B8="","",VLOOKUP(B8,'様式4・小学部（低）'!$R$17:$Z$136,3,FALSE))</f>
        <v>音楽</v>
      </c>
      <c r="E8" s="166" t="s">
        <v>7913</v>
      </c>
      <c r="F8" s="167" t="str">
        <f>IF(B8="","",VLOOKUP(B8,'様式4・小学部（低）'!$R$17:$Z$136,5,FALSE))</f>
        <v>小学生の音楽　３</v>
      </c>
      <c r="G8" s="387" t="str">
        <f>IF(B8="","",VLOOKUP(B8,'様式4・小学部（低）'!$R$17:$Z$136,7,FALSE))</f>
        <v>全</v>
      </c>
      <c r="H8" s="198" t="s">
        <v>7918</v>
      </c>
    </row>
    <row r="9" spans="1:8" ht="80.099999999999994" customHeight="1" x14ac:dyDescent="0.45">
      <c r="A9" s="161" t="s">
        <v>2142</v>
      </c>
      <c r="B9" s="168" t="s">
        <v>7912</v>
      </c>
      <c r="C9" s="385"/>
      <c r="D9" s="385"/>
      <c r="E9" s="169" t="str">
        <f>IF(B9="","",VLOOKUP(B9,ア!$A$2:$C$787,2,FALSE))</f>
        <v>教出</v>
      </c>
      <c r="F9" s="170" t="str">
        <f>IF(B9="","",VLOOKUP(B9,ア!$A$2:$C$787,3,FALSE))</f>
        <v>小学音楽　音楽のおくりもの３</v>
      </c>
      <c r="G9" s="388"/>
      <c r="H9" s="199" t="s">
        <v>7919</v>
      </c>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99930070AE32C4E826EC714736846AF" ma:contentTypeVersion="13" ma:contentTypeDescription="新しいドキュメントを作成します。" ma:contentTypeScope="" ma:versionID="fc2050a4e886290c2bae5e1d414f890f">
  <xsd:schema xmlns:xsd="http://www.w3.org/2001/XMLSchema" xmlns:xs="http://www.w3.org/2001/XMLSchema" xmlns:p="http://schemas.microsoft.com/office/2006/metadata/properties" xmlns:ns2="5ac7328e-6949-4c4a-9570-a00ee49900ba" xmlns:ns3="92c85782-91b6-4975-a634-e8e07eaefb77" targetNamespace="http://schemas.microsoft.com/office/2006/metadata/properties" ma:root="true" ma:fieldsID="1583721a63b8d9eab6d1ebc5bd127d8a" ns2:_="" ns3:_="">
    <xsd:import namespace="5ac7328e-6949-4c4a-9570-a00ee49900b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c7328e-6949-4c4a-9570-a00ee49900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4c80c1-e81d-418d-8fd9-ff660bc08aa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5ac7328e-6949-4c4a-9570-a00ee49900b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2AE0A3-314B-4AB6-80B9-1571F4E136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c7328e-6949-4c4a-9570-a00ee49900b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6D824C-4B16-4309-9F97-A8A59F5D8763}">
  <ds:schemaRefs>
    <ds:schemaRef ds:uri="http://schemas.microsoft.com/sharepoint/v3/contenttype/forms"/>
  </ds:schemaRefs>
</ds:datastoreItem>
</file>

<file path=customXml/itemProps3.xml><?xml version="1.0" encoding="utf-8"?>
<ds:datastoreItem xmlns:ds="http://schemas.openxmlformats.org/officeDocument/2006/customXml" ds:itemID="{6A05B07F-FD1B-4774-80A2-C1904490D9C1}">
  <ds:schemaRefs>
    <ds:schemaRef ds:uri="92c85782-91b6-4975-a634-e8e07eaefb77"/>
    <ds:schemaRef ds:uri="http://schemas.microsoft.com/office/2006/metadata/properties"/>
    <ds:schemaRef ds:uri="http://purl.org/dc/terms/"/>
    <ds:schemaRef ds:uri="5ac7328e-6949-4c4a-9570-a00ee49900ba"/>
    <ds:schemaRef ds:uri="http://schemas.microsoft.com/office/2006/documentManagement/types"/>
    <ds:schemaRef ds:uri="http://schemas.openxmlformats.org/package/2006/metadata/core-properties"/>
    <ds:schemaRef ds:uri="http://purl.org/dc/dcmitype/"/>
    <ds:schemaRef ds:uri="http://www.w3.org/XML/1998/namespace"/>
    <ds:schemaRef ds:uri="http://schemas.microsoft.com/office/infopath/2007/PartnerControls"/>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2025-07-02T06:58:42Z</cp:lastPrinted>
  <dcterms:created xsi:type="dcterms:W3CDTF">2019-06-05T06:28:00Z</dcterms:created>
  <dcterms:modified xsi:type="dcterms:W3CDTF">2025-11-27T07:00:11Z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0x010100C99930070AE32C4E826EC714736846AF</vt:lpwstr>
  </property>
  <property fmtid="{D5CDD505-2E9C-101B-9397-08002B2CF9AE}" pid="4" name="MediaServiceImageTags">
    <vt:lpwstr/>
  </property>
</Properties>
</file>