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F7B18DC3-A55B-43BD-9394-4D142A001F18}" xr6:coauthVersionLast="47" xr6:coauthVersionMax="47" xr10:uidLastSave="{00000000-0000-0000-0000-000000000000}"/>
  <bookViews>
    <workbookView xWindow="2364" yWindow="1836"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様式4・中学部!$A$1:$Z$136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10" i="15" l="1"/>
  <c r="E10" i="15"/>
  <c r="F8" i="15"/>
  <c r="E8" i="15"/>
  <c r="D8" i="15"/>
  <c r="C8" i="15"/>
  <c r="D39" i="7" l="1"/>
  <c r="E39" i="7"/>
  <c r="B14" i="18"/>
  <c r="V31" i="7" l="1"/>
  <c r="U17" i="7"/>
  <c r="V17" i="7"/>
  <c r="M17" i="7"/>
  <c r="C8" i="1"/>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V37" i="7"/>
  <c r="U37" i="7"/>
  <c r="M37" i="7"/>
  <c r="L37" i="7"/>
  <c r="E37" i="7"/>
  <c r="D37" i="7"/>
  <c r="V35" i="7"/>
  <c r="U35" i="7"/>
  <c r="M35" i="7"/>
  <c r="L35" i="7"/>
  <c r="E35" i="7"/>
  <c r="D35" i="7"/>
  <c r="V33" i="7"/>
  <c r="U33" i="7"/>
  <c r="M33" i="7"/>
  <c r="L33" i="7"/>
  <c r="E33" i="7"/>
  <c r="D33"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3" i="18"/>
  <c r="B12" i="18"/>
  <c r="B11" i="18"/>
  <c r="B10" i="18"/>
  <c r="B9" i="18"/>
  <c r="B8" i="18"/>
  <c r="B7" i="18"/>
  <c r="B6" i="18"/>
  <c r="B5" i="18"/>
  <c r="B4" i="18"/>
  <c r="B3" i="18"/>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3" i="16"/>
  <c r="E13" i="16"/>
  <c r="F12" i="16"/>
  <c r="E12" i="16"/>
  <c r="F11" i="16"/>
  <c r="E11" i="16"/>
  <c r="F13" i="17"/>
  <c r="E13" i="17"/>
  <c r="F12" i="17"/>
  <c r="E12" i="17"/>
  <c r="F11" i="17"/>
  <c r="E11" i="17"/>
  <c r="F13" i="15"/>
  <c r="E13" i="15"/>
  <c r="F12" i="15"/>
  <c r="E12"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G3" i="18" s="1" a="1"/>
  <c r="G3" i="18" s="1"/>
  <c r="G2" i="18" s="1"/>
  <c r="D2" i="19" s="1"/>
  <c r="C3" i="18"/>
  <c r="I3" i="18" a="1"/>
  <c r="I3" i="18" s="1"/>
  <c r="H3" i="18" a="1"/>
  <c r="H3" i="18" s="1"/>
  <c r="H2" i="18" s="1"/>
  <c r="E2" i="19" s="1"/>
  <c r="J3" i="18" a="1"/>
  <c r="J3" i="18" s="1"/>
  <c r="J2" i="18"/>
  <c r="G2" i="19" s="1"/>
  <c r="I2" i="18"/>
  <c r="F2" i="19" s="1"/>
  <c r="F3" i="14"/>
  <c r="F3" i="17"/>
  <c r="F3" i="15"/>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G11" i="15"/>
  <c r="E9" i="15"/>
  <c r="G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<sst xmlns="http://schemas.openxmlformats.org/spreadsheetml/2006/main" count="17439" uniqueCount="7921">
  <si>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</si>
  <si>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</si>
  <si>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</si>
  <si>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</si>
  <si>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</si>
  <si>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</si>
  <si>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</si>
  <si>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</si>
  <si>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</si>
  <si>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</si>
  <si>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</si>
  <si>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</si>
  <si>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</si>
  <si>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</si>
  <si>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</si>
  <si>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</si>
  <si>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</si>
  <si>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</si>
  <si>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</si>
  <si>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</si>
  <si>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</si>
  <si>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</si>
  <si>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</si>
  <si>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</si>
  <si>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</si>
  <si>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</si>
  <si>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</si>
  <si>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</si>
  <si>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</si>
  <si>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</si>
  <si>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</si>
  <si>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</si>
  <si>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</si>
  <si>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</si>
  <si>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</si>
  <si>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</si>
  <si>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</si>
  <si>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</si>
  <si>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</si>
  <si>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</si>
  <si>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</si>
  <si>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</si>
  <si>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</si>
  <si>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</si>
  <si>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</si>
  <si>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</si>
  <si>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</si>
  <si>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</si>
  <si>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</si>
  <si>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</si>
  <si>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</si>
  <si>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</si>
  <si>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</si>
  <si>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</si>
  <si>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</si>
  <si>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</si>
  <si>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</si>
  <si>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</si>
  <si>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</si>
  <si>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</si>
  <si>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</si>
  <si>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</si>
  <si>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</si>
  <si>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</si>
  <si>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</si>
  <si>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</si>
  <si>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</si>
  <si>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</si>
  <si>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</si>
  <si>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</si>
  <si>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</si>
  <si>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</si>
  <si>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</si>
  <si>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</si>
  <si>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</si>
  <si>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</si>
  <si>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</si>
  <si>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</si>
  <si>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</si>
  <si>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</si>
  <si>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</si>
  <si>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</si>
  <si>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</si>
  <si>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</si>
  <si>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</si>
  <si>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</si>
  <si>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</si>
  <si>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</si>
  <si>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</si>
  <si>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</si>
  <si>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</si>
  <si>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</si>
  <si>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</si>
  <si>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</si>
  <si>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</si>
  <si>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</si>
  <si>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</si>
  <si>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</si>
  <si>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</si>
  <si>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</si>
  <si>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</si>
  <si>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</si>
  <si>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</si>
  <si>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</si>
  <si>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</si>
  <si>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</si>
  <si>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</si>
  <si>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</si>
  <si>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</si>
  <si>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</si>
  <si>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</si>
  <si>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</si>
  <si>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</si>
  <si>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</si>
  <si>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</si>
  <si>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</si>
  <si>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</si>
  <si>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</si>
  <si>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</si>
  <si>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</si>
  <si>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</si>
  <si>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</si>
  <si>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</si>
  <si>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</si>
  <si>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</si>
  <si>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</si>
  <si>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</si>
  <si>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</si>
  <si>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</si>
  <si>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</si>
  <si>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</si>
  <si>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</si>
  <si>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</si>
  <si>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</si>
  <si>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</si>
  <si>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</si>
  <si>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</si>
  <si>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</si>
  <si>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</si>
  <si>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</si>
  <si>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</si>
  <si>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</si>
  <si>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</si>
  <si>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</si>
  <si>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</si>
  <si>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</si>
  <si>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</si>
  <si>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</si>
  <si>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</si>
  <si>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</si>
  <si>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</si>
  <si>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</si>
  <si>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</si>
  <si>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</si>
  <si>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</si>
  <si>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</si>
  <si>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</si>
  <si>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</si>
  <si>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</si>
  <si>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</si>
  <si>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</si>
  <si>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</si>
  <si>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</si>
  <si>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</si>
  <si>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</si>
  <si>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</si>
  <si>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</si>
  <si>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</si>
  <si>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</si>
  <si>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</si>
  <si>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</si>
  <si>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</si>
  <si>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</si>
  <si>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</si>
  <si>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</si>
  <si>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</si>
  <si>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</si>
  <si>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</si>
  <si>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</si>
  <si>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</si>
  <si>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</si>
  <si>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</si>
  <si>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</si>
  <si>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</si>
  <si>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</si>
  <si>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</si>
  <si>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</si>
  <si>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</si>
  <si>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</si>
  <si>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</si>
  <si>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</si>
  <si>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</si>
  <si>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</si>
  <si>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</si>
  <si>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</si>
  <si>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</si>
  <si>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</si>
  <si>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</si>
  <si>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</si>
  <si>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</si>
  <si>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</si>
  <si>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</si>
  <si>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</si>
  <si>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</si>
  <si>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</si>
  <si>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</si>
  <si>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</si>
  <si>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</si>
  <si>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</si>
  <si>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</si>
  <si>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</si>
  <si>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</si>
  <si>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</si>
  <si>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</si>
  <si>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</si>
  <si>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</si>
  <si>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</si>
  <si>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</si>
  <si>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</si>
  <si>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</si>
  <si>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</si>
  <si>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</si>
  <si>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</si>
  <si>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</si>
  <si>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</si>
  <si>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</si>
  <si>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</si>
  <si>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</si>
  <si>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</si>
  <si>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</si>
  <si>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</si>
  <si>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</si>
  <si>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</si>
  <si>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</si>
  <si>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</si>
  <si>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</si>
  <si>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</si>
  <si>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</si>
  <si>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</si>
  <si>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</si>
  <si>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</si>
  <si>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</si>
  <si>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</si>
  <si>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</si>
  <si>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</si>
  <si>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</si>
  <si>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</si>
  <si>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</si>
  <si>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</si>
  <si>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</si>
  <si>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</si>
  <si>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</si>
  <si>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</si>
  <si>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</si>
  <si>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</si>
  <si>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</si>
  <si>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</si>
  <si>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</si>
  <si>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</si>
  <si>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</si>
  <si>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</si>
  <si>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</si>
  <si>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</si>
  <si>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</si>
  <si>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</si>
  <si>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</si>
  <si>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</si>
  <si>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</si>
  <si>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</si>
  <si>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</si>
  <si>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</si>
  <si>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</si>
  <si>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</si>
  <si>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</si>
  <si>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</si>
  <si>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</si>
  <si>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</si>
  <si>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</si>
  <si>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</si>
  <si>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</si>
  <si>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</si>
  <si>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</si>
  <si>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</si>
  <si>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</si>
  <si>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</si>
  <si>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</si>
  <si>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</si>
  <si>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</si>
  <si>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</si>
  <si>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</si>
  <si>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</si>
  <si>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</si>
  <si>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</si>
  <si>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</si>
  <si>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</si>
  <si>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</si>
  <si>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</si>
  <si>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</si>
  <si>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</si>
  <si>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</si>
  <si>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</si>
  <si>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</si>
  <si>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</si>
  <si>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</si>
  <si>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</si>
  <si>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</si>
  <si>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</si>
  <si>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</si>
  <si>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</si>
  <si>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</si>
  <si>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</si>
  <si>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</si>
  <si>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</si>
  <si>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</si>
  <si>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</si>
  <si>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</si>
  <si>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</si>
  <si>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</si>
  <si>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</si>
  <si>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</si>
  <si>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</si>
  <si>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</si>
  <si>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</si>
  <si>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</si>
  <si>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</si>
  <si>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</si>
  <si>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</si>
  <si>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</si>
  <si>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</si>
  <si>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</si>
  <si>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</si>
  <si>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</si>
  <si>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</si>
  <si>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</si>
  <si>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</si>
  <si>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</si>
  <si>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</si>
  <si>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</si>
  <si>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</si>
  <si>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</si>
  <si>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</si>
  <si>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</si>
  <si>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</si>
  <si>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</si>
  <si>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</si>
  <si>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</si>
  <si>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</si>
  <si>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</si>
  <si>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</si>
  <si>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</si>
  <si>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</si>
  <si>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</si>
  <si>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</si>
  <si>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</si>
  <si>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</si>
  <si>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</si>
  <si>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</si>
  <si>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</si>
  <si>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</si>
  <si>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</si>
  <si>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</si>
  <si>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</si>
  <si>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</si>
  <si>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</si>
  <si>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</si>
  <si>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</si>
  <si>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</si>
  <si>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</si>
  <si>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</si>
  <si>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</si>
  <si>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</si>
  <si>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</si>
  <si>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</si>
  <si>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</si>
  <si>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</si>
  <si>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</si>
  <si>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</si>
  <si>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</si>
  <si>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</si>
  <si>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</si>
  <si>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</si>
  <si>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</si>
  <si>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</si>
  <si>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</si>
  <si>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</si>
  <si>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</si>
  <si>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</si>
  <si>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</si>
  <si>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</si>
  <si>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</si>
  <si>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</si>
  <si>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</si>
  <si>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</si>
  <si>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</si>
  <si>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</si>
  <si>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</si>
  <si>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</si>
  <si>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</si>
  <si>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</si>
  <si>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</si>
  <si>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</si>
  <si>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</si>
  <si>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</si>
  <si>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</si>
  <si>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</si>
  <si>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</si>
  <si>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</si>
  <si>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</si>
  <si>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</si>
  <si>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</si>
  <si>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</si>
  <si>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</si>
  <si>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</si>
  <si>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</si>
  <si>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</si>
  <si>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</si>
  <si>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</si>
  <si>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</si>
  <si>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</si>
  <si>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</si>
  <si>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</si>
  <si>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</si>
  <si>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</si>
  <si>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</si>
  <si>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</si>
  <si>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</si>
  <si>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</si>
  <si>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</si>
  <si>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</si>
  <si>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</si>
  <si>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</si>
  <si>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</si>
  <si>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</si>
  <si>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</si>
  <si>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</si>
  <si>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</si>
  <si>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</si>
  <si>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</si>
  <si>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</si>
  <si>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</si>
  <si>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</si>
  <si>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</si>
  <si>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</si>
  <si>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</si>
  <si>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</si>
  <si>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</si>
  <si>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</si>
  <si>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</si>
  <si>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</si>
  <si>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</si>
  <si>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</si>
  <si>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</si>
  <si>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</si>
  <si>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</si>
  <si>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</si>
  <si>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</si>
  <si>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</si>
  <si>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</si>
  <si>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</si>
  <si>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</si>
  <si>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</si>
  <si>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</si>
  <si>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</si>
  <si>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</si>
  <si>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</si>
  <si>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</si>
  <si>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</si>
  <si>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</si>
  <si>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</si>
  <si>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</si>
  <si>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</si>
  <si>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</si>
  <si>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</si>
  <si>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</si>
  <si>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</si>
  <si>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</si>
  <si>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</si>
  <si>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</si>
  <si>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</si>
  <si>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</si>
  <si>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</si>
  <si>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</si>
  <si>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</si>
  <si>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</si>
  <si>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</si>
  <si>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</si>
  <si>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</si>
  <si>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</si>
  <si>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</si>
  <si>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</si>
  <si>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</si>
  <si>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</si>
  <si>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</si>
  <si>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</si>
  <si>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</si>
  <si>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</si>
  <si>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</si>
  <si>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</si>
  <si>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</si>
  <si>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</si>
  <si>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</si>
  <si>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</si>
  <si>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</si>
  <si>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</si>
  <si>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</si>
  <si>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</si>
  <si>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</si>
  <si>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</si>
  <si>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</si>
  <si>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</si>
  <si>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</si>
  <si>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</si>
  <si>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</si>
  <si>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</si>
  <si>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</si>
  <si>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</si>
  <si>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</si>
  <si>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</si>
  <si>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</si>
  <si>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</si>
  <si>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</si>
  <si>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</si>
  <si>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</si>
  <si>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</si>
  <si>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</si>
  <si>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</si>
  <si>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</si>
  <si>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</si>
  <si>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</si>
  <si>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</si>
  <si>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</si>
  <si>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</si>
  <si>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</si>
  <si>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</si>
  <si>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</si>
  <si>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</si>
  <si>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</si>
  <si>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</si>
  <si>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</si>
  <si>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</si>
  <si>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</si>
  <si>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</si>
  <si>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</si>
  <si>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</si>
  <si>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</si>
  <si>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</si>
  <si>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</si>
  <si>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</si>
  <si>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</si>
  <si>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</si>
  <si>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</si>
  <si>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</si>
  <si>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</si>
  <si>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</si>
  <si>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</si>
  <si>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</si>
  <si>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</si>
  <si>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</si>
  <si>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</si>
  <si>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</si>
  <si>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</si>
  <si>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</si>
  <si>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</si>
  <si>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</si>
  <si>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</si>
  <si>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</si>
  <si>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</si>
  <si>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</si>
  <si>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</si>
  <si>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</si>
  <si>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</si>
  <si>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</si>
  <si>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</si>
  <si>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</si>
  <si>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</si>
  <si>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</si>
  <si>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</si>
  <si>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</si>
  <si>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</si>
  <si>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</si>
  <si>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</si>
  <si>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</si>
  <si>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</si>
  <si>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</si>
  <si>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</si>
  <si>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</si>
  <si>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</si>
  <si>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</si>
  <si>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</si>
  <si>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</si>
  <si>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</si>
  <si>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</si>
  <si>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</si>
  <si>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</si>
  <si>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</si>
  <si>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</si>
  <si>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</si>
  <si>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</si>
  <si>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</si>
  <si>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</si>
  <si>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</si>
  <si>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</si>
  <si>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</si>
  <si>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</si>
  <si>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</si>
  <si>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</si>
  <si>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</si>
  <si>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</si>
  <si>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</si>
  <si>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</si>
  <si>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</si>
  <si>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</si>
  <si>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</si>
  <si>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</si>
  <si>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</si>
  <si>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</si>
  <si>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</si>
  <si>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</si>
  <si>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</si>
  <si>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</si>
  <si>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</si>
  <si>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</si>
  <si>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</si>
  <si>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</si>
  <si>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</si>
  <si>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</si>
  <si>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</si>
  <si>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</si>
  <si>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</si>
  <si>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</si>
  <si>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</si>
  <si>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</si>
  <si>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</si>
  <si>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</si>
  <si>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</si>
  <si>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</si>
  <si>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</si>
  <si>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</si>
  <si>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</si>
  <si>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</si>
  <si>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</si>
  <si>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</si>
  <si>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</si>
  <si>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</si>
  <si>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</si>
  <si>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</si>
  <si>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</si>
  <si>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</si>
  <si>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</si>
  <si>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</si>
  <si>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</si>
  <si>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</si>
  <si>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</si>
  <si>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</si>
  <si>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</si>
  <si>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</si>
  <si>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</si>
  <si>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</si>
  <si>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</si>
  <si>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</si>
  <si>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</si>
  <si>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</si>
  <si>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</si>
  <si>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</si>
  <si>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</si>
  <si>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</si>
  <si>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</si>
  <si>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</si>
  <si>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</si>
  <si>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</si>
  <si>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</si>
  <si>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</si>
  <si>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</si>
  <si>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</si>
  <si>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</si>
  <si>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</si>
  <si>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</si>
  <si>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</si>
  <si>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</si>
  <si>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</si>
  <si>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</si>
  <si>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</si>
  <si>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</si>
  <si>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</si>
  <si>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</si>
  <si>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</si>
  <si>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</si>
  <si>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</si>
  <si>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</si>
  <si>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</si>
  <si>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</si>
  <si>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</si>
  <si>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</si>
  <si>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</si>
  <si>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</si>
  <si>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</si>
  <si>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</si>
  <si>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</si>
  <si>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</si>
  <si>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</si>
  <si>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</si>
  <si>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</si>
  <si>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</si>
  <si>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</si>
  <si>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</si>
  <si>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</si>
  <si>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</si>
  <si>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</si>
  <si>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</si>
  <si>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</si>
  <si>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</si>
  <si>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</si>
  <si>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</si>
  <si>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</si>
  <si>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</si>
  <si>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</si>
  <si>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</si>
  <si>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</si>
  <si>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</si>
  <si>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</si>
  <si>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</si>
  <si>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</si>
  <si>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</si>
  <si>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</si>
  <si>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</si>
  <si>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</si>
  <si>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</si>
  <si>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</si>
  <si>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</si>
  <si>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</si>
  <si>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</si>
  <si>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</si>
  <si>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</si>
  <si>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</si>
  <si>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</si>
  <si>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</si>
  <si>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</si>
  <si>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</si>
  <si>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</si>
  <si>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</si>
  <si>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</si>
  <si>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</si>
  <si>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</si>
  <si>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</si>
  <si>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</si>
  <si>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</si>
  <si>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</si>
  <si>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</si>
  <si>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</si>
  <si>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</si>
  <si>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</si>
  <si>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</si>
  <si>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</si>
  <si>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</si>
  <si>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</si>
  <si>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</si>
  <si>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</si>
  <si>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</si>
  <si>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</si>
  <si>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</si>
  <si>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</si>
  <si>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</si>
  <si>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</si>
  <si>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</si>
  <si>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</si>
  <si>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</si>
  <si>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</si>
  <si>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</si>
  <si>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</si>
  <si>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</si>
  <si>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</si>
  <si>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</si>
  <si>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</si>
  <si>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</si>
  <si>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</si>
  <si>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</si>
  <si>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</si>
  <si>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</si>
  <si>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</si>
  <si>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</si>
  <si>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</si>
  <si>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</si>
  <si>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</si>
  <si>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</si>
  <si>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</si>
  <si>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</si>
  <si>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</si>
  <si>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</si>
  <si>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</si>
  <si>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</si>
  <si>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</si>
  <si>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</si>
  <si>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</si>
  <si>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</si>
  <si>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</si>
  <si>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</si>
  <si>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</si>
  <si>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</si>
  <si>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</si>
  <si>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</si>
  <si>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</si>
  <si>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</si>
  <si>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</si>
  <si>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</si>
  <si>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</si>
  <si>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</si>
  <si>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</si>
  <si>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</si>
  <si>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</si>
  <si>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</si>
  <si>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</si>
  <si>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</si>
  <si>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</si>
  <si>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</si>
  <si>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</si>
  <si>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</si>
  <si>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</si>
  <si>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</si>
  <si>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</si>
  <si>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</si>
  <si>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</si>
  <si>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</si>
  <si>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</si>
  <si>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</si>
  <si>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</si>
  <si>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</si>
  <si>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</si>
  <si>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</si>
  <si>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</si>
  <si>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</si>
  <si>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</si>
  <si>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</si>
  <si>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</si>
  <si>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</si>
  <si>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</si>
  <si>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</si>
  <si>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</si>
  <si>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</si>
  <si>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</si>
  <si>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</si>
  <si>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</si>
  <si>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</si>
  <si>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</si>
  <si>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</si>
  <si>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</si>
  <si>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</si>
  <si>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</si>
  <si>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</si>
  <si>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</si>
  <si>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</si>
  <si>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</si>
  <si>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</si>
  <si>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</si>
  <si>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</si>
  <si>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</si>
  <si>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</si>
  <si>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</si>
  <si>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</si>
  <si>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</si>
  <si>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</si>
  <si>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</si>
  <si>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</si>
  <si>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</si>
  <si>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</si>
  <si>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</si>
  <si>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</si>
  <si>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</si>
  <si>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</si>
  <si>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</si>
  <si>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</si>
  <si>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</si>
  <si>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</si>
  <si>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</si>
  <si>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</si>
  <si>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</si>
  <si>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</si>
  <si>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</si>
  <si>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</si>
  <si>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</si>
  <si>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</si>
  <si>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</si>
  <si>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</si>
  <si>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</si>
  <si>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</si>
  <si>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</si>
  <si>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</si>
  <si>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</si>
  <si>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</si>
  <si>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</si>
  <si>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</si>
  <si>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</si>
  <si>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</si>
  <si>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</si>
  <si>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</si>
  <si>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</si>
  <si>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</si>
  <si>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</si>
  <si>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</si>
  <si>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</si>
  <si>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</si>
  <si>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</si>
  <si>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</si>
  <si>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</si>
  <si>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</si>
  <si>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</si>
  <si>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</si>
  <si>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</si>
  <si>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</si>
  <si>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</si>
  <si>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</si>
  <si>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</si>
  <si>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</si>
  <si>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</si>
  <si>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</si>
  <si>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</si>
  <si>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</si>
  <si>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</si>
  <si>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</si>
  <si>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</si>
  <si>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</si>
  <si>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</si>
  <si>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</si>
  <si>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</si>
  <si>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</si>
  <si>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</si>
  <si>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</si>
  <si>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</si>
  <si>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</si>
  <si>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</si>
  <si>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</si>
  <si>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</si>
  <si>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</si>
  <si>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</si>
  <si>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</si>
  <si>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</si>
  <si>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</si>
  <si>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</si>
  <si>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</si>
  <si>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</si>
  <si>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</si>
  <si>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</si>
  <si>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</si>
  <si>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</si>
  <si>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</si>
  <si>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</si>
  <si>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</si>
  <si>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</si>
  <si>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</si>
  <si>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</si>
  <si>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</si>
  <si>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</si>
  <si>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</si>
  <si>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</si>
  <si>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</si>
  <si>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</si>
  <si>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</si>
  <si>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</si>
  <si>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</si>
  <si>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</si>
  <si>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</si>
  <si>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</si>
  <si>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</si>
  <si>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</si>
  <si>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</si>
  <si>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</si>
  <si>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</si>
  <si>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</si>
  <si>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</si>
  <si>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</si>
  <si>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</si>
  <si>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</si>
  <si>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</si>
  <si>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</si>
  <si>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</si>
  <si>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</si>
  <si>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</si>
  <si>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</si>
  <si>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</si>
  <si>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</si>
  <si>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</si>
  <si>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</si>
  <si>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</si>
  <si>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</si>
  <si>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</si>
  <si>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</si>
  <si>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</si>
  <si>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</si>
  <si>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</si>
  <si>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</si>
  <si>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</si>
  <si>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</si>
  <si>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</si>
  <si>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</si>
  <si>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</si>
  <si>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</si>
  <si>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</si>
  <si>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</si>
  <si>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</si>
  <si>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</si>
  <si>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</si>
  <si>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</si>
  <si>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</si>
  <si>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</si>
  <si>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</si>
  <si>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</si>
  <si>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</si>
  <si>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</si>
  <si>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</si>
  <si>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</si>
  <si>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</si>
  <si>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</si>
  <si>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</si>
  <si>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</si>
  <si>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</si>
  <si>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</si>
  <si>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</si>
  <si>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</si>
  <si>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</si>
  <si>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</si>
  <si>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</si>
  <si>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</si>
  <si>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</si>
  <si>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</si>
  <si>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</si>
  <si>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</si>
  <si>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</si>
  <si>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</si>
  <si>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</si>
  <si>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</si>
  <si>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</si>
  <si>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</si>
  <si>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</si>
  <si>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</si>
  <si>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</si>
  <si>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</si>
  <si>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</si>
  <si>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</si>
  <si>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</si>
  <si>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</si>
  <si>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</si>
  <si>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</si>
  <si>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</si>
  <si>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</si>
  <si>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</si>
  <si>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</si>
  <si>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</si>
  <si>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</si>
  <si>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</si>
  <si>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</si>
  <si>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</si>
  <si>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</si>
  <si>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</si>
  <si>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</si>
  <si>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</si>
  <si>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</si>
  <si>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</si>
  <si>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</si>
  <si>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</si>
  <si>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</si>
  <si>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</si>
  <si>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</si>
  <si>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</si>
  <si>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</si>
  <si>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</si>
  <si>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</si>
  <si>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</si>
  <si>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</si>
  <si>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</si>
  <si>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</si>
  <si>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</si>
  <si>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</si>
  <si>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</si>
  <si>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</si>
  <si>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</si>
  <si>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</si>
  <si>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</si>
  <si>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</si>
  <si>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</si>
  <si>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</si>
  <si>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</si>
  <si>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</si>
  <si>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</si>
  <si>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</si>
  <si>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</si>
  <si>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</si>
  <si>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</si>
  <si>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</si>
  <si>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</si>
  <si>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</si>
  <si>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</si>
  <si>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</si>
  <si>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</si>
  <si>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</si>
  <si>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</si>
  <si>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</si>
  <si>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</si>
  <si>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</si>
  <si>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</si>
  <si>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</si>
  <si>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</si>
  <si>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</si>
  <si>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</si>
  <si>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</si>
  <si>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</si>
  <si>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</si>
  <si>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</si>
  <si>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</si>
  <si>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</si>
  <si>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</si>
  <si>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</si>
  <si>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</si>
  <si>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</si>
  <si>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</si>
  <si>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</si>
  <si>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</si>
  <si>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</si>
  <si>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</si>
  <si>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</si>
  <si>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</si>
  <si>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</si>
  <si>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</si>
  <si>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</si>
  <si>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</si>
  <si>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</si>
  <si>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</si>
  <si>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</si>
  <si>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</si>
  <si>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</si>
  <si>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</si>
  <si>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</si>
  <si>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</si>
  <si>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</si>
  <si>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</si>
  <si>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</si>
  <si>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</si>
  <si>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</si>
  <si>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</si>
  <si>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</si>
  <si>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</si>
  <si>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</si>
  <si>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</si>
  <si>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</si>
  <si>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</si>
  <si>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</si>
  <si>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</si>
  <si>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</si>
  <si>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</si>
  <si>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</si>
  <si>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</si>
  <si>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</si>
  <si>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</si>
  <si>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</si>
  <si>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</si>
  <si>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</si>
  <si>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</si>
  <si>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</si>
  <si>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</si>
  <si>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</si>
  <si>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</si>
  <si>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</si>
  <si>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</si>
  <si>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</si>
  <si>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</si>
  <si>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</si>
  <si>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</si>
  <si>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</si>
  <si>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</si>
  <si>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</si>
  <si>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</si>
  <si>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</si>
  <si>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</si>
  <si>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</si>
  <si>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</si>
  <si>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</si>
  <si>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</si>
  <si>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</si>
  <si>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</si>
  <si>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</si>
  <si>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</si>
  <si>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</si>
  <si>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</si>
  <si>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</si>
  <si>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</si>
  <si>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</si>
  <si>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</si>
  <si>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</si>
  <si>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</si>
  <si>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</si>
  <si>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</si>
  <si>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</si>
  <si>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</si>
  <si>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</si>
  <si>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</si>
  <si>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</si>
  <si>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</si>
  <si>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</si>
  <si>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</si>
  <si>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</si>
  <si>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</si>
  <si>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</si>
  <si>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</si>
  <si>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</si>
  <si>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</si>
  <si>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</si>
  <si>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</si>
  <si>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</si>
  <si>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</si>
  <si>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</si>
  <si>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</si>
  <si>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</si>
  <si>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</si>
  <si>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</si>
  <si>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</si>
  <si>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</si>
  <si>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</si>
  <si>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</si>
  <si>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</si>
  <si>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</si>
  <si>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</si>
  <si>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</si>
  <si>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</si>
  <si>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</si>
  <si>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</si>
  <si>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</si>
  <si>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</si>
  <si>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</si>
  <si>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</si>
  <si>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</si>
  <si>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</si>
  <si>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</si>
  <si>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</si>
  <si>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</si>
  <si>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</si>
  <si>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</si>
  <si>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</si>
  <si>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</si>
  <si>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</si>
  <si>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</si>
  <si>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</si>
  <si>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</si>
  <si>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</si>
  <si>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</si>
  <si>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</si>
  <si>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</si>
  <si>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</si>
  <si>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</si>
  <si>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</si>
  <si>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</si>
  <si>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</si>
  <si>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</si>
  <si>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</si>
  <si>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</si>
  <si>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</si>
  <si>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</si>
  <si>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</si>
  <si>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</si>
  <si>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</si>
  <si>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</si>
  <si>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</si>
  <si>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</si>
  <si>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</si>
  <si>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</si>
  <si>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</si>
  <si>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</si>
  <si>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</si>
  <si>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</si>
  <si>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</si>
  <si>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</si>
  <si>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</si>
  <si>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</si>
  <si>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</si>
  <si>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</si>
  <si>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</si>
  <si>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</si>
  <si>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</si>
  <si>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</si>
  <si>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</si>
  <si>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</si>
  <si>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</si>
  <si>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</si>
  <si>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</si>
  <si>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</si>
  <si>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</si>
  <si>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</si>
  <si>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</si>
  <si>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</si>
  <si>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</si>
  <si>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</si>
  <si>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</si>
  <si>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</si>
  <si>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</si>
  <si>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</si>
  <si>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</si>
  <si>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</si>
  <si>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</si>
  <si>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</si>
  <si>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</si>
  <si>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</si>
  <si>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</si>
  <si>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</si>
  <si>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</si>
  <si>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</si>
  <si>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</si>
  <si>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</si>
  <si>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</si>
  <si>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</si>
  <si>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</si>
  <si>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</si>
  <si>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</si>
  <si>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</si>
  <si>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</si>
  <si>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</si>
  <si>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</si>
  <si>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</si>
  <si>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</si>
  <si>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</si>
  <si>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</si>
  <si>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</si>
  <si>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</si>
  <si>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</si>
  <si>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</si>
  <si>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</si>
  <si>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</si>
  <si>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</si>
  <si>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</si>
  <si>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</si>
  <si>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</si>
  <si>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</si>
  <si>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</si>
  <si>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</si>
  <si>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</si>
  <si>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</si>
  <si>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</si>
  <si>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</si>
  <si>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</si>
  <si>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</si>
  <si>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</si>
  <si>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</si>
  <si>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</si>
  <si>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</si>
  <si>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</si>
  <si>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</si>
  <si>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</si>
  <si>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</si>
  <si>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</si>
  <si>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</si>
  <si>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</si>
  <si>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</si>
  <si>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</si>
  <si>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</si>
  <si>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</si>
  <si>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</si>
  <si>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</si>
  <si>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</si>
  <si>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</si>
  <si>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</si>
  <si>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</si>
  <si>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</si>
  <si>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</si>
  <si>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</si>
  <si>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</si>
  <si>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</si>
  <si>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</si>
  <si>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</si>
  <si>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</si>
  <si>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</si>
  <si>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</si>
  <si>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</si>
  <si>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</si>
  <si>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</si>
  <si>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</si>
  <si>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</si>
  <si>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</si>
  <si>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</si>
  <si>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</si>
  <si>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</si>
  <si>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</si>
  <si>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</si>
  <si>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</si>
  <si>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</si>
  <si>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</si>
  <si>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</si>
  <si>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</si>
  <si>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</si>
  <si>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</si>
  <si>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</si>
  <si>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</si>
  <si>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</si>
  <si>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</si>
  <si>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</si>
  <si>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</si>
  <si>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</si>
  <si>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</si>
  <si>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</si>
  <si>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</si>
  <si>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</si>
  <si>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</si>
  <si>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</si>
  <si>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</si>
  <si>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</si>
  <si>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</si>
  <si>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</si>
  <si>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</si>
  <si>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</si>
  <si>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</si>
  <si>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</si>
  <si>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</si>
  <si>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</si>
  <si>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</si>
  <si>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</si>
  <si>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</si>
  <si>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</si>
  <si>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</si>
  <si>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</si>
  <si>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</si>
  <si>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</si>
  <si>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</si>
  <si>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</si>
  <si>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</si>
  <si>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</si>
  <si>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</si>
  <si>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</si>
  <si>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</si>
  <si>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</si>
  <si>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</si>
  <si>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</si>
  <si>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</si>
  <si>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</si>
  <si>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</si>
  <si>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</si>
  <si>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</si>
  <si>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</si>
  <si>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</si>
  <si>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</si>
  <si>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</si>
  <si>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</si>
  <si>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</si>
  <si>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</si>
  <si>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</si>
  <si>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</si>
  <si>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</si>
  <si>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</si>
  <si>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</si>
  <si>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</si>
  <si>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</si>
  <si>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</si>
  <si>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</si>
  <si>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</si>
  <si>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</si>
  <si>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</si>
  <si>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</si>
  <si>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</si>
  <si>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</si>
  <si>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</si>
  <si>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</si>
  <si>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</si>
  <si>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</si>
  <si>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</si>
  <si>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</si>
  <si>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</si>
  <si>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</si>
  <si>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</si>
  <si>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</si>
  <si>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</si>
  <si>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</si>
  <si>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</si>
  <si>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</si>
  <si>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</si>
  <si>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</si>
  <si>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</si>
  <si>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</si>
  <si>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</si>
  <si>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</si>
  <si>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</si>
  <si>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</si>
  <si>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</si>
  <si>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</si>
  <si>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</si>
  <si>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</si>
  <si>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</si>
  <si>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</si>
  <si>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</si>
  <si>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</si>
  <si>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</si>
  <si>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</si>
  <si>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</si>
  <si>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</si>
  <si>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</si>
  <si>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</si>
  <si>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</si>
  <si>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</si>
  <si>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</si>
  <si>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</si>
  <si>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</si>
  <si>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</si>
  <si>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</si>
  <si>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</si>
  <si>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</si>
  <si>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</si>
  <si>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</si>
  <si>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</si>
  <si>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</si>
  <si>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</si>
  <si>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</si>
  <si>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</si>
  <si>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</si>
  <si>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</si>
  <si>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</si>
  <si>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</si>
  <si>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</si>
  <si>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</si>
  <si>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</si>
  <si>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</si>
  <si>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</si>
  <si>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</si>
  <si>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</si>
  <si>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</si>
  <si>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</si>
  <si>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</si>
  <si>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</si>
  <si>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</si>
  <si>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</si>
  <si>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</si>
  <si>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</si>
  <si>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</si>
  <si>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</si>
  <si>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</si>
  <si>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</si>
  <si>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</si>
  <si>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</si>
  <si>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</si>
  <si>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</si>
  <si>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</si>
  <si>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</si>
  <si>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</si>
  <si>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</si>
  <si>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</si>
  <si>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</si>
  <si>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</si>
  <si>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</si>
  <si>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</si>
  <si>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</si>
  <si>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</si>
  <si>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</si>
  <si>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</si>
  <si>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</si>
  <si>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</si>
  <si>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</si>
  <si>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</si>
  <si>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</si>
  <si>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</si>
  <si>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</si>
  <si>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</si>
  <si>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</si>
  <si>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</si>
  <si>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</si>
  <si>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</si>
  <si>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</si>
  <si>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</si>
  <si>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</si>
  <si>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</si>
  <si>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</si>
  <si>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</si>
  <si>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</si>
  <si>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</si>
  <si>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</si>
  <si>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</si>
  <si>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</si>
  <si>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</si>
  <si>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</si>
  <si>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</si>
  <si>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</si>
  <si>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</si>
  <si>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</si>
  <si>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</si>
  <si>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</si>
  <si>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</si>
  <si>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</si>
  <si>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</si>
  <si>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</si>
  <si>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</si>
  <si>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</si>
  <si>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</si>
  <si>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</si>
  <si>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</si>
  <si>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</si>
  <si>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</si>
  <si>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</si>
  <si>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</si>
  <si>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</si>
  <si>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</si>
  <si>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</si>
  <si>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</si>
  <si>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</si>
  <si>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</si>
  <si>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</si>
  <si>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</si>
  <si>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</si>
  <si>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</si>
  <si>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</si>
  <si>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</si>
  <si>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</si>
  <si>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</si>
  <si>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</si>
  <si>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</si>
  <si>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</si>
  <si>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</si>
  <si>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</si>
  <si>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</si>
  <si>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</si>
  <si>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</si>
  <si>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</si>
  <si>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</si>
  <si>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</si>
  <si>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</si>
  <si>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</si>
  <si>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</si>
  <si>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</si>
  <si>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</si>
  <si>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</si>
  <si>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</si>
  <si>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</si>
  <si>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</si>
  <si>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</si>
  <si>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</si>
  <si>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</si>
  <si>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</si>
  <si>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</si>
  <si>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</si>
  <si>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</si>
  <si>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</si>
  <si>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</si>
  <si>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</si>
  <si>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</si>
  <si>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</si>
  <si>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</si>
  <si>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</si>
  <si>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</si>
  <si>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</si>
  <si>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</si>
  <si>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</si>
  <si>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</si>
  <si>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</si>
  <si>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</si>
  <si>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</si>
  <si>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</si>
  <si>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</si>
  <si>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</si>
  <si>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</si>
  <si>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</si>
  <si>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</si>
  <si>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</si>
  <si>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</si>
  <si>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</si>
  <si>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</si>
  <si>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</si>
  <si>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</si>
  <si>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</si>
  <si>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</si>
  <si>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</si>
  <si>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</si>
  <si>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</si>
  <si>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</si>
  <si>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</si>
  <si>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</si>
  <si>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</si>
  <si>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</si>
  <si>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</si>
  <si>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</si>
  <si>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</si>
  <si>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</si>
  <si>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</si>
  <si>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</si>
  <si>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</si>
  <si>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</si>
  <si>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</si>
  <si>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</si>
  <si>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</si>
  <si>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</si>
  <si>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</si>
  <si>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</si>
  <si>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</si>
  <si>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</si>
  <si>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</si>
  <si>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</si>
  <si>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</si>
  <si>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</si>
  <si>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</si>
  <si>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</si>
  <si>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</si>
  <si>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</si>
  <si>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</si>
  <si>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</si>
  <si>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</si>
  <si>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</si>
  <si>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</si>
  <si>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</si>
  <si>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</si>
  <si>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</si>
  <si>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</si>
  <si>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</si>
  <si>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</si>
  <si>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</si>
  <si>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</si>
  <si>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</si>
  <si>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</si>
  <si>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</si>
  <si>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</si>
  <si>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</si>
  <si>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</si>
  <si>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</si>
  <si>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</si>
  <si>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</si>
  <si>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</si>
  <si>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</si>
  <si>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</si>
  <si>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</si>
  <si>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</si>
  <si>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</si>
  <si>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</si>
  <si>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</si>
  <si>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</si>
  <si>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</si>
  <si>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</si>
  <si>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</si>
  <si>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</si>
  <si>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</si>
  <si>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</si>
  <si>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</si>
  <si>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</si>
  <si>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</si>
  <si>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</si>
  <si>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</si>
  <si>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</si>
  <si>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</si>
  <si>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</si>
  <si>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</si>
  <si>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</si>
  <si>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</si>
  <si>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</si>
  <si>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</si>
  <si>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</si>
  <si>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</si>
  <si>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</si>
  <si>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</si>
  <si>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</si>
  <si>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</si>
  <si>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</si>
  <si>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</si>
  <si>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</si>
  <si>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</si>
  <si>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</si>
  <si>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</si>
  <si>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</si>
  <si>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</si>
  <si>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</si>
  <si>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</si>
  <si>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</si>
  <si>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</si>
  <si>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</si>
  <si>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</si>
  <si>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</si>
  <si>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</si>
  <si>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</si>
  <si>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</si>
  <si>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</si>
  <si>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</si>
  <si>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</si>
  <si>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</si>
  <si>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</si>
  <si>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</si>
  <si>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</si>
  <si>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</si>
  <si>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</si>
  <si>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</si>
  <si>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</si>
  <si>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</si>
  <si>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</si>
  <si>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</si>
  <si>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</si>
  <si>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</si>
  <si>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</si>
  <si>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</si>
  <si>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</si>
  <si>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</si>
  <si>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</si>
  <si>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</si>
  <si>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</si>
  <si>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</si>
  <si>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</si>
  <si>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</si>
  <si>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</si>
  <si>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</si>
  <si>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</si>
  <si>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</si>
  <si>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</si>
  <si>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</si>
  <si>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</si>
  <si>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</si>
  <si>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</si>
  <si>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</si>
  <si>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</si>
  <si>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</si>
  <si>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</si>
  <si>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</si>
  <si>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</si>
  <si>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</si>
  <si>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</si>
  <si>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</si>
  <si>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</si>
  <si>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</si>
  <si>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</si>
  <si>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</si>
  <si>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</si>
  <si>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</si>
  <si>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</si>
  <si>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</si>
  <si>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</si>
  <si>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</si>
  <si>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</si>
  <si>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</si>
  <si>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</si>
  <si>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</si>
  <si>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</si>
  <si>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</si>
  <si>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</si>
  <si>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</si>
  <si>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</si>
  <si>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</si>
  <si>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</si>
  <si>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</si>
  <si>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</si>
  <si>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</si>
  <si>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</si>
  <si>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</si>
  <si>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</si>
  <si>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</si>
  <si>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</si>
  <si>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</si>
  <si>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</si>
  <si>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</si>
  <si>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</si>
  <si>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</si>
  <si>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</si>
  <si>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</si>
  <si>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</si>
  <si>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</si>
  <si>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</si>
  <si>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</si>
  <si>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</si>
  <si>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</si>
  <si>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</si>
  <si>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</si>
  <si>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</si>
  <si>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</si>
  <si>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</si>
  <si>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</si>
  <si>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</si>
  <si>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</si>
  <si>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</si>
  <si>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</si>
  <si>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</si>
  <si>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</si>
  <si>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</si>
  <si>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</si>
  <si>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</si>
  <si>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</si>
  <si>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</si>
  <si>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</si>
  <si>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</si>
  <si>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</si>
  <si>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</si>
  <si>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</si>
  <si>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</si>
  <si>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</si>
  <si>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</si>
  <si>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</si>
  <si>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</si>
  <si>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</si>
  <si>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</si>
  <si>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</si>
  <si>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</si>
  <si>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</si>
  <si>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</si>
  <si>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</si>
  <si>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</si>
  <si>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</si>
  <si>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</si>
  <si>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</si>
  <si>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</si>
  <si>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</si>
  <si>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</si>
  <si>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</si>
  <si>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</si>
  <si>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</si>
  <si>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</si>
  <si>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</si>
  <si>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</si>
  <si>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</si>
  <si>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</si>
  <si>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</si>
  <si>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</si>
  <si>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</si>
  <si>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</si>
  <si>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</si>
  <si>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</si>
  <si>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</si>
  <si>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</si>
  <si>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</si>
  <si>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</si>
  <si>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</si>
  <si>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</si>
  <si>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</si>
  <si>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</si>
  <si>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</si>
  <si>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</si>
  <si>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</si>
  <si>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</si>
  <si>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</si>
  <si>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</si>
  <si>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</si>
  <si>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</si>
  <si>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</si>
  <si>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</si>
  <si>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</si>
  <si>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</si>
  <si>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</si>
  <si>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</si>
  <si>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</si>
  <si>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</si>
  <si>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</si>
  <si>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</si>
  <si>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</si>
  <si>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</si>
  <si>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</si>
  <si>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</si>
  <si>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</si>
  <si>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</si>
  <si>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</si>
  <si>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</si>
  <si>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</si>
  <si>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</si>
  <si>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</si>
  <si>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</si>
  <si>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</si>
  <si>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</si>
  <si>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</si>
  <si>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</si>
  <si>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</si>
  <si>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</si>
  <si>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</si>
  <si>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</si>
  <si>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</si>
  <si>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</si>
  <si>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</si>
  <si>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</si>
  <si>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</si>
  <si>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</si>
  <si>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</si>
  <si>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</si>
  <si>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</si>
  <si>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</si>
  <si>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</si>
  <si>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</si>
  <si>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</si>
  <si>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</si>
  <si>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</si>
  <si>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</si>
  <si>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</si>
  <si>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</si>
  <si>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</si>
  <si>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</si>
  <si>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</si>
  <si>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</si>
  <si>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</si>
  <si>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</si>
  <si>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</si>
  <si>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</si>
  <si>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</si>
  <si>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</si>
  <si>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</si>
  <si>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</si>
  <si>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</si>
  <si>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</si>
  <si>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</si>
  <si>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</si>
  <si>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</si>
  <si>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</si>
  <si>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</si>
  <si>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</si>
  <si>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</si>
  <si>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</si>
  <si>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</si>
  <si>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</si>
  <si>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</si>
  <si>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</si>
  <si>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</si>
  <si>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</si>
  <si>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</si>
  <si>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</si>
  <si>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</si>
  <si>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</si>
  <si>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</si>
  <si>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</si>
  <si>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</si>
  <si>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</si>
  <si>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</si>
  <si>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</si>
  <si>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</si>
  <si>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</si>
  <si>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</si>
  <si>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</si>
  <si>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</si>
  <si>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</si>
  <si>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</si>
  <si>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</si>
  <si>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</si>
  <si>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</si>
  <si>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</si>
  <si>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</si>
  <si>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</si>
  <si>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</si>
  <si>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</si>
  <si>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</si>
  <si>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</si>
  <si>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</si>
  <si>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</si>
  <si>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</si>
  <si>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</si>
  <si>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</si>
  <si>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</si>
  <si>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</si>
  <si>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</si>
  <si>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</si>
  <si>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</si>
  <si>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</si>
  <si>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</si>
  <si>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</si>
  <si>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</si>
  <si>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</si>
  <si>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</si>
  <si>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</si>
  <si>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</si>
  <si>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</si>
  <si>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</si>
  <si>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</si>
  <si>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</si>
  <si>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</si>
  <si>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</si>
  <si>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</si>
  <si>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</si>
  <si>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</si>
  <si>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</si>
  <si>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</si>
  <si>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</si>
  <si>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</si>
  <si>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</si>
  <si>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</si>
  <si>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</si>
  <si>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</si>
  <si>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</si>
  <si>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</si>
  <si>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</si>
  <si>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</si>
  <si>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</si>
  <si>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</si>
  <si>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</si>
  <si>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</si>
  <si>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</si>
  <si>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</si>
  <si>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</si>
  <si>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</si>
  <si>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</si>
  <si>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</si>
  <si>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</si>
  <si>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</si>
  <si>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</si>
  <si>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</si>
  <si>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</si>
  <si>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</si>
  <si>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</si>
  <si>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</si>
  <si>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</si>
  <si>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</si>
  <si>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</si>
  <si>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</si>
  <si>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</si>
  <si>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</si>
  <si>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</si>
  <si>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</si>
  <si>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</si>
  <si>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</si>
  <si>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</si>
  <si>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</si>
  <si>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</si>
  <si>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</si>
  <si>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</si>
  <si>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</si>
  <si>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</si>
  <si>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</si>
  <si>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</si>
  <si>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</si>
  <si>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</si>
  <si>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</si>
  <si>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</si>
  <si>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</si>
  <si>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</si>
  <si>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</si>
  <si>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</si>
  <si>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</si>
  <si>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</si>
  <si>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</si>
  <si>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</si>
  <si>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</si>
  <si>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</si>
  <si>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</si>
  <si>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</si>
  <si>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</si>
  <si>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</si>
  <si>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</si>
  <si>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</si>
  <si>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</si>
  <si>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</si>
  <si>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</si>
  <si>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</si>
  <si>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</si>
  <si>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</si>
  <si>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</si>
  <si>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</si>
  <si>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</si>
  <si>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</si>
  <si>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</si>
  <si>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</si>
  <si>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</si>
  <si>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</si>
  <si>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</si>
  <si>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</si>
  <si>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</si>
  <si>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</si>
  <si>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</si>
  <si>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</si>
  <si>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</si>
  <si>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</si>
  <si>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</si>
  <si>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</si>
  <si>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</si>
  <si>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</si>
  <si>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</si>
  <si>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</si>
  <si>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</si>
  <si>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</si>
  <si>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</si>
  <si>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</si>
  <si>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</si>
  <si>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</si>
  <si>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</si>
  <si>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</si>
  <si>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</si>
  <si>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</si>
  <si>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</si>
  <si>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</si>
  <si>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</si>
  <si>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</si>
  <si>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</si>
  <si>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</si>
  <si>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</si>
  <si>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</si>
  <si>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</si>
  <si>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</si>
  <si>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</si>
  <si>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</si>
  <si>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</si>
  <si>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</si>
  <si>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</si>
  <si>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</si>
  <si>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</si>
  <si>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</si>
  <si>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</si>
  <si>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</si>
  <si>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</si>
  <si>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</si>
  <si>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</si>
  <si>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</si>
  <si>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</si>
  <si>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</si>
  <si>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</si>
  <si>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</si>
  <si>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</si>
  <si>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</si>
  <si>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</si>
  <si>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</si>
  <si>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</si>
  <si>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</si>
  <si>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</si>
  <si>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</si>
  <si>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</si>
  <si>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</si>
  <si>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</si>
  <si>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</si>
  <si>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</si>
  <si>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</si>
  <si>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</si>
  <si>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</si>
  <si>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</si>
  <si>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</si>
  <si>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</si>
  <si>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</si>
  <si>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</si>
  <si>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</si>
  <si>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</si>
  <si>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</si>
  <si>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</si>
  <si>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</si>
  <si>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</si>
  <si>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</si>
  <si>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</si>
  <si>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</si>
  <si>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</si>
  <si>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</si>
  <si>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</si>
  <si>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</si>
  <si>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</si>
  <si>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</si>
  <si>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</si>
  <si>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</si>
  <si>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</si>
  <si>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</si>
  <si>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</si>
  <si>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</si>
  <si>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</si>
  <si>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</si>
  <si>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</si>
  <si>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</si>
  <si>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</si>
  <si>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</si>
  <si>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</si>
  <si>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</si>
  <si>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</si>
  <si>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</si>
  <si>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</si>
  <si>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</si>
  <si>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</si>
  <si>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</si>
  <si>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</si>
  <si>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</si>
  <si>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</si>
  <si>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</si>
  <si>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</si>
  <si>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</si>
  <si>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</si>
  <si>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</si>
  <si>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</si>
  <si>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</si>
  <si>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</si>
  <si>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</si>
  <si>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</si>
  <si>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</si>
  <si>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</si>
  <si>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</si>
  <si>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</si>
  <si>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</si>
  <si>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</si>
  <si>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</si>
  <si>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</si>
  <si>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</si>
  <si>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</si>
  <si>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</si>
  <si>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</si>
  <si>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</si>
  <si>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</si>
  <si>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</si>
  <si>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</si>
  <si>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</si>
  <si>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</si>
  <si>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</si>
  <si>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</si>
  <si>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</si>
  <si>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</si>
  <si>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</si>
  <si>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</si>
  <si>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</si>
  <si>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</si>
  <si>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</si>
  <si>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</si>
  <si>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</si>
  <si>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</si>
  <si>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</si>
  <si>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</si>
  <si>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</si>
  <si>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</si>
  <si>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</si>
  <si>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</si>
  <si>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</si>
  <si>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</si>
  <si>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</si>
  <si>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</si>
  <si>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</si>
  <si>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</si>
  <si>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</si>
  <si>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</si>
  <si>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</si>
  <si>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</si>
  <si>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</si>
  <si>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</si>
  <si>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</si>
  <si>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</si>
  <si>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</si>
  <si>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</si>
  <si>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</si>
  <si>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</si>
  <si>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</si>
  <si>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</si>
  <si>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</si>
  <si>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</si>
  <si>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</si>
  <si>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</si>
  <si>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</si>
  <si>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</si>
  <si>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</si>
  <si>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</si>
  <si>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</si>
  <si>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</si>
  <si>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</si>
  <si>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</si>
  <si>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</si>
  <si>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</si>
  <si>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</si>
  <si>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</si>
  <si>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</si>
  <si>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</si>
  <si>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</si>
  <si>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</si>
  <si>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</si>
  <si>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</si>
  <si>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</si>
  <si>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</si>
  <si>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</si>
  <si>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</si>
  <si>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</si>
  <si>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</si>
  <si>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</si>
  <si>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</si>
  <si>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</si>
  <si>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</si>
  <si>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</si>
  <si>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</si>
  <si>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</si>
  <si>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</si>
  <si>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</si>
  <si>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</si>
  <si>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</si>
  <si>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</si>
  <si>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</si>
  <si>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</si>
  <si>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</si>
  <si>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</si>
  <si>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</si>
  <si>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</si>
  <si>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</si>
  <si>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</si>
  <si>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</si>
  <si>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</si>
  <si>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</si>
  <si>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</si>
  <si>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</si>
  <si>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</si>
  <si>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</si>
  <si>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</si>
  <si>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</si>
  <si>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</si>
  <si>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</si>
  <si>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</si>
  <si>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</si>
  <si>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</si>
  <si>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</si>
  <si>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</si>
  <si>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</si>
  <si>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</si>
  <si>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</si>
  <si>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</si>
  <si>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</si>
  <si>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</si>
  <si>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</si>
  <si>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</si>
  <si>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</si>
  <si>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</si>
  <si>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</si>
  <si>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</si>
  <si>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</si>
  <si>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</si>
  <si>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</si>
  <si>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</si>
  <si>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</si>
  <si>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</si>
  <si>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</si>
  <si>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</si>
  <si>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</si>
  <si>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</si>
  <si>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</si>
  <si>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</si>
  <si>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</si>
  <si>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</si>
  <si>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</si>
  <si>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</si>
  <si>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</si>
  <si>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</si>
  <si>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</si>
  <si>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</si>
  <si>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</si>
  <si>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</si>
  <si>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</si>
  <si>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</si>
  <si>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</si>
  <si>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</si>
  <si>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</si>
  <si>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</si>
  <si>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</si>
  <si>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</si>
  <si>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</si>
  <si>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</si>
  <si>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</si>
  <si>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</si>
  <si>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</si>
  <si>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</si>
  <si>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</si>
  <si>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</si>
  <si>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</si>
  <si>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</si>
  <si>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</si>
  <si>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</si>
  <si>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</si>
  <si>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</si>
  <si>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</si>
  <si>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</si>
  <si>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</si>
  <si>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</si>
  <si>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</si>
  <si>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</si>
  <si>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</si>
  <si>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</si>
  <si>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</si>
  <si>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</si>
  <si>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</si>
  <si>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</si>
  <si>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</si>
  <si>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</si>
  <si>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</si>
  <si>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</si>
  <si>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</si>
  <si>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</si>
  <si>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</si>
  <si>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</si>
  <si>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</si>
  <si>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</si>
  <si>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</si>
  <si>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</si>
  <si>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</si>
  <si>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</si>
  <si>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</si>
  <si>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</si>
  <si>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</si>
  <si>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</si>
  <si>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</si>
  <si>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</si>
  <si>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</si>
  <si>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</si>
  <si>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</si>
  <si>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</si>
  <si>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</si>
  <si>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</si>
  <si>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</si>
  <si>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</si>
  <si>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</si>
  <si>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</si>
  <si>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</si>
  <si>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</si>
  <si>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</si>
  <si>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</si>
  <si>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</si>
  <si>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</si>
  <si>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</si>
  <si>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</si>
  <si>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</si>
  <si>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</si>
  <si>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</si>
  <si>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</si>
  <si>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</si>
  <si>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</si>
  <si>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</si>
  <si>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</si>
  <si>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</si>
  <si>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</si>
  <si>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</si>
  <si>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</si>
  <si>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</si>
  <si>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</si>
  <si>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</si>
  <si>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</si>
  <si>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</si>
  <si>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</si>
  <si>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</si>
  <si>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</si>
  <si>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</si>
  <si>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</si>
  <si>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</si>
  <si>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</si>
  <si>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</si>
  <si>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</si>
  <si>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</si>
  <si>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</si>
  <si>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</si>
  <si>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</si>
  <si>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</si>
  <si>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</si>
  <si>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</si>
  <si>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</si>
  <si>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</si>
  <si>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</si>
  <si>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</si>
  <si>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</si>
  <si>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</si>
  <si>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</si>
  <si>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</si>
  <si>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</si>
  <si>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</si>
  <si>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</si>
  <si>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</si>
  <si>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</si>
  <si>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</si>
  <si>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</si>
  <si>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</si>
  <si>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</si>
  <si>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</si>
  <si>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</si>
  <si>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</si>
  <si>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</si>
  <si>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</si>
  <si>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</si>
  <si>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</si>
  <si>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</si>
  <si>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</si>
  <si>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</si>
  <si>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</si>
  <si>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</si>
  <si>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</si>
  <si>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</si>
  <si>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</si>
  <si>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</si>
  <si>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</si>
  <si>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</si>
  <si>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</si>
  <si>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</si>
  <si>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</si>
  <si>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</si>
  <si>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</si>
  <si>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</si>
  <si>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</si>
  <si>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</si>
  <si>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</si>
  <si>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</si>
  <si>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</si>
  <si>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</si>
  <si>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</si>
  <si>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</si>
  <si>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</si>
  <si>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</si>
  <si>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</si>
  <si>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</si>
  <si>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</si>
  <si>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</si>
  <si>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</si>
  <si>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</si>
  <si>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</si>
  <si>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</si>
  <si>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</si>
  <si>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</si>
  <si>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</si>
  <si>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</si>
  <si>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</si>
  <si>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</si>
  <si>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</si>
  <si>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</si>
  <si>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</si>
  <si>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</si>
  <si>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</si>
  <si>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</si>
  <si>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</si>
  <si>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</si>
  <si>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</si>
  <si>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</si>
  <si>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</si>
  <si>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</si>
  <si>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</si>
  <si>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</si>
  <si>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</si>
  <si>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</si>
  <si>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</si>
  <si>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</si>
  <si>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</si>
  <si>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</si>
  <si>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</si>
  <si>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</si>
  <si>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</si>
  <si>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</si>
  <si>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</si>
  <si>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</si>
  <si>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</si>
  <si>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</si>
  <si>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</si>
  <si>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</si>
  <si>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</si>
  <si>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</si>
  <si>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</si>
  <si>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</si>
  <si>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</si>
  <si>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</si>
  <si>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</si>
  <si>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</si>
  <si>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</si>
  <si>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</si>
  <si>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</si>
  <si>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</si>
  <si>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</si>
  <si>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</si>
  <si>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</si>
  <si>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</si>
  <si>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</si>
  <si>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</si>
  <si>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</si>
  <si>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</si>
  <si>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</si>
  <si>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</si>
  <si>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</si>
  <si>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</si>
  <si>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</si>
  <si>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</si>
  <si>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</si>
  <si>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</si>
  <si>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</si>
  <si>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</si>
  <si>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</si>
  <si>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</si>
  <si>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</si>
  <si>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</si>
  <si>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</si>
  <si>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</si>
  <si>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</si>
  <si>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</si>
  <si>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</si>
  <si>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</si>
  <si>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</si>
  <si>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</si>
  <si>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</si>
  <si>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</si>
  <si>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</si>
  <si>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</si>
  <si>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</si>
  <si>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</si>
  <si>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</si>
  <si>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</si>
  <si>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</si>
  <si>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</si>
  <si>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</si>
  <si>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</si>
  <si>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</si>
  <si>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</si>
  <si>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</si>
  <si>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</si>
  <si>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</si>
  <si>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</si>
  <si>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</si>
  <si>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</si>
  <si>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</si>
  <si>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</si>
  <si>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</si>
  <si>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</si>
  <si>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</si>
  <si>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</si>
  <si>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</si>
  <si>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</si>
  <si>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</si>
  <si>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</si>
  <si>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</si>
  <si>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</si>
  <si>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</si>
  <si>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</si>
  <si>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</si>
  <si>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</si>
  <si>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</si>
  <si>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</si>
  <si>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</si>
  <si>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</si>
  <si>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</si>
  <si>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</si>
  <si>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</si>
  <si>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</si>
  <si>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</si>
  <si>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</si>
  <si>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</si>
  <si>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</si>
  <si>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</si>
  <si>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</si>
  <si>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</si>
  <si>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</si>
  <si>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</si>
  <si>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</si>
  <si>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</si>
  <si>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</si>
  <si>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</si>
  <si>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</si>
  <si>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</si>
  <si>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</si>
  <si>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</si>
  <si>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</si>
  <si>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</si>
  <si>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</si>
  <si>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</si>
  <si>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</si>
  <si>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</si>
  <si>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</si>
  <si>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</si>
  <si>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</si>
  <si>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</si>
  <si>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</si>
  <si>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</si>
  <si>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</si>
  <si>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</si>
  <si>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</si>
  <si>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</si>
  <si>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</si>
  <si>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</si>
  <si>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</si>
  <si>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</si>
  <si>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</si>
  <si>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</si>
  <si>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</si>
  <si>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</si>
  <si>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</si>
  <si>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</si>
  <si>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</si>
  <si>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</si>
  <si>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</si>
  <si>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</si>
  <si>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</si>
  <si>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</si>
  <si>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</si>
  <si>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</si>
  <si>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</si>
  <si>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</si>
  <si>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</si>
  <si>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</si>
  <si>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</si>
  <si>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</si>
  <si>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</si>
  <si>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</si>
  <si>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</si>
  <si>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</si>
  <si>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</si>
  <si>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</si>
  <si>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</si>
  <si>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</si>
  <si>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</si>
  <si>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</si>
  <si>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</si>
  <si>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</si>
  <si>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</si>
  <si>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</si>
  <si>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</si>
  <si>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</si>
  <si>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</si>
  <si>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</si>
  <si>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</si>
  <si>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</si>
  <si>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</si>
  <si>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</si>
  <si>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</si>
  <si>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</si>
  <si>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</si>
  <si>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</si>
  <si>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</si>
  <si>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</si>
  <si>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</si>
  <si>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</si>
  <si>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</si>
  <si>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</si>
  <si>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</si>
  <si>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</si>
  <si>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</si>
  <si>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</si>
  <si>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</si>
  <si>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</si>
  <si>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</si>
  <si>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</si>
  <si>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</si>
  <si>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</si>
  <si>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</si>
  <si>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</si>
  <si>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</si>
  <si>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</si>
  <si>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</si>
  <si>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</si>
  <si>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</si>
  <si>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</si>
  <si>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</si>
  <si>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</si>
  <si>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</si>
  <si>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</si>
  <si>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</si>
  <si>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</si>
  <si>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</si>
  <si>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</si>
  <si>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</si>
  <si>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</si>
  <si>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</si>
  <si>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</si>
  <si>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</si>
  <si>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</si>
  <si>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</si>
  <si>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</si>
  <si>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</si>
  <si>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</si>
  <si>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</si>
  <si>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</si>
  <si>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</si>
  <si>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</si>
  <si>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</si>
  <si>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</si>
  <si>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</si>
  <si>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</si>
  <si>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</si>
  <si>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</si>
  <si>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</si>
  <si>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</si>
  <si>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</si>
  <si>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</si>
  <si>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</si>
  <si>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</si>
  <si>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</si>
  <si>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</si>
  <si>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</si>
  <si>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</si>
  <si>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</si>
  <si>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</si>
  <si>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</si>
  <si>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</si>
  <si>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</si>
  <si>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</si>
  <si>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</si>
  <si>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</si>
  <si>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</si>
  <si>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</si>
  <si>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</si>
  <si>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</si>
  <si>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</si>
  <si>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</si>
  <si>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</si>
  <si>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</si>
  <si>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</si>
  <si>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</si>
  <si>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</si>
  <si>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</si>
  <si>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</si>
  <si>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</si>
  <si>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</si>
  <si>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</si>
  <si>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</si>
  <si>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</si>
  <si>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</si>
  <si>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</si>
  <si>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</si>
  <si>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</si>
  <si>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</si>
  <si>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</si>
  <si>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</si>
  <si>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</si>
  <si>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</si>
  <si>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</si>
  <si>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</si>
  <si>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</si>
  <si>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</si>
  <si>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</si>
  <si>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</si>
  <si>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</si>
  <si>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</si>
  <si>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</si>
  <si>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</si>
  <si>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</si>
  <si>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</si>
  <si>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</si>
  <si>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</si>
  <si>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</si>
  <si>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</si>
  <si>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</si>
  <si>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</si>
  <si>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</si>
  <si>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</si>
  <si>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</si>
  <si>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</si>
  <si>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</si>
  <si>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</si>
  <si>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</si>
  <si>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</si>
  <si>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</si>
  <si>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</si>
  <si>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</si>
  <si>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</si>
  <si>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</si>
  <si>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</si>
  <si>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</si>
  <si>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</si>
  <si>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</si>
  <si>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</si>
  <si>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</si>
  <si>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</si>
  <si>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</si>
  <si>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</si>
  <si>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</si>
  <si>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</si>
  <si>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</si>
  <si>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</si>
  <si>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</si>
  <si>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</si>
  <si>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</si>
  <si>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</si>
  <si>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</si>
  <si>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</si>
  <si>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</si>
  <si>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</si>
  <si>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</si>
  <si>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</si>
  <si>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</si>
  <si>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</si>
  <si>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</si>
  <si>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</si>
  <si>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</si>
  <si>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</si>
  <si>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</si>
  <si>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</si>
  <si>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</si>
  <si>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</si>
  <si>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</si>
  <si>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</si>
  <si>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</si>
  <si>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</si>
  <si>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</si>
  <si>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</si>
  <si>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</si>
  <si>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</si>
  <si>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</si>
  <si>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</si>
  <si>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</si>
  <si>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</si>
  <si>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</si>
  <si>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</si>
  <si>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</si>
  <si>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</si>
  <si>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</si>
  <si>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</si>
  <si>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</si>
  <si>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</si>
  <si>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</si>
  <si>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</si>
  <si>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</si>
  <si>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</si>
  <si>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</si>
  <si>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</si>
  <si>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</si>
  <si>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</si>
  <si>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</si>
  <si>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</si>
  <si>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</si>
  <si>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</si>
  <si>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</si>
  <si>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</si>
  <si>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</si>
  <si>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</si>
  <si>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</si>
  <si>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</si>
  <si>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</si>
  <si>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</si>
  <si>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</si>
  <si>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</si>
  <si>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</si>
  <si>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</si>
  <si>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</si>
  <si>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</si>
  <si>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</si>
  <si>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</si>
  <si>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</si>
  <si>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</si>
  <si>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</si>
  <si>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</si>
  <si>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</si>
  <si>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</si>
  <si>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</si>
  <si>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</si>
  <si>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</si>
  <si>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</si>
  <si>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</si>
  <si>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</si>
  <si>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</si>
  <si>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</si>
  <si>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</si>
  <si>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</si>
  <si>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</si>
  <si>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</si>
  <si>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</si>
  <si>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</si>
  <si>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</si>
  <si>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</si>
  <si>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</si>
  <si>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</si>
  <si>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</si>
  <si>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</si>
  <si>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</si>
  <si>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</si>
  <si>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</si>
  <si>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</si>
  <si>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</si>
  <si>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</si>
  <si>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</si>
  <si>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</si>
  <si>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</si>
  <si>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</si>
  <si>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</si>
  <si>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</si>
  <si>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</si>
  <si>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</si>
  <si>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</si>
  <si>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</si>
  <si>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</si>
  <si>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</si>
  <si>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</si>
  <si>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</si>
  <si>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</si>
  <si>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</si>
  <si>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</si>
  <si>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</si>
  <si>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</si>
  <si>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</si>
  <si>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</si>
  <si>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</si>
  <si>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</si>
  <si>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</si>
  <si>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</si>
  <si>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</si>
  <si>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</si>
  <si>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</si>
  <si>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</si>
  <si>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</si>
  <si>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</si>
  <si>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</si>
  <si>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</si>
  <si>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</si>
  <si>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</si>
  <si>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</si>
  <si>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</si>
  <si>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</si>
  <si>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</si>
  <si>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</si>
  <si>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</si>
  <si>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</si>
  <si>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</si>
  <si>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</si>
  <si>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</si>
  <si>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</si>
  <si>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</si>
  <si>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</si>
  <si>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</si>
  <si>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</si>
  <si>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</si>
  <si>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</si>
  <si>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</si>
  <si>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</si>
  <si>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</si>
  <si>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</si>
  <si>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</si>
  <si>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</si>
  <si>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</si>
  <si>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</si>
  <si>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</si>
  <si>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</si>
  <si>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</si>
  <si>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</si>
  <si>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</si>
  <si>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</si>
  <si>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</si>
  <si>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</si>
  <si>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</si>
  <si>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</si>
  <si>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</si>
  <si>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</si>
  <si>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</si>
  <si>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</si>
  <si>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</si>
  <si>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</si>
  <si>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</si>
  <si>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</si>
  <si>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</si>
  <si>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</si>
  <si>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</si>
  <si>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</si>
  <si>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</si>
  <si>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</si>
  <si>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</si>
  <si>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</si>
  <si>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</si>
  <si>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</si>
  <si>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</si>
  <si>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</si>
  <si>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</si>
  <si>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</si>
  <si>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</si>
  <si>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</si>
  <si>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</si>
  <si>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</si>
  <si>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</si>
  <si>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</si>
  <si>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</si>
  <si>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</si>
  <si>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</si>
  <si>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</si>
  <si>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</si>
  <si>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</si>
  <si>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</si>
  <si>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</si>
  <si>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</si>
  <si>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</si>
  <si>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</si>
  <si>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</si>
  <si>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</si>
  <si>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</si>
  <si>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</si>
  <si>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</si>
  <si>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</si>
  <si>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</si>
  <si>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</si>
  <si>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</si>
  <si>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</si>
  <si>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</si>
  <si>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</si>
  <si>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</si>
  <si>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</si>
  <si>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</si>
  <si>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</si>
  <si>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</si>
  <si>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</si>
  <si>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</si>
  <si>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</si>
  <si>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</si>
  <si>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</si>
  <si>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</si>
  <si>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</si>
  <si>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</si>
  <si>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</si>
  <si>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</si>
  <si>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</si>
  <si>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</si>
  <si>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</si>
  <si>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</si>
  <si>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</si>
  <si>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</si>
  <si>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</si>
  <si>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</si>
  <si>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</si>
  <si>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</si>
  <si>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</si>
  <si>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</si>
  <si>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</si>
  <si>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</si>
  <si>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</si>
  <si>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</si>
  <si>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</si>
  <si>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</si>
  <si>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</si>
  <si>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</si>
  <si>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</si>
  <si>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</si>
  <si>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</si>
  <si>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</si>
  <si>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</si>
  <si>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</si>
  <si>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</si>
  <si>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</si>
  <si>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</si>
  <si>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</si>
  <si>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</si>
  <si>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</si>
  <si>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</si>
  <si>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</si>
  <si>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</si>
  <si>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</si>
  <si>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</si>
  <si>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</si>
  <si>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</si>
  <si>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</si>
  <si>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</si>
  <si>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</si>
  <si>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</si>
  <si>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</si>
  <si>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</si>
  <si>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</si>
  <si>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</si>
  <si>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</si>
  <si>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</si>
  <si>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</si>
  <si>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</si>
  <si>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</si>
  <si>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</si>
  <si>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</si>
  <si>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</si>
  <si>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</si>
  <si>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</si>
  <si>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</si>
  <si>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</si>
  <si>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</si>
  <si>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</si>
  <si>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</si>
  <si>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</si>
  <si>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</si>
  <si>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</si>
  <si>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</si>
  <si>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</si>
  <si>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</si>
  <si>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</si>
  <si>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</si>
  <si>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</si>
  <si>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</si>
  <si>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</si>
  <si>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</si>
  <si>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</si>
  <si>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</si>
  <si>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</si>
  <si>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</si>
  <si>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</si>
  <si>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</si>
  <si>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</si>
  <si>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</si>
  <si>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</si>
  <si>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</si>
  <si>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</si>
  <si>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</si>
  <si>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</si>
  <si>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</si>
  <si>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</si>
  <si>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</si>
  <si>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</si>
  <si>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</si>
  <si>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</si>
  <si>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</si>
  <si>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</si>
  <si>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</si>
  <si>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</si>
  <si>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</si>
  <si>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</si>
  <si>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</si>
  <si>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</si>
  <si>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</si>
  <si>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</si>
  <si>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</si>
  <si>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</si>
  <si>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</si>
  <si>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</si>
  <si>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</si>
  <si>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</si>
  <si>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</si>
  <si>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</si>
  <si>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</si>
  <si>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</si>
  <si>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</si>
  <si>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</si>
  <si>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</si>
  <si>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</si>
  <si>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</si>
  <si>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</si>
  <si>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</si>
  <si>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</si>
  <si>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</si>
  <si>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</si>
  <si>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</si>
  <si>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</si>
  <si>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</si>
  <si>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</si>
  <si>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</si>
  <si>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</si>
  <si>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</si>
  <si>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</si>
  <si>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</si>
  <si>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</si>
  <si>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</si>
  <si>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</si>
  <si>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</si>
  <si>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</si>
  <si>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</si>
  <si>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</si>
  <si>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</si>
  <si>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</si>
  <si>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</si>
  <si>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</si>
  <si>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</si>
  <si>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</si>
  <si>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</si>
  <si>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</si>
  <si>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</si>
  <si>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</si>
  <si>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</si>
  <si>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</si>
  <si>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</si>
  <si>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</si>
  <si>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</si>
  <si>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</si>
  <si>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</si>
  <si>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</si>
  <si>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</si>
  <si>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</si>
  <si>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</si>
  <si>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</si>
  <si>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</si>
  <si>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</si>
  <si>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</si>
  <si>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</si>
  <si>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</si>
  <si>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</si>
  <si>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</si>
  <si>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</si>
  <si>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</si>
  <si>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</si>
  <si>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</si>
  <si>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</si>
  <si>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</si>
  <si>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</si>
  <si>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</si>
  <si>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</si>
  <si>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</si>
  <si>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</si>
  <si>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</si>
  <si>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</si>
  <si>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</si>
  <si>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</si>
  <si>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</si>
  <si>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</si>
  <si>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</si>
  <si>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</si>
  <si>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</si>
  <si>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</si>
  <si>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</si>
  <si>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</si>
  <si>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</si>
  <si>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</si>
  <si>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</si>
  <si>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</si>
  <si>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</si>
  <si>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</si>
  <si>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</si>
  <si>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</si>
  <si>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</si>
  <si>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</si>
  <si>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</si>
  <si>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</si>
  <si>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</si>
  <si>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</si>
  <si>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</si>
  <si>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</si>
  <si>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</si>
  <si>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</si>
  <si>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</si>
  <si>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</si>
  <si>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</si>
  <si>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</si>
  <si>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</si>
  <si>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</si>
  <si>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</si>
  <si>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</si>
  <si>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</si>
  <si>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</si>
  <si>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</si>
  <si>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</si>
  <si>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</si>
  <si>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</si>
  <si>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</si>
  <si>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</si>
  <si>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</si>
  <si>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</si>
  <si>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</si>
  <si>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</si>
  <si>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</si>
  <si>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</si>
  <si>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</si>
  <si>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</si>
  <si>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</si>
  <si>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</si>
  <si>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</si>
  <si>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</si>
  <si>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</si>
  <si>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</si>
  <si>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</si>
  <si>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</si>
  <si>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</si>
  <si>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</si>
  <si>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</si>
  <si>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</si>
  <si>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</si>
  <si>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</si>
  <si>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</si>
  <si>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</si>
  <si>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</si>
  <si>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</si>
  <si>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</si>
  <si>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</si>
  <si>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</si>
  <si>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</si>
  <si>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</si>
  <si>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</si>
  <si>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</si>
  <si>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</si>
  <si>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</si>
  <si>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</si>
  <si>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</si>
  <si>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</si>
  <si>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</si>
  <si>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</si>
  <si>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</si>
  <si>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</si>
  <si>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</si>
  <si>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</si>
  <si>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</si>
  <si>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</si>
  <si>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</si>
  <si>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</si>
  <si>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</si>
  <si>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</si>
  <si>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</si>
  <si>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</si>
  <si>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</si>
  <si>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</si>
  <si>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</si>
  <si>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</si>
  <si>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</si>
  <si>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</si>
  <si>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</si>
  <si>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</si>
  <si>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</si>
  <si>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</si>
  <si>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</si>
  <si>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</si>
  <si>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</si>
  <si>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</si>
  <si>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</si>
  <si>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</si>
  <si>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</si>
  <si>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</si>
  <si>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</si>
  <si>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</si>
  <si>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</si>
  <si>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</si>
  <si>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</si>
  <si>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</si>
  <si>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</si>
  <si>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</si>
  <si>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</si>
  <si>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</si>
  <si>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</si>
  <si>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</si>
  <si>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</si>
  <si>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</si>
  <si>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</si>
  <si>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</si>
  <si>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</si>
  <si>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</si>
  <si>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</si>
  <si>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</si>
  <si>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</si>
  <si>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</si>
  <si>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</si>
  <si>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</si>
  <si>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</si>
  <si>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</si>
  <si>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</si>
  <si>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</si>
  <si>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</si>
  <si>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</si>
  <si>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</si>
  <si>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</si>
  <si>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</si>
  <si>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</si>
  <si>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</si>
  <si>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</si>
  <si>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</si>
  <si>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</si>
  <si>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</si>
  <si>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</si>
  <si>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</si>
  <si>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</si>
  <si>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</si>
  <si>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</si>
  <si>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</si>
  <si>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</si>
  <si>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</si>
  <si>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</si>
  <si>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</si>
  <si>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</si>
  <si>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</si>
  <si>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</si>
  <si>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</si>
  <si>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</si>
  <si>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</si>
  <si>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</si>
  <si>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</si>
  <si>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</si>
  <si>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</si>
  <si>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</si>
  <si>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</si>
  <si>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</si>
  <si>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</si>
  <si>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</si>
  <si>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</si>
  <si>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</si>
  <si>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</si>
  <si>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</si>
  <si>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</si>
  <si>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</si>
  <si>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</si>
  <si>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</si>
  <si>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</si>
  <si>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</si>
  <si>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</si>
  <si>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</si>
  <si>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</si>
  <si>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</si>
  <si>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</si>
  <si>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</si>
  <si>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</si>
  <si>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</si>
  <si>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</si>
  <si>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</si>
  <si>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</si>
  <si>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</si>
  <si>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</si>
  <si>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</si>
  <si>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</si>
  <si>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</si>
  <si>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</si>
  <si>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</si>
  <si>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</si>
  <si>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</si>
  <si>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</si>
  <si>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</si>
  <si>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</si>
  <si>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</si>
  <si>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</si>
  <si>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</si>
  <si>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</si>
  <si>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</si>
  <si>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</si>
  <si>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</si>
  <si>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</si>
  <si>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</si>
  <si>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</si>
  <si>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</si>
  <si>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</si>
  <si>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</si>
  <si>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</si>
  <si>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</si>
  <si>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</si>
  <si>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</si>
  <si>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</si>
  <si>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</si>
  <si>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</si>
  <si>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</si>
  <si>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</si>
  <si>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</si>
  <si>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</si>
  <si>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</si>
  <si>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</si>
  <si>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</si>
  <si>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</si>
  <si>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</si>
  <si>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</si>
  <si>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</si>
  <si>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</si>
  <si>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</si>
  <si>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</si>
  <si>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</si>
  <si>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</si>
  <si>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</si>
  <si>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</si>
  <si>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</si>
  <si>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</si>
  <si>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</si>
  <si>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</si>
  <si>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</si>
  <si>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</si>
  <si>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</si>
  <si>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</si>
  <si>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</si>
  <si>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</si>
  <si>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</si>
  <si>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</si>
  <si>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</si>
  <si>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</si>
  <si>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</si>
  <si>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</si>
  <si>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</si>
  <si>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</si>
  <si>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</si>
  <si>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</si>
  <si>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</si>
  <si>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</si>
  <si>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</si>
  <si>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</si>
  <si>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</si>
  <si>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</si>
  <si>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</si>
  <si>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</si>
  <si>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</si>
  <si>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</si>
  <si>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</si>
  <si>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</si>
  <si>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</si>
  <si>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</si>
  <si>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</si>
  <si>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</si>
  <si>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</si>
  <si>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</si>
  <si>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</si>
  <si>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</si>
  <si>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</si>
  <si>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</si>
  <si>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</si>
  <si>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</si>
  <si>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</si>
  <si>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</si>
  <si>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</si>
  <si>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</si>
  <si>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</si>
  <si>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</si>
  <si>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</si>
  <si>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</si>
  <si>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</si>
  <si>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</si>
  <si>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</si>
  <si>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</si>
  <si>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</si>
  <si>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</si>
  <si>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</si>
  <si>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</si>
  <si>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</si>
  <si>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</si>
  <si>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</si>
  <si>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</si>
  <si>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</si>
  <si>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</si>
  <si>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</si>
  <si>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</si>
  <si>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</si>
  <si>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</si>
  <si>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</si>
  <si>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</si>
  <si>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</si>
  <si>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</si>
  <si>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</si>
  <si>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</si>
  <si>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</si>
  <si>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</si>
  <si>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</si>
  <si>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</si>
  <si>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</si>
  <si>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</si>
  <si>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</si>
  <si>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</si>
  <si>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</si>
  <si>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</si>
  <si>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</si>
  <si>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</si>
  <si>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</si>
  <si>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</si>
  <si>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</si>
  <si>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</si>
  <si>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</si>
  <si>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</si>
  <si>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</si>
  <si>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</si>
  <si>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</si>
  <si>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</si>
  <si>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</si>
  <si>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</si>
  <si>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</si>
  <si>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</si>
  <si>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</si>
  <si>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</si>
  <si>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</si>
  <si>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</si>
  <si>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</si>
  <si>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</si>
  <si>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</si>
  <si>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</si>
  <si>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</si>
  <si>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</si>
  <si>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</si>
  <si>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</si>
  <si>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</si>
  <si>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</si>
  <si>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</si>
  <si>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</si>
  <si>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</si>
  <si>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</si>
  <si>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</si>
  <si>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</si>
  <si>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</si>
  <si>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</si>
  <si>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</si>
  <si>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</si>
  <si>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</si>
  <si>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</si>
  <si>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</si>
  <si>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</si>
  <si>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</si>
  <si>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</si>
  <si>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</si>
  <si>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</si>
  <si>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</si>
  <si>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</si>
  <si>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</si>
  <si>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</si>
  <si>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</si>
  <si>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</si>
  <si>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</si>
  <si>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</si>
  <si>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</si>
  <si>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</si>
  <si>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</si>
  <si>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</si>
  <si>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</si>
  <si>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</si>
  <si>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</si>
  <si>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</si>
  <si>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</si>
  <si>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</si>
  <si>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</si>
  <si>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</si>
  <si>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</si>
  <si>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</si>
  <si>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</si>
  <si>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</si>
  <si>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</si>
  <si>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</si>
  <si>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</si>
  <si>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</si>
  <si>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</si>
  <si>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</si>
  <si>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</si>
  <si>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</si>
  <si>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</si>
  <si>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</si>
  <si>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</si>
  <si>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</si>
  <si>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</si>
  <si>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</si>
  <si>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</si>
  <si>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</si>
  <si>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</si>
  <si>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</si>
  <si>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</si>
  <si>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</si>
  <si>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</si>
  <si>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</si>
  <si>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</si>
  <si>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</si>
  <si>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</si>
  <si>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</si>
  <si>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</si>
  <si>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</si>
  <si>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</si>
  <si>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</si>
  <si>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</si>
  <si>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</si>
  <si>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</si>
  <si>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</si>
  <si>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</si>
  <si>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</si>
  <si>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</si>
  <si>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</si>
  <si>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</si>
  <si>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</si>
  <si>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</si>
  <si>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</si>
  <si>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</si>
  <si>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</si>
  <si>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</si>
  <si>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</si>
  <si>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</si>
  <si>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</si>
  <si>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</si>
  <si>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</si>
  <si>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</si>
  <si>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</si>
  <si>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</si>
  <si>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</si>
  <si>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</si>
  <si>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</si>
  <si>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</si>
  <si>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</si>
  <si>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</si>
  <si>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</si>
  <si>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</si>
  <si>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</si>
  <si>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</si>
  <si>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</si>
  <si>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</si>
  <si>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</si>
  <si>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</si>
  <si>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</si>
  <si>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</si>
  <si>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</si>
  <si>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</si>
  <si>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</si>
  <si>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</si>
  <si>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</si>
  <si>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</si>
  <si>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</si>
  <si>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</si>
  <si>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</si>
  <si>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</si>
  <si>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</si>
  <si>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</si>
  <si>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</si>
  <si>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</si>
  <si>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</si>
  <si>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</si>
  <si>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</si>
  <si>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</si>
  <si>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</si>
  <si>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</si>
  <si>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</si>
  <si>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</si>
  <si>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</si>
  <si>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</si>
  <si>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</si>
  <si>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</si>
  <si>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</si>
  <si>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</si>
  <si>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</si>
  <si>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</si>
  <si>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</si>
  <si>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</si>
  <si>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</si>
  <si>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</si>
  <si>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</si>
  <si>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</si>
  <si>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</si>
  <si>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</si>
  <si>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</si>
  <si>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</si>
  <si>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</si>
  <si>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</si>
  <si>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</si>
  <si>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</si>
  <si>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</si>
  <si>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</si>
  <si>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</si>
  <si>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</si>
  <si>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</si>
  <si>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</si>
  <si>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</si>
  <si>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</si>
  <si>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</si>
  <si>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</si>
  <si>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</si>
  <si>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</si>
  <si>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</si>
  <si>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</si>
  <si>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</si>
  <si>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</si>
  <si>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</si>
  <si>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</si>
  <si>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</si>
  <si>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</si>
  <si>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</si>
  <si>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</si>
  <si>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</si>
  <si>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</si>
  <si>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</si>
  <si>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</si>
  <si>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</si>
  <si>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</si>
  <si>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</si>
  <si>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</si>
  <si>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</si>
  <si>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</si>
  <si>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</si>
  <si>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</si>
  <si>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</si>
  <si>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</si>
  <si>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</si>
  <si>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</si>
  <si>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</si>
  <si>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</si>
  <si>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</si>
  <si>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</si>
  <si>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</si>
  <si>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</si>
  <si>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</si>
  <si>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</si>
  <si>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</si>
  <si>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</si>
  <si>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</si>
  <si>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</si>
  <si>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</si>
  <si>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</si>
  <si>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</si>
  <si>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</si>
  <si>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</si>
  <si>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</si>
  <si>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</si>
  <si>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</si>
  <si>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</si>
  <si>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</si>
  <si>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</si>
  <si>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</si>
  <si>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</si>
  <si>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</si>
  <si>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</si>
  <si>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</si>
  <si>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</si>
  <si>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</si>
  <si>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</si>
  <si>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</si>
  <si>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</si>
  <si>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</si>
  <si>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</si>
  <si>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</si>
  <si>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</si>
  <si>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</si>
  <si>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</si>
  <si>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</si>
  <si>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</si>
  <si>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</si>
  <si>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</si>
  <si>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</si>
  <si>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</si>
  <si>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</si>
  <si>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</si>
  <si>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</si>
  <si>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</si>
  <si>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</si>
  <si>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</si>
  <si>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</si>
  <si>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</si>
  <si>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</si>
  <si>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</si>
  <si>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</si>
  <si>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</si>
  <si>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</si>
  <si>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</si>
  <si>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</si>
  <si>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</si>
  <si>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</si>
  <si>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</si>
  <si>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</si>
  <si>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</si>
  <si>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</si>
  <si>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</si>
  <si>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</si>
  <si>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</si>
  <si>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</si>
  <si>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</si>
  <si>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</si>
  <si>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</si>
  <si>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</si>
  <si>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</si>
  <si>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</si>
  <si>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</si>
  <si>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</si>
  <si>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</si>
  <si>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</si>
  <si>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</si>
  <si>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</si>
  <si>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</si>
  <si>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</si>
  <si>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</si>
  <si>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</si>
  <si>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</si>
  <si>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</si>
  <si>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</si>
  <si>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</si>
  <si>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</si>
  <si>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</si>
  <si>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</si>
  <si>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</si>
  <si>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</si>
  <si>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</si>
  <si>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</si>
  <si>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</si>
  <si>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</si>
  <si>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</si>
  <si>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</si>
  <si>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</si>
  <si>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</si>
  <si>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</si>
  <si>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</si>
  <si>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</si>
  <si>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</si>
  <si>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</si>
  <si>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</si>
  <si>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</si>
  <si>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</si>
  <si>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</si>
  <si>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</si>
  <si>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</si>
  <si>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</si>
  <si>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</si>
  <si>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</si>
  <si>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</si>
  <si>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</si>
  <si>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</si>
  <si>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</si>
  <si>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</si>
  <si>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</si>
  <si>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</si>
  <si>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</si>
  <si>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</si>
  <si>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</si>
  <si>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</si>
  <si>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</si>
  <si>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</si>
  <si>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</si>
  <si>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</si>
  <si>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</si>
  <si>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</si>
  <si>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</si>
  <si>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</si>
  <si>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</si>
  <si>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</si>
  <si>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</si>
  <si>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</si>
  <si>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</si>
  <si>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</si>
  <si>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</si>
  <si>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</si>
  <si>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</si>
  <si>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</si>
  <si>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</si>
  <si>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</si>
  <si>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</si>
  <si>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</si>
  <si>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</si>
  <si>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</si>
  <si>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</si>
  <si>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</si>
  <si>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</si>
  <si>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</si>
  <si>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</si>
  <si>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</si>
  <si>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</si>
  <si>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</si>
  <si>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</si>
  <si>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</si>
  <si>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</si>
  <si>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</si>
  <si>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</si>
  <si>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</si>
  <si>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</si>
  <si>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</si>
  <si>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</si>
  <si>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</si>
  <si>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</si>
  <si>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</si>
  <si>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</si>
  <si>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</si>
  <si>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</si>
  <si>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</si>
  <si>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</si>
  <si>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</si>
  <si>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</si>
  <si>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</si>
  <si>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</si>
  <si>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</si>
  <si>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</si>
  <si>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</si>
  <si>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</si>
  <si>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</si>
  <si>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</si>
  <si>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</si>
  <si>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</si>
  <si>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</si>
  <si>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</si>
  <si>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</si>
  <si>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</si>
  <si>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</si>
  <si>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</si>
  <si>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</si>
  <si>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</si>
  <si>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</si>
  <si>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</si>
  <si>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</si>
  <si>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</si>
  <si>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</si>
  <si>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</si>
  <si>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</si>
  <si>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</si>
  <si>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</si>
  <si>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</si>
  <si>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</si>
  <si>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</si>
  <si>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</si>
  <si>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</si>
  <si>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</si>
  <si>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</si>
  <si>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</si>
  <si>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</si>
  <si>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</si>
  <si>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</si>
  <si>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</si>
  <si>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</si>
  <si>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</si>
  <si>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</si>
  <si>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</si>
  <si>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</si>
  <si>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</si>
  <si>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</si>
  <si>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</si>
  <si>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</si>
  <si>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</si>
  <si>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</si>
  <si>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</si>
  <si>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</si>
  <si>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</si>
  <si>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</si>
  <si>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</si>
  <si>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</si>
  <si>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</si>
  <si>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</si>
  <si>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</si>
  <si>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</si>
  <si>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</si>
  <si>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</si>
  <si>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</si>
  <si>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</si>
  <si>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</si>
  <si>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</si>
  <si>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</si>
  <si>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</si>
  <si>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</si>
  <si>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</si>
  <si>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</si>
  <si>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</si>
  <si>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</si>
  <si>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</si>
  <si>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</si>
  <si>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</si>
  <si>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</si>
  <si>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</si>
  <si>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</si>
  <si>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</si>
  <si>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</si>
  <si>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</si>
  <si>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</si>
  <si>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</si>
  <si>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</si>
  <si>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</si>
  <si>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</si>
  <si>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</si>
  <si>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</si>
  <si>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</si>
  <si>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</si>
  <si>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</si>
  <si>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</si>
  <si>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</si>
  <si>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</si>
  <si>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</si>
  <si>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</si>
  <si>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</si>
  <si>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</si>
  <si>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</si>
  <si>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</si>
  <si>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</si>
  <si>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</si>
  <si>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</si>
  <si>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</si>
  <si>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</si>
  <si>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</si>
  <si>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</si>
  <si>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</si>
  <si>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</si>
  <si>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</si>
  <si>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</si>
  <si>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</si>
  <si>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</si>
  <si>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</si>
  <si>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</si>
  <si>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</si>
  <si>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</si>
  <si>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</si>
  <si>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</si>
  <si>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</si>
  <si>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</si>
  <si>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</si>
  <si>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</si>
  <si>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</si>
  <si>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</si>
  <si>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</si>
  <si>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</si>
  <si>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</si>
  <si>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</si>
  <si>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</si>
  <si>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</si>
  <si>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</si>
  <si>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</si>
  <si>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</si>
  <si>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</si>
  <si>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</si>
  <si>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</si>
  <si>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</si>
  <si>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</si>
  <si>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</si>
  <si>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</si>
  <si>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</si>
  <si>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</si>
  <si>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</si>
  <si>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</si>
  <si>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</si>
  <si>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</si>
  <si>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</si>
  <si>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</si>
  <si>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</si>
  <si>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</si>
  <si>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</si>
  <si>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</si>
  <si>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</si>
  <si>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</si>
  <si>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</si>
  <si>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</si>
  <si>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</si>
  <si>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</si>
  <si>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</si>
  <si>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</si>
  <si>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</si>
  <si>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</si>
  <si>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</si>
  <si>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</si>
  <si>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</si>
  <si>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</si>
  <si>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</si>
  <si>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</si>
  <si>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</si>
  <si>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</si>
  <si>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</si>
  <si>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</si>
  <si>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</si>
  <si>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</si>
  <si>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</si>
  <si>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</si>
  <si>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</si>
  <si>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</si>
  <si>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</si>
  <si>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</si>
  <si>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</si>
  <si>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</si>
  <si>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</si>
  <si>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</si>
  <si>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</si>
  <si>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</si>
  <si>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</si>
  <si>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</si>
  <si>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</si>
  <si>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</si>
  <si>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</si>
  <si>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</si>
  <si>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</si>
  <si>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</si>
  <si>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</si>
  <si>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</si>
  <si>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</si>
  <si>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</si>
  <si>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</si>
  <si>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</si>
  <si>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</si>
  <si>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</si>
  <si>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</si>
  <si>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</si>
  <si>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</si>
  <si>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</si>
  <si>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</si>
  <si>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</si>
  <si>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</si>
  <si>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</si>
  <si>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</si>
  <si>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</si>
  <si>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</si>
  <si>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</si>
  <si>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</si>
  <si>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</si>
  <si>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</si>
  <si>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</si>
  <si>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</si>
  <si>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</si>
  <si>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</si>
  <si>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</si>
  <si>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</si>
  <si>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</si>
  <si>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</si>
  <si>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</si>
  <si>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</si>
  <si>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</si>
  <si>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</si>
  <si>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</si>
  <si>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</si>
  <si>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</si>
  <si>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</si>
  <si>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</si>
  <si>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</si>
  <si>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</si>
  <si>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</si>
  <si>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</si>
  <si>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</si>
  <si>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</si>
  <si>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</si>
  <si>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</si>
  <si>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</si>
  <si>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</si>
  <si>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</si>
  <si>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</si>
  <si>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</si>
  <si>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</si>
  <si>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</si>
  <si>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</si>
  <si>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</si>
  <si>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</si>
  <si>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</si>
  <si>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</si>
  <si>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</si>
  <si>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</si>
  <si>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</si>
  <si>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</si>
  <si>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</si>
  <si>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</si>
  <si>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</si>
  <si>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</si>
  <si>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</si>
  <si>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</si>
  <si>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</si>
  <si>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</si>
  <si>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</si>
  <si>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</si>
  <si>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</si>
  <si>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</si>
  <si>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</si>
  <si>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</si>
  <si>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</si>
  <si>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</si>
  <si>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</si>
  <si>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</si>
  <si>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</si>
  <si>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</si>
  <si>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</si>
  <si>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</si>
  <si>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</si>
  <si>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</si>
  <si>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</si>
  <si>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</si>
  <si>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</si>
  <si>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</si>
  <si>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</si>
  <si>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</si>
  <si>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</si>
  <si>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</si>
  <si>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</si>
  <si>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</si>
  <si>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</si>
  <si>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</si>
  <si>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</si>
  <si>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</si>
  <si>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</si>
  <si>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</si>
  <si>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</si>
  <si>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</si>
  <si>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</si>
  <si>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</si>
  <si>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</si>
  <si>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</si>
  <si>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</si>
  <si>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</si>
  <si>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</si>
  <si>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</si>
  <si>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</si>
  <si>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</si>
  <si>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</si>
  <si>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</si>
  <si>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</si>
  <si>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</si>
  <si>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</si>
  <si>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</si>
  <si>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</si>
  <si>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</si>
  <si>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</si>
  <si>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</si>
  <si>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</si>
  <si>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</si>
  <si>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</si>
  <si>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</si>
  <si>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</si>
  <si>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</si>
  <si>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</si>
  <si>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</si>
  <si>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</si>
  <si>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</si>
  <si>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</si>
  <si>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</si>
  <si>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</si>
  <si>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</si>
  <si>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</si>
  <si>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</si>
  <si>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</si>
  <si>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</si>
  <si>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</si>
  <si>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</si>
  <si>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</si>
  <si>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</si>
  <si>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</si>
  <si>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</si>
  <si>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</si>
  <si>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</si>
  <si>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</si>
  <si>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</si>
  <si>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</si>
  <si>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</si>
  <si>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</si>
  <si>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</si>
  <si>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</si>
  <si>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</si>
  <si>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</si>
  <si>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</si>
  <si>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</si>
  <si>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</si>
  <si>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</si>
  <si>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</si>
  <si>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</si>
  <si>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</si>
  <si>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</si>
  <si>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</si>
  <si>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</si>
  <si>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</si>
  <si>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</si>
  <si>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</si>
  <si>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</si>
  <si>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</si>
  <si>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</si>
  <si>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</si>
  <si>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</si>
  <si>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</si>
  <si>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</si>
  <si>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</si>
  <si>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</si>
  <si>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</si>
  <si>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</si>
  <si>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</si>
  <si>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</si>
  <si>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</si>
  <si>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</si>
  <si>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</si>
  <si>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</si>
  <si>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</si>
  <si>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</si>
  <si>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</si>
  <si>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</si>
  <si>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</si>
  <si>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</si>
  <si>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</si>
  <si>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</si>
  <si>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</si>
  <si>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</si>
  <si>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</si>
  <si>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</si>
  <si>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</si>
  <si>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</si>
  <si>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</si>
  <si>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</si>
  <si>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</si>
  <si>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</si>
  <si>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</si>
  <si>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</si>
  <si>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</si>
  <si>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</si>
  <si>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</si>
  <si>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</si>
  <si>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</si>
  <si>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</si>
  <si>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</si>
  <si>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</si>
  <si>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</si>
  <si>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</si>
  <si>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</si>
  <si>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</si>
  <si>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</si>
  <si>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</si>
  <si>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</si>
  <si>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</si>
  <si>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</si>
  <si>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</si>
  <si>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</si>
  <si>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</si>
  <si>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</si>
  <si>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</si>
  <si>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</si>
  <si>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</si>
  <si>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</si>
  <si>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</si>
  <si>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</si>
  <si>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</si>
  <si>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</si>
  <si>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</si>
  <si>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</si>
  <si>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</si>
  <si>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</si>
  <si>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</si>
  <si>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</si>
  <si>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</si>
  <si>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</si>
  <si>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</si>
  <si>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</si>
  <si>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</si>
  <si>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</si>
  <si>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</si>
  <si>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</si>
  <si>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</si>
  <si>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</si>
  <si>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</si>
  <si>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</si>
  <si>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</si>
  <si>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</si>
  <si>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</si>
  <si>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</si>
  <si>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</si>
  <si>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</si>
  <si>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</si>
  <si>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</si>
  <si>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</si>
  <si>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</si>
  <si>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</si>
  <si>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</si>
  <si>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</si>
  <si>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</si>
  <si>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</si>
  <si>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</si>
  <si>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</si>
  <si>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</si>
  <si>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</si>
  <si>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</si>
  <si>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</si>
  <si>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</si>
  <si>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</si>
  <si>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</si>
  <si>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</si>
  <si>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</si>
  <si>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</si>
  <si>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</si>
  <si>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</si>
  <si>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</si>
  <si>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</si>
  <si>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</si>
  <si>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</si>
  <si>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</si>
  <si>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</si>
  <si>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</si>
  <si>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</si>
  <si>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</si>
  <si>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</si>
  <si>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</si>
  <si>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</si>
  <si>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</si>
  <si>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</si>
  <si>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</si>
  <si>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</si>
  <si>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</si>
  <si>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</si>
  <si>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</si>
  <si>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</si>
  <si>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</si>
  <si>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</si>
  <si>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</si>
  <si>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</si>
  <si>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</si>
  <si>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</si>
  <si>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</si>
  <si>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</si>
  <si>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</si>
  <si>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</si>
  <si>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</si>
  <si>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</si>
  <si>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</si>
  <si>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</si>
  <si>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</si>
  <si>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</si>
  <si>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</si>
  <si>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</si>
  <si>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</si>
  <si>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</si>
  <si>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</si>
  <si>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</si>
  <si>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</si>
  <si>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</si>
  <si>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</si>
  <si>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</si>
  <si>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</si>
  <si>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</si>
  <si>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</si>
  <si>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</si>
  <si>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</si>
  <si>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</si>
  <si>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</si>
  <si>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</si>
  <si>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</si>
  <si>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</si>
  <si>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</si>
  <si>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</si>
  <si>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</si>
  <si>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</si>
  <si>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</si>
  <si>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</si>
  <si>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</si>
  <si>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</si>
  <si>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</si>
  <si>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</si>
  <si>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</si>
  <si>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</si>
  <si>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</si>
  <si>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</si>
  <si>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</si>
  <si>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</si>
  <si>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</si>
  <si>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</si>
  <si>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</si>
  <si>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</si>
  <si>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</si>
  <si>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</si>
  <si>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</si>
  <si>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</si>
  <si>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</si>
  <si>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</si>
  <si>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</si>
  <si>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</si>
  <si>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</si>
  <si>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</si>
  <si>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</si>
  <si>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</si>
  <si>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</si>
  <si>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</si>
  <si>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</si>
  <si>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</si>
  <si>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</si>
  <si>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</si>
  <si>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</si>
  <si>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</si>
  <si>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</si>
  <si>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</si>
  <si>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</si>
  <si>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</si>
  <si>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</si>
  <si>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</si>
  <si>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</si>
  <si>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</si>
  <si>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</si>
  <si>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</si>
  <si>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</si>
  <si>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</si>
  <si>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</si>
  <si>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</si>
  <si>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</si>
  <si>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</si>
  <si>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</si>
  <si>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</si>
  <si>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</si>
  <si>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</si>
  <si>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</si>
  <si>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</si>
  <si>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</si>
  <si>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</si>
  <si>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</si>
  <si>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</si>
  <si>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</si>
  <si>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</si>
  <si>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</si>
  <si>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</si>
  <si>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</si>
  <si>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</si>
  <si>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</si>
  <si>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</si>
  <si>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</si>
  <si>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</si>
  <si>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</si>
  <si>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</si>
  <si>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</si>
  <si>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</si>
  <si>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</si>
  <si>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</si>
  <si>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</si>
  <si>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</si>
  <si>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</si>
  <si>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</si>
  <si>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</si>
  <si>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</si>
  <si>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</si>
  <si>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</si>
  <si>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</si>
  <si>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</si>
  <si>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</si>
  <si>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</si>
  <si>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</si>
  <si>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</si>
  <si>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</si>
  <si>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</si>
  <si>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</si>
  <si>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</si>
  <si>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</si>
  <si>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</si>
  <si>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</si>
  <si>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</si>
  <si>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</si>
  <si>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</si>
  <si>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</si>
  <si>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</si>
  <si>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</si>
  <si>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</si>
  <si>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</si>
  <si>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</si>
  <si>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</si>
  <si>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</si>
  <si>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</si>
  <si>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</si>
  <si>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</si>
  <si>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</si>
  <si>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</si>
  <si>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</si>
  <si>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</si>
  <si>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</si>
  <si>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</si>
  <si>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</si>
  <si>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</si>
  <si>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</si>
  <si>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</si>
  <si>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</si>
  <si>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</si>
  <si>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</si>
  <si>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</si>
  <si>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</si>
  <si>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</si>
  <si>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</si>
  <si>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</si>
  <si>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</si>
  <si>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</si>
  <si>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</si>
  <si>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</si>
  <si>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</si>
  <si>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</si>
  <si>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</si>
  <si>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</si>
  <si>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</si>
  <si>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</si>
  <si>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</si>
  <si>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</si>
  <si>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</si>
  <si>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</si>
  <si>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</si>
  <si>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</si>
  <si>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</si>
  <si>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</si>
  <si>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</si>
  <si>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</si>
  <si>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</si>
  <si>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</si>
  <si>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</si>
  <si>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</si>
  <si>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</si>
  <si>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</si>
  <si>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</si>
  <si>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</si>
  <si>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</si>
  <si>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</si>
  <si>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</si>
  <si>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</si>
  <si>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</si>
  <si>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</si>
  <si>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</si>
  <si>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</si>
  <si>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</si>
  <si>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</si>
  <si>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</si>
  <si>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</si>
  <si>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</si>
  <si>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</si>
  <si>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</si>
  <si>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</si>
  <si>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</si>
  <si>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</si>
  <si>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</si>
  <si>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</si>
  <si>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</si>
  <si>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</si>
  <si>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</si>
  <si>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</si>
  <si>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</si>
  <si>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</si>
  <si>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</si>
  <si>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</si>
  <si>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</si>
  <si>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</si>
  <si>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</si>
  <si>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</si>
  <si>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</si>
  <si>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</si>
  <si>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</si>
  <si>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</si>
  <si>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</si>
  <si>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</si>
  <si>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</si>
  <si>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</si>
  <si>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</si>
  <si>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</si>
  <si>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</si>
  <si>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</si>
  <si>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</si>
  <si>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</si>
  <si>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</si>
  <si>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</si>
  <si>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</si>
  <si>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</si>
  <si>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</si>
  <si>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</si>
  <si>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</si>
  <si>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</si>
  <si>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</si>
  <si>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</si>
  <si>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</si>
  <si>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</si>
  <si>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</si>
  <si>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</si>
  <si>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</si>
  <si>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</si>
  <si>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</si>
  <si>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</si>
  <si>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</si>
  <si>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</si>
  <si>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</si>
  <si>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</si>
  <si>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</si>
  <si>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</si>
  <si>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</si>
  <si>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</si>
  <si>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</si>
  <si>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</si>
  <si>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</si>
  <si>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</si>
  <si>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</si>
  <si>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</si>
  <si>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</si>
  <si>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</si>
  <si>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</si>
  <si>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</si>
  <si>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</si>
  <si>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</si>
  <si>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</si>
  <si>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</si>
  <si>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</si>
  <si>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</si>
  <si>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</si>
  <si>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</si>
  <si>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</si>
  <si>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</si>
  <si>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</si>
  <si>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</si>
  <si>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</si>
  <si>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</si>
  <si>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</si>
  <si>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</si>
  <si>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</si>
  <si>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</si>
  <si>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</si>
  <si>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</si>
  <si>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</si>
  <si>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</si>
  <si>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</si>
  <si>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</si>
  <si>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</si>
  <si>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</si>
  <si>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</si>
  <si>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</si>
  <si>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</si>
  <si>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</si>
  <si>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</si>
  <si>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</si>
  <si>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</si>
  <si>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</si>
  <si>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</si>
  <si>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</si>
  <si>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</si>
  <si>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</si>
  <si>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</si>
  <si>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</si>
  <si>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</si>
  <si>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</si>
  <si>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</si>
  <si>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</si>
  <si>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</si>
  <si>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</si>
  <si>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</si>
  <si>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</si>
  <si>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</si>
  <si>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</si>
  <si>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</si>
  <si>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</si>
  <si>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</si>
  <si>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</si>
  <si>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</si>
  <si>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</si>
  <si>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</si>
  <si>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</si>
  <si>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</si>
  <si>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</si>
  <si>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</si>
  <si>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</si>
  <si>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</si>
  <si>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</si>
  <si>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</si>
  <si>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</si>
  <si>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</si>
  <si>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</si>
  <si>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</si>
  <si>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</si>
  <si>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</si>
  <si>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</si>
  <si>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</si>
  <si>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</si>
  <si>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</si>
  <si>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</si>
  <si>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</si>
  <si>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</si>
  <si>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</si>
  <si>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</si>
  <si>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</si>
  <si>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</si>
  <si>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</si>
  <si>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</si>
  <si>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</si>
  <si>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</si>
  <si>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</si>
  <si>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</si>
  <si>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</si>
  <si>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</si>
  <si>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</si>
  <si>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</si>
  <si>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</si>
  <si>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</si>
  <si>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</si>
  <si>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</si>
  <si>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</si>
  <si>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</si>
  <si>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</si>
  <si>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</si>
  <si>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</si>
  <si>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</si>
  <si>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</si>
  <si>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</si>
  <si>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</si>
  <si>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</si>
  <si>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</si>
  <si>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</si>
  <si>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</si>
  <si>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</si>
  <si>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</si>
  <si>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</si>
  <si>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</si>
  <si>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</si>
  <si>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</si>
  <si>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</si>
  <si>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</si>
  <si>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</si>
  <si>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</si>
  <si>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</si>
  <si>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</si>
  <si>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</si>
  <si>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</si>
  <si>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</si>
  <si>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</si>
  <si>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</si>
  <si>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</si>
  <si>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</si>
  <si>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</si>
  <si>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</si>
  <si>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</si>
  <si>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</si>
  <si>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</si>
  <si>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</si>
  <si>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</si>
  <si>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</si>
  <si>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</si>
  <si>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</si>
  <si>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</si>
  <si>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</si>
  <si>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</si>
  <si>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</si>
  <si>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</si>
  <si>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</si>
  <si>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</si>
  <si>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</si>
  <si>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</si>
  <si>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</si>
  <si>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</si>
  <si>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</si>
  <si>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</si>
  <si>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</si>
  <si>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</si>
  <si>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</si>
  <si>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</si>
  <si>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</si>
  <si>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</si>
  <si>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</si>
  <si>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</si>
  <si>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</si>
  <si>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</si>
  <si>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</si>
  <si>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</si>
  <si>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</si>
  <si>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</si>
  <si>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</si>
  <si>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</si>
  <si>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</si>
  <si>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</si>
  <si>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</si>
  <si>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</si>
  <si>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</si>
  <si>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</si>
  <si>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</si>
  <si>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</si>
  <si>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</si>
  <si>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</si>
  <si>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</si>
  <si>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</si>
  <si>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</si>
  <si>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</si>
  <si>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</si>
  <si>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</si>
  <si>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</si>
  <si>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</si>
  <si>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</si>
  <si>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</si>
  <si>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</si>
  <si>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</si>
  <si>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</si>
  <si>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</si>
  <si>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</si>
  <si>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</si>
  <si>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</si>
  <si>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</si>
  <si>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</si>
  <si>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</si>
  <si>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</si>
  <si>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</si>
  <si>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</si>
  <si>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</si>
  <si>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</si>
  <si>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</si>
  <si>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</si>
  <si>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</si>
  <si>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</si>
  <si>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</si>
  <si>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</si>
  <si>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</si>
  <si>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</si>
  <si>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</si>
  <si>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</si>
  <si>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</si>
  <si>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</si>
  <si>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</si>
  <si>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</si>
  <si>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</si>
  <si>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</si>
  <si>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</si>
  <si>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</si>
  <si>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</si>
  <si>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</si>
  <si>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</si>
  <si>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</si>
  <si>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</si>
  <si>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</si>
  <si>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</si>
  <si>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</si>
  <si>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</si>
  <si>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</si>
  <si>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</si>
  <si>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</si>
  <si>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</si>
  <si>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</si>
  <si>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</si>
  <si>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</si>
  <si>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</si>
  <si>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</si>
  <si>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</si>
  <si>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</si>
  <si>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</si>
  <si>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</si>
  <si>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</si>
  <si>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</si>
  <si>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</si>
  <si>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</si>
  <si>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</si>
  <si>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</si>
  <si>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</si>
  <si>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</si>
  <si>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</si>
  <si>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</si>
  <si>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</si>
  <si>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</si>
  <si>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</si>
  <si>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</si>
  <si>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</si>
  <si>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</si>
  <si>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</si>
  <si>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</si>
  <si>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</si>
  <si>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</si>
  <si>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</si>
  <si>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</si>
  <si>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</si>
  <si>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</si>
  <si>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</si>
  <si>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</si>
  <si>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</si>
  <si>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</si>
  <si>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</si>
  <si>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</si>
  <si>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</si>
  <si>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</si>
  <si>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</si>
  <si>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</si>
  <si>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</si>
  <si>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</si>
  <si>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</si>
  <si>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</si>
  <si>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</si>
  <si>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</si>
  <si>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</si>
  <si>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</si>
  <si>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</si>
  <si>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</si>
  <si>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</si>
  <si>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</si>
  <si>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</si>
  <si>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</si>
  <si>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</si>
  <si>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</si>
  <si>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</si>
  <si>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</si>
  <si>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</si>
  <si>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</si>
  <si>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</si>
  <si>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</si>
  <si>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</si>
  <si>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</si>
  <si>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</si>
  <si>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</si>
  <si>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</si>
  <si>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</si>
  <si>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</si>
  <si>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</si>
  <si>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</si>
  <si>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</si>
  <si>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</si>
  <si>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</si>
  <si>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</si>
  <si>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</si>
  <si>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</si>
  <si>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</si>
  <si>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</si>
  <si>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</si>
  <si>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</si>
  <si>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</si>
  <si>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</si>
  <si>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</si>
  <si>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</si>
  <si>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</si>
  <si>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</si>
  <si>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</si>
  <si>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</si>
  <si>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</si>
  <si>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</si>
  <si>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</si>
  <si>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</si>
  <si>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</si>
  <si>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</si>
  <si>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</si>
  <si>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</si>
  <si>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</si>
  <si>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</si>
  <si>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</si>
  <si>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</si>
  <si>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</si>
  <si>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</si>
  <si>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</si>
  <si>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</si>
  <si>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</si>
  <si>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</si>
  <si>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</si>
  <si>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</si>
  <si>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</si>
  <si>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</si>
  <si>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</si>
  <si>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</si>
  <si>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</si>
  <si>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</si>
  <si>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</si>
  <si>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</si>
  <si>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</si>
  <si>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</si>
  <si>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</si>
  <si>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</si>
  <si>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</si>
  <si>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</si>
  <si>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</si>
  <si>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</si>
  <si>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</si>
  <si>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</si>
  <si>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</si>
  <si>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</si>
  <si>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</si>
  <si>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</si>
  <si>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</si>
  <si>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</si>
  <si>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</si>
  <si>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</si>
  <si>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</si>
  <si>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</si>
  <si>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</si>
  <si>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</si>
  <si>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</si>
  <si>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</si>
  <si>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</si>
  <si>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</si>
  <si>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</si>
  <si>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</si>
  <si>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</si>
  <si>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</si>
  <si>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</si>
  <si>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</si>
  <si>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</si>
  <si>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</si>
  <si>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</si>
  <si>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</si>
  <si>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</si>
  <si>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</si>
  <si>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</si>
  <si>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</si>
  <si>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</si>
  <si>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</si>
  <si>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</si>
  <si>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</si>
  <si>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</si>
  <si>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</si>
  <si>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</si>
  <si>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</si>
  <si>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</si>
  <si>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</si>
  <si>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</si>
  <si>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</si>
  <si>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</si>
  <si>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</si>
  <si>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</si>
  <si>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</si>
  <si>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</si>
  <si>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</si>
  <si>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</si>
  <si>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</si>
  <si>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</si>
  <si>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</si>
  <si>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</si>
  <si>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</si>
  <si>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</si>
  <si>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</si>
  <si>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</si>
  <si>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</si>
  <si>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</si>
  <si>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</si>
  <si>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</si>
  <si>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</si>
  <si>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</si>
  <si>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</si>
  <si>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</si>
  <si>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</si>
  <si>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</si>
  <si>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</si>
  <si>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</si>
  <si>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</si>
  <si>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</si>
  <si>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</si>
  <si>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</si>
  <si>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</si>
  <si>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</si>
  <si>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</si>
  <si>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</si>
  <si>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</si>
  <si>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</si>
  <si>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</si>
  <si>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</si>
  <si>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</si>
  <si>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</si>
  <si>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</si>
  <si>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</si>
  <si>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</si>
  <si>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</si>
  <si>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</si>
  <si>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</si>
  <si>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</si>
  <si>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</si>
  <si>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</si>
  <si>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</si>
  <si>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</si>
  <si>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</si>
  <si>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</si>
  <si>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</si>
  <si>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</si>
  <si>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</si>
  <si>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</si>
  <si>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</si>
  <si>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</si>
  <si>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</si>
  <si>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</si>
  <si>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</si>
  <si>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</si>
  <si>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</si>
  <si>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</si>
  <si>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</si>
  <si>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</si>
  <si>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</si>
  <si>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</si>
  <si>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</si>
  <si>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</si>
  <si>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</si>
  <si>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</si>
  <si>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</si>
  <si>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</si>
  <si>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</si>
  <si>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</si>
  <si>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</si>
  <si>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</si>
  <si>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</si>
  <si>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</si>
  <si>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</si>
  <si>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</si>
  <si>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</si>
  <si>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</si>
  <si>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</si>
  <si>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</si>
  <si>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</si>
  <si>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</si>
  <si>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</si>
  <si>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</si>
  <si>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</si>
  <si>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</si>
  <si>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</si>
  <si>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</si>
  <si>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</si>
  <si>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</si>
  <si>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</si>
  <si>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</si>
  <si>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</si>
  <si>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</si>
  <si>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</si>
  <si>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</si>
  <si>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</si>
  <si>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</si>
  <si>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</si>
  <si>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</si>
  <si>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</si>
  <si>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</si>
  <si>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</si>
  <si>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</si>
  <si>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</si>
  <si>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</si>
  <si>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</si>
  <si>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</si>
  <si>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</si>
  <si>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</si>
  <si>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</si>
  <si>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</si>
  <si>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</si>
  <si>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</si>
  <si>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</si>
  <si>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</si>
  <si>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</si>
  <si>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</si>
  <si>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</si>
  <si>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</si>
  <si>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</si>
  <si>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</si>
  <si>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</si>
  <si>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</si>
  <si>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</si>
  <si>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</si>
  <si>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</si>
  <si>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</si>
  <si>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</si>
  <si>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</si>
  <si>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</si>
  <si>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</si>
  <si>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</si>
  <si>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</si>
  <si>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</si>
  <si>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</si>
  <si>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</si>
  <si>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</si>
  <si>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</si>
  <si>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</si>
  <si>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</si>
  <si>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</si>
  <si>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</si>
  <si>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</si>
  <si>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</si>
  <si>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</si>
  <si>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</si>
  <si>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</si>
  <si>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</si>
  <si>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</si>
  <si>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</si>
  <si>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</si>
  <si>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</si>
  <si>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</si>
  <si>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</si>
  <si>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</si>
  <si>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</si>
  <si>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</si>
  <si>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</si>
  <si>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</si>
  <si>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</si>
  <si>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</si>
  <si>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</si>
  <si>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</si>
  <si>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</si>
  <si>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</si>
  <si>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</si>
  <si>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</si>
  <si>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</si>
  <si>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</si>
  <si>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</si>
  <si>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</si>
  <si>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</si>
  <si>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</si>
  <si>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</si>
  <si>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</si>
  <si>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</si>
  <si>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</si>
  <si>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</si>
  <si>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</si>
  <si>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</si>
  <si>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</si>
  <si>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</si>
  <si>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</si>
  <si>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</si>
  <si>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</si>
  <si>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</si>
  <si>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</si>
  <si>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</si>
  <si>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</si>
  <si>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</si>
  <si>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</si>
  <si>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</si>
  <si>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</si>
  <si>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</si>
  <si>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</si>
  <si>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</si>
  <si>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</si>
  <si>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</si>
  <si>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</si>
  <si>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</si>
  <si>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</si>
  <si>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</si>
  <si>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</si>
  <si>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</si>
  <si>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</si>
  <si>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</si>
  <si>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</si>
  <si>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</si>
  <si>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</si>
  <si>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</si>
  <si>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</si>
  <si>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</si>
  <si>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</si>
  <si>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</si>
  <si>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</si>
  <si>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</si>
  <si>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</si>
  <si>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</si>
  <si>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</si>
  <si>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</si>
  <si>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</si>
  <si>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</si>
  <si>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</si>
  <si>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</si>
  <si>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</si>
  <si>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</si>
  <si>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</si>
  <si>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</si>
  <si>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</si>
  <si>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</si>
  <si>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</si>
  <si>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</si>
  <si>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</si>
  <si>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</si>
  <si>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</si>
  <si>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</si>
  <si>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</si>
  <si>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</si>
  <si>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</si>
  <si>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</si>
  <si>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</si>
  <si>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</si>
  <si>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</si>
  <si>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</si>
  <si>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</si>
  <si>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</si>
  <si>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</si>
  <si>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</si>
  <si>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</si>
  <si>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</si>
  <si>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</si>
  <si>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</si>
  <si>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</si>
  <si>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</si>
  <si>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</si>
  <si>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</si>
  <si>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</si>
  <si>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</si>
  <si>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</si>
  <si>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</si>
  <si>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</si>
  <si>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</si>
  <si>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</si>
  <si>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</si>
  <si>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</si>
  <si>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</si>
  <si>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</si>
  <si>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</si>
  <si>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</si>
  <si>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</si>
  <si>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</si>
  <si>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</si>
  <si>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</si>
  <si>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</si>
  <si>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</si>
  <si>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</si>
  <si>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</si>
  <si>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</si>
  <si>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</si>
  <si>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</si>
  <si>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</si>
  <si>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</si>
  <si>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</si>
  <si>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</si>
  <si>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</si>
  <si>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</si>
  <si>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</si>
  <si>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</si>
  <si>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</si>
  <si>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</si>
  <si>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</si>
  <si>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</si>
  <si>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</si>
  <si>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</si>
  <si>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</si>
  <si>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</si>
  <si>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</si>
  <si>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</si>
  <si>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</si>
  <si>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</si>
  <si>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</si>
  <si>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</si>
  <si>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</si>
  <si>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</si>
  <si>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</si>
  <si>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</si>
  <si>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</si>
  <si>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</si>
  <si>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</si>
  <si>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</si>
  <si>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</si>
  <si>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</si>
  <si>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</si>
  <si>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</si>
  <si>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</si>
  <si>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</si>
  <si>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</si>
  <si>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</si>
  <si>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</si>
  <si>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</si>
  <si>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</si>
  <si>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</si>
  <si>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</si>
  <si>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</si>
  <si>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</si>
  <si>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</si>
  <si>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</si>
  <si>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</si>
  <si>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</si>
  <si>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</si>
  <si>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</si>
  <si>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</si>
  <si>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</si>
  <si>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</si>
  <si>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</si>
  <si>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</si>
  <si>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</si>
  <si>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</si>
  <si>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</si>
  <si>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</si>
  <si>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</si>
  <si>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</si>
  <si>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</si>
  <si>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</si>
  <si>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</si>
  <si>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</si>
  <si>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</si>
  <si>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</si>
  <si>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</si>
  <si>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</si>
  <si>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</si>
  <si>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</si>
  <si>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</si>
  <si>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</si>
  <si>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</si>
  <si>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</si>
  <si>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</si>
  <si>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</si>
  <si>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</si>
  <si>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</si>
  <si>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</si>
  <si>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</si>
  <si>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</si>
  <si>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</si>
  <si>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</si>
  <si>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</si>
  <si>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</si>
  <si>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</si>
  <si>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</si>
  <si>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</si>
  <si>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</si>
  <si>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</si>
  <si>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</si>
  <si>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</si>
  <si>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</si>
  <si>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</si>
  <si>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</si>
  <si>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</si>
  <si>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</si>
  <si>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</si>
  <si>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</si>
  <si>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</si>
  <si>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</si>
  <si>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</si>
  <si>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</si>
  <si>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</si>
  <si>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</si>
  <si>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</si>
  <si>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</si>
  <si>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</si>
  <si>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</si>
  <si>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</si>
  <si>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</si>
  <si>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</si>
  <si>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</si>
  <si>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</si>
  <si>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</si>
  <si>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</si>
  <si>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</si>
  <si>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</si>
  <si>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</si>
  <si>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</si>
  <si>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</si>
  <si>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</si>
  <si>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</si>
  <si>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</si>
  <si>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</si>
  <si>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</si>
  <si>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</si>
  <si>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</si>
  <si>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</si>
  <si>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</si>
  <si>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</si>
  <si>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</si>
  <si>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</si>
  <si>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</si>
  <si>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</si>
  <si>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</si>
  <si>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</si>
  <si>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</si>
  <si>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</si>
  <si>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</si>
  <si>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</si>
  <si>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</si>
  <si>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</si>
  <si>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</si>
  <si>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</si>
  <si>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</si>
  <si>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</si>
  <si>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</si>
  <si>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</si>
  <si>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</si>
  <si>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</si>
  <si>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</si>
  <si>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</si>
  <si>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</si>
  <si>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</si>
  <si>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</si>
  <si>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</si>
  <si>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</si>
  <si>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</si>
  <si>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</si>
  <si>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</si>
  <si>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</si>
  <si>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</si>
  <si>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</si>
  <si>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</si>
  <si>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</si>
  <si>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</si>
  <si>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</si>
  <si>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</si>
  <si>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</si>
  <si>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</si>
  <si>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</si>
  <si>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</si>
  <si>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</si>
  <si>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</si>
  <si>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</si>
  <si>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</si>
  <si>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</si>
  <si>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</si>
  <si>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</si>
  <si>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</si>
  <si>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</si>
  <si>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</si>
  <si>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</si>
  <si>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</si>
  <si>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</si>
  <si>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</si>
  <si>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</si>
  <si>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</si>
  <si>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</si>
  <si>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</si>
  <si>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</si>
  <si>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</si>
  <si>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</si>
  <si>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</si>
  <si>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</si>
  <si>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</si>
  <si>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</si>
  <si>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</si>
  <si>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</si>
  <si>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</si>
  <si>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</si>
  <si>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</si>
  <si>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</si>
  <si>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</si>
  <si>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</si>
  <si>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</si>
  <si>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</si>
  <si>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</si>
  <si>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</si>
  <si>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</si>
  <si>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</si>
  <si>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</si>
  <si>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</si>
  <si>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</si>
  <si>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</si>
  <si>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</si>
  <si>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</si>
  <si>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</si>
  <si>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</si>
  <si>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</si>
  <si>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</si>
  <si>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</si>
  <si>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</si>
  <si>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</si>
  <si>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</si>
  <si>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</si>
  <si>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</si>
  <si>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</si>
  <si>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</si>
  <si>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</si>
  <si>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</si>
  <si>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</si>
  <si>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</si>
  <si>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</si>
  <si>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</si>
  <si>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</si>
  <si>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</si>
  <si>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</si>
  <si>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</si>
  <si>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</si>
  <si>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</si>
  <si>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</si>
  <si>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</si>
  <si>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</si>
  <si>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</si>
  <si>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</si>
  <si>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</si>
  <si>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</si>
  <si>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</si>
  <si>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</si>
  <si>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</si>
  <si>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</si>
  <si>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</si>
  <si>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</si>
  <si>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</si>
  <si>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</si>
  <si>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</si>
  <si>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</si>
  <si>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</si>
  <si>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</si>
  <si>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</si>
  <si>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</si>
  <si>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</si>
  <si>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</si>
  <si>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</si>
  <si>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</si>
  <si>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</si>
  <si>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</si>
  <si>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</si>
  <si>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</si>
  <si>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</si>
  <si>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</si>
  <si>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</si>
  <si>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</si>
  <si>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</si>
  <si>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</si>
  <si>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</si>
  <si>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</si>
  <si>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</si>
  <si>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</si>
  <si>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</si>
  <si>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</si>
  <si>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</si>
  <si>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</si>
  <si>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</si>
  <si>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</si>
  <si>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</si>
  <si>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</si>
  <si>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</si>
  <si>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</si>
  <si>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</si>
  <si>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</si>
  <si>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</si>
  <si>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</si>
  <si>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</si>
  <si>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</si>
  <si>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</si>
  <si>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</si>
  <si>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</si>
  <si>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</si>
  <si>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</si>
  <si>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</si>
  <si>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</si>
  <si>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</si>
  <si>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</si>
  <si>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</si>
  <si>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</si>
  <si>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</si>
  <si>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</si>
  <si>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</si>
  <si>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</si>
  <si>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</si>
  <si>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</si>
  <si>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</si>
  <si>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</si>
  <si>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</si>
  <si>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</si>
  <si>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</si>
  <si>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</si>
  <si>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</si>
  <si>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</si>
  <si>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</si>
  <si>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</si>
  <si>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</si>
  <si>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</si>
  <si>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</si>
  <si>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</si>
  <si>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</si>
  <si>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</si>
  <si>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</si>
  <si>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</si>
  <si>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</si>
  <si>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</si>
  <si>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</si>
  <si>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</si>
  <si>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</si>
  <si>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</si>
  <si>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</si>
  <si>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</si>
  <si>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</si>
  <si>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</si>
  <si>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</si>
  <si>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</si>
  <si>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</si>
  <si>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</si>
  <si>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</si>
  <si>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</si>
  <si>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</si>
  <si>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</si>
  <si>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</si>
  <si>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</si>
  <si>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</si>
  <si>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</si>
  <si>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</si>
  <si>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</si>
  <si>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</si>
  <si>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</si>
  <si>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</si>
  <si>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</si>
  <si>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</si>
  <si>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</si>
  <si>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</si>
  <si>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</si>
  <si>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</si>
  <si>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</si>
  <si>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</si>
  <si>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</si>
  <si>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</si>
  <si>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</si>
  <si>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</si>
  <si>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</si>
  <si>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</si>
  <si>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</si>
  <si>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</si>
  <si>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</si>
  <si>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</si>
  <si>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</si>
  <si>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</si>
  <si>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</si>
  <si>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</si>
  <si>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</si>
  <si>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</si>
  <si>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</si>
  <si>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</si>
  <si>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</si>
  <si>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</si>
  <si>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</si>
  <si>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</si>
  <si>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</si>
  <si>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</si>
  <si>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</si>
  <si>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</si>
  <si>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</si>
  <si>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</si>
  <si>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</si>
  <si>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</si>
  <si>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</si>
  <si>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</si>
  <si>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</si>
  <si>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</si>
  <si>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</si>
  <si>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</si>
  <si>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</si>
  <si>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</si>
  <si>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</si>
  <si>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</si>
  <si>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</si>
  <si>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</si>
  <si>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</si>
  <si>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</si>
  <si>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</si>
  <si>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</si>
  <si>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</si>
  <si>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</si>
  <si>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</si>
  <si>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</si>
  <si>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</si>
  <si>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</si>
  <si>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</si>
  <si>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</si>
  <si>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</si>
  <si>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</si>
  <si>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</si>
  <si>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</si>
  <si>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</si>
  <si>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</si>
  <si>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</si>
  <si>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</si>
  <si>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</si>
  <si>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</si>
  <si>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</si>
  <si>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</si>
  <si>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</si>
  <si>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</si>
  <si>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</si>
  <si>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</si>
  <si>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</si>
  <si>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</si>
  <si>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</si>
  <si>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</si>
  <si>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</si>
  <si>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</si>
  <si>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</si>
  <si>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</si>
  <si>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</si>
  <si>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</si>
  <si>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</si>
  <si>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</si>
  <si>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</si>
  <si>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</si>
  <si>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</si>
  <si>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</si>
  <si>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</si>
  <si>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</si>
  <si>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</si>
  <si>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</si>
  <si>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</si>
  <si>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</si>
  <si>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</si>
  <si>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</si>
  <si>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</si>
  <si>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</si>
  <si>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</si>
  <si>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</si>
  <si>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</si>
  <si>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</si>
  <si>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</si>
  <si>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</si>
  <si>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</si>
  <si>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</si>
  <si>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</si>
  <si>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</si>
  <si>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</si>
  <si>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</si>
  <si>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</si>
  <si>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</si>
  <si>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</si>
  <si>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</si>
  <si>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</si>
  <si>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</si>
  <si>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</si>
  <si>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</si>
  <si>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</si>
  <si>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</si>
  <si>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</si>
  <si>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</si>
  <si>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</si>
  <si>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</si>
  <si>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</si>
  <si>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</si>
  <si>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</si>
  <si>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</si>
  <si>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</si>
  <si>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</si>
  <si>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</si>
  <si>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</si>
  <si>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</si>
  <si>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</si>
  <si>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</si>
  <si>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</si>
  <si>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</si>
  <si>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</si>
  <si>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</si>
  <si>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</si>
  <si>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</si>
  <si>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</si>
  <si>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</si>
  <si>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</si>
  <si>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</si>
  <si>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</si>
  <si>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</si>
  <si>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</si>
  <si>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</si>
  <si>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</si>
  <si>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</si>
  <si>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</si>
  <si>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</si>
  <si>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</si>
  <si>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</si>
  <si>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</si>
  <si>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</si>
  <si>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</si>
  <si>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</si>
  <si>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</si>
  <si>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</si>
  <si>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</si>
  <si>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</si>
  <si>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</si>
  <si>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</si>
  <si>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</si>
  <si>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</si>
  <si>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</si>
  <si>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</si>
  <si>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</si>
  <si>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</si>
  <si>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</si>
  <si>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</si>
  <si>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</si>
  <si>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</si>
  <si>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</si>
  <si>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</si>
  <si>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</si>
  <si>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</si>
  <si>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</si>
  <si>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</si>
  <si>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</si>
  <si>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</si>
  <si>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</si>
  <si>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</si>
  <si>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</si>
  <si>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</si>
  <si>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</si>
  <si>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</si>
  <si>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</si>
  <si>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</si>
  <si>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</si>
  <si>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</si>
  <si>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</si>
  <si>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</si>
  <si>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</si>
  <si>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</si>
  <si>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</si>
  <si>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</si>
  <si>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</si>
  <si>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</si>
  <si>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</si>
  <si>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</si>
  <si>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</si>
  <si>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</si>
  <si>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</si>
  <si>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</si>
  <si>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</si>
  <si>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</si>
  <si>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</si>
  <si>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</si>
  <si>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</si>
  <si>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</si>
  <si>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</si>
  <si>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</si>
  <si>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</si>
  <si>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</si>
  <si>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</si>
  <si>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</si>
  <si>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</si>
  <si>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</si>
  <si>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</si>
  <si>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</si>
  <si>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</si>
  <si>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</si>
  <si>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</si>
  <si>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</si>
  <si>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</si>
  <si>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</si>
  <si>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</si>
  <si>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</si>
  <si>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</si>
  <si>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</si>
  <si>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</si>
  <si>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</si>
  <si>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</si>
  <si>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</si>
  <si>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</si>
  <si>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</si>
  <si>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</si>
  <si>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</si>
  <si>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</si>
  <si>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</si>
  <si>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</si>
  <si>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</si>
  <si>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</si>
  <si>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</si>
  <si>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</si>
  <si>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</si>
  <si>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</si>
  <si>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</si>
  <si>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</si>
  <si>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</si>
  <si>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</si>
  <si>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</si>
  <si>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</si>
  <si>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</si>
  <si>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</si>
  <si>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</si>
  <si>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</si>
  <si>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</si>
  <si>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</si>
  <si>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</si>
  <si>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</si>
  <si>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</si>
  <si>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</si>
  <si>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</si>
  <si>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</si>
  <si>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</si>
  <si>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</si>
  <si>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</si>
  <si>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</si>
  <si>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</si>
  <si>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</si>
  <si>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</si>
  <si>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</si>
  <si>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</si>
  <si>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</si>
  <si>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</si>
  <si>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</si>
  <si>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</si>
  <si>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</si>
  <si>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</si>
  <si>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</si>
  <si>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</si>
  <si>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</si>
  <si>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</si>
  <si>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</si>
  <si>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</si>
  <si>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</si>
  <si>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</si>
  <si>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</si>
  <si>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</si>
  <si>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</si>
  <si>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</si>
  <si>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</si>
  <si>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</si>
  <si>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</si>
  <si>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</si>
  <si>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</si>
  <si>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</si>
  <si>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</si>
  <si>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</si>
  <si>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</si>
  <si>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</si>
  <si>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</si>
  <si>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</si>
  <si>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</si>
  <si>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</si>
  <si>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</si>
  <si>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</si>
  <si>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</si>
  <si>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</si>
  <si>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</si>
  <si>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</si>
  <si>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</si>
  <si>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</si>
  <si>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</si>
  <si>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</si>
  <si>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</si>
  <si>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</si>
  <si>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</si>
  <si>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</si>
  <si>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</si>
  <si>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</si>
  <si>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</si>
  <si>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</si>
  <si>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</si>
  <si>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</si>
  <si>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</si>
  <si>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</si>
  <si>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</si>
  <si>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</si>
  <si>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</si>
  <si>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</si>
  <si>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</si>
  <si>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</si>
  <si>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</si>
  <si>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</si>
  <si>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</si>
  <si>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</si>
  <si>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</si>
  <si>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</si>
  <si>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</si>
  <si>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</si>
  <si>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</si>
  <si>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</si>
  <si>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</si>
  <si>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</si>
  <si>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</si>
  <si>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</si>
  <si>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</si>
  <si>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</si>
  <si>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</si>
  <si>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</si>
  <si>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</si>
  <si>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</si>
  <si>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</si>
  <si>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</si>
  <si>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</si>
  <si>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</si>
  <si>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</si>
  <si>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</si>
  <si>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</si>
  <si>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</si>
  <si>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</si>
  <si>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</si>
  <si>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</si>
  <si>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</si>
  <si>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</si>
  <si>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</si>
  <si>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</si>
  <si>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</si>
  <si>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</si>
  <si>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</si>
  <si>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</si>
  <si>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</si>
  <si>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</si>
  <si>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</si>
  <si>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</si>
  <si>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</si>
  <si>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</si>
  <si>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</si>
  <si>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</si>
  <si>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</si>
  <si>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</si>
  <si>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</si>
  <si>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</si>
  <si>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</si>
  <si>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</si>
  <si>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</si>
  <si>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</si>
  <si>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</si>
  <si>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</si>
  <si>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</si>
  <si>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</si>
  <si>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</si>
  <si>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</si>
  <si>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</si>
  <si>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</si>
  <si>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</si>
  <si>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</si>
  <si>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</si>
  <si>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</si>
  <si>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</si>
  <si>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</si>
  <si>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</si>
  <si>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</si>
  <si>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</si>
  <si>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</si>
  <si>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</si>
  <si>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</si>
  <si>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</si>
  <si>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</si>
  <si>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</si>
  <si>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</si>
  <si>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</si>
  <si>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</si>
  <si>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</si>
  <si>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</si>
  <si>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</si>
  <si>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</si>
  <si>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</si>
  <si>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</si>
  <si>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</si>
  <si>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</si>
  <si>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</si>
  <si>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</si>
  <si>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</si>
  <si>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</si>
  <si>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</si>
  <si>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</si>
  <si>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</si>
  <si>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</si>
  <si>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</si>
  <si>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</si>
  <si>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</si>
  <si>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</si>
  <si>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</si>
  <si>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</si>
  <si>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</si>
  <si>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</si>
  <si>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</si>
  <si>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</si>
  <si>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</si>
  <si>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</si>
  <si>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</si>
  <si>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</si>
  <si>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</si>
  <si>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</si>
  <si>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</si>
  <si>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</si>
  <si>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</si>
  <si>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</si>
  <si>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</si>
  <si>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</si>
  <si>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</si>
  <si>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</si>
  <si>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</si>
  <si>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</si>
  <si>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</si>
  <si>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</si>
  <si>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</si>
  <si>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</si>
  <si>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</si>
  <si>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</si>
  <si>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</si>
  <si>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</si>
  <si>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</si>
  <si>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</si>
  <si>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</si>
  <si>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</si>
  <si>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</si>
  <si>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</si>
  <si>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</si>
  <si>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</si>
  <si>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</si>
  <si>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</si>
  <si>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</si>
  <si>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</si>
  <si>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</si>
  <si>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</si>
  <si>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</si>
  <si>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</si>
  <si>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</si>
  <si>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</si>
  <si>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</si>
  <si>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</si>
  <si>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</si>
  <si>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</si>
  <si>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</si>
  <si>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</si>
  <si>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</si>
  <si>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</si>
  <si>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</si>
  <si>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</si>
  <si>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</si>
  <si>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</si>
  <si>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</si>
  <si>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</si>
  <si>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</si>
  <si>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</si>
  <si>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</si>
  <si>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</si>
  <si>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</si>
  <si>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</si>
  <si>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</si>
  <si>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</si>
  <si>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</si>
  <si>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</si>
  <si>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</si>
  <si>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</si>
  <si>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</si>
  <si>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</si>
  <si>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</si>
  <si>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</si>
  <si>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</si>
  <si>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</si>
  <si>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</si>
  <si>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</si>
  <si>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</si>
  <si>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</si>
  <si>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</si>
  <si>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</si>
  <si>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</si>
  <si>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</si>
  <si>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</si>
  <si>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</si>
  <si>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</si>
  <si>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</si>
  <si>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</si>
  <si>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</si>
  <si>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</si>
  <si>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</si>
  <si>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</si>
  <si>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</si>
  <si>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</si>
  <si>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</si>
  <si>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</si>
  <si>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</si>
  <si>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</si>
  <si>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</si>
  <si>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</si>
  <si>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</si>
  <si>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</si>
  <si>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</si>
  <si>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</si>
  <si>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</si>
  <si>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</si>
  <si>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</si>
  <si>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</si>
  <si>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</si>
  <si>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</si>
  <si>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</si>
  <si>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</si>
  <si>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</si>
  <si>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</si>
  <si>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</si>
  <si>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</si>
  <si>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</si>
  <si>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</si>
  <si>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</si>
  <si>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</si>
  <si>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</si>
  <si>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</si>
  <si>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</si>
  <si>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</si>
  <si>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</si>
  <si>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</si>
  <si>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</si>
  <si>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</si>
  <si>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</si>
  <si>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</si>
  <si>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</si>
  <si>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</si>
  <si>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</si>
  <si>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</si>
  <si>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</si>
  <si>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</si>
  <si>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</si>
  <si>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</si>
  <si>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</si>
  <si>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</si>
  <si>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</si>
  <si>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</si>
  <si>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</si>
  <si>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</si>
  <si>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</si>
  <si>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</si>
  <si>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</si>
  <si>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</si>
  <si>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</si>
  <si>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</si>
  <si>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</si>
  <si>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</si>
  <si>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</si>
  <si>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</si>
  <si>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</si>
  <si>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</si>
  <si>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</si>
  <si>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</si>
  <si>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</si>
  <si>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</si>
  <si>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</si>
  <si>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</si>
  <si>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</si>
  <si>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</si>
  <si>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</si>
  <si>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</si>
  <si>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</si>
  <si>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</si>
  <si>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</si>
  <si>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</si>
  <si>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</si>
  <si>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</si>
  <si>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</si>
  <si>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</si>
  <si>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</si>
  <si>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</si>
  <si>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</si>
  <si>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</si>
  <si>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</si>
  <si>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</si>
  <si>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</si>
  <si>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</si>
  <si>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</si>
  <si>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</si>
  <si>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</si>
  <si>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</si>
  <si>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</si>
  <si>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</si>
  <si>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</si>
  <si>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</si>
  <si>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</si>
  <si>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</si>
  <si>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</si>
  <si>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</si>
  <si>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</si>
  <si>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</si>
  <si>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</si>
  <si>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</si>
  <si>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</si>
  <si>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</si>
  <si>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</si>
  <si>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</si>
  <si>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</si>
  <si>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</si>
  <si>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</si>
  <si>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</si>
  <si>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</si>
  <si>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</si>
  <si>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</si>
  <si>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</si>
  <si>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</si>
  <si>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</si>
  <si>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</si>
  <si>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</si>
  <si>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</si>
  <si>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</si>
  <si>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</si>
  <si>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</si>
  <si>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</si>
  <si>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</si>
  <si>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</si>
  <si>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</si>
  <si>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</si>
  <si>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</si>
  <si>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</si>
  <si>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</si>
  <si>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</si>
  <si>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</si>
  <si>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</si>
  <si>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</si>
  <si>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</si>
  <si>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</si>
  <si>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</si>
  <si>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</si>
  <si>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</si>
  <si>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</si>
  <si>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</si>
  <si>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</si>
  <si>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</si>
  <si>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</si>
  <si>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</si>
  <si>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</si>
  <si>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</si>
  <si>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</si>
  <si>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</si>
  <si>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</si>
  <si>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</si>
  <si>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</si>
  <si>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</si>
  <si>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</si>
  <si>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</si>
  <si>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</si>
  <si>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</si>
  <si>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</si>
  <si>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</si>
  <si>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</si>
  <si>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</si>
  <si>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</si>
  <si>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</si>
  <si>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</si>
  <si>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</si>
  <si>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</si>
  <si>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</si>
  <si>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</si>
  <si>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</si>
  <si>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</si>
  <si>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</si>
  <si>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</si>
  <si>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</si>
  <si>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</si>
  <si>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</si>
  <si>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</si>
  <si>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</si>
  <si>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</si>
  <si>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</si>
  <si>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</si>
  <si>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</si>
  <si>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</si>
  <si>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</si>
  <si>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</si>
  <si>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</si>
  <si>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</si>
  <si>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</si>
  <si>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</si>
  <si>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</si>
  <si>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</si>
  <si>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</si>
  <si>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</si>
  <si>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</si>
  <si>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</si>
  <si>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</si>
  <si>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</si>
  <si>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</si>
  <si>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</si>
  <si>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</si>
  <si>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</si>
  <si>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</si>
  <si>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</si>
  <si>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</si>
  <si>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</si>
  <si>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</si>
  <si>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</si>
  <si>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</si>
  <si>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</si>
  <si>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</si>
  <si>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</si>
  <si>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</si>
  <si>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</si>
  <si>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</si>
  <si>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</si>
  <si>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</si>
  <si>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</si>
  <si>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</si>
  <si>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</si>
  <si>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</si>
  <si>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</si>
  <si>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</si>
  <si>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</si>
  <si>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</si>
  <si>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</si>
  <si>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</si>
  <si>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</si>
  <si>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</si>
  <si>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</si>
  <si>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</si>
  <si>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</si>
  <si>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</si>
  <si>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</si>
  <si>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</si>
  <si>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</si>
  <si>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</si>
  <si>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</si>
  <si>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</si>
  <si>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</si>
  <si>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</si>
  <si>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</si>
  <si>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</si>
  <si>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</si>
  <si>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</si>
  <si>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</si>
  <si>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</si>
  <si>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</si>
  <si>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</si>
  <si>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</si>
  <si>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</si>
  <si>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</si>
  <si>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</si>
  <si>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</si>
  <si>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</si>
  <si>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</si>
  <si>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</si>
  <si>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</si>
  <si>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</si>
  <si>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</si>
  <si>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</si>
  <si>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</si>
  <si>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</si>
  <si>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</si>
  <si>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</si>
  <si>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</si>
  <si>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</si>
  <si>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</si>
  <si>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</si>
  <si>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</si>
  <si>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</si>
  <si>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</si>
  <si>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</si>
  <si>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</si>
  <si>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</si>
  <si>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</si>
  <si>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</si>
  <si>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</si>
  <si>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</si>
  <si>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</si>
  <si>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</si>
  <si>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</si>
  <si>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</si>
  <si>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</si>
  <si>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</si>
  <si>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</si>
  <si>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</si>
  <si>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</si>
  <si>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</si>
  <si>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</si>
  <si>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</si>
  <si>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</si>
  <si>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</si>
  <si>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</si>
  <si>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</si>
  <si>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</si>
  <si>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</si>
  <si>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</si>
  <si>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</si>
  <si>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</si>
  <si>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</si>
  <si>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</si>
  <si>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</si>
  <si>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</si>
  <si>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</si>
  <si>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</si>
  <si>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</si>
  <si>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</si>
  <si>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</si>
  <si>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</si>
  <si>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</si>
  <si>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</si>
  <si>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</si>
  <si>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</si>
  <si>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</si>
  <si>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</si>
  <si>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</si>
  <si>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</si>
  <si>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</si>
  <si>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</si>
  <si>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</si>
  <si>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</si>
  <si>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</si>
  <si>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</si>
  <si>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</si>
  <si>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</si>
  <si>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</si>
  <si>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</si>
  <si>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</si>
  <si>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</si>
  <si>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</si>
  <si>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</si>
  <si>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</si>
  <si>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</si>
  <si>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</si>
  <si>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</si>
  <si>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</si>
  <si>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</si>
  <si>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</si>
  <si>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</si>
  <si>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</si>
  <si>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</si>
  <si>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</si>
  <si>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</si>
  <si>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</si>
  <si>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</si>
  <si>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</si>
  <si>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</si>
  <si>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</si>
  <si>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</si>
  <si>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</si>
  <si>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</si>
  <si>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</si>
  <si>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</si>
  <si>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</si>
  <si>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</si>
  <si>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</si>
  <si>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</si>
  <si>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</si>
  <si>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</si>
  <si>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</si>
  <si>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</si>
  <si>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</si>
  <si>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</si>
  <si>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</si>
  <si>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</si>
  <si>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</si>
  <si>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</si>
  <si>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</si>
  <si>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</si>
  <si>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</si>
  <si>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</si>
  <si>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</si>
  <si>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</si>
  <si>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</si>
  <si>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</si>
  <si>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</si>
  <si>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</si>
  <si>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</si>
  <si>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</si>
  <si>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</si>
  <si>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</si>
  <si>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</si>
  <si>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</si>
  <si>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</si>
  <si>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</si>
  <si>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</si>
  <si>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</si>
  <si>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</si>
  <si>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</si>
  <si>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</si>
  <si>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</si>
  <si>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</si>
  <si>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</si>
  <si>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</si>
  <si>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</si>
  <si>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</si>
  <si>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</si>
  <si>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</si>
  <si>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</si>
  <si>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</si>
  <si>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</si>
  <si>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</si>
  <si>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</si>
  <si>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</si>
  <si>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</si>
  <si>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</si>
  <si>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</si>
  <si>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</si>
  <si>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</si>
  <si>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</si>
  <si>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</si>
  <si>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</si>
  <si>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</si>
  <si>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</si>
  <si>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</si>
  <si>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</si>
  <si>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</si>
  <si>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</si>
  <si>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</si>
  <si>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</si>
  <si>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</si>
  <si>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</si>
  <si>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</si>
  <si>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</si>
  <si>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</si>
  <si>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</si>
  <si>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</si>
  <si>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</si>
  <si>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</si>
  <si>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</si>
  <si>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</si>
  <si>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</si>
  <si>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</si>
  <si>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</si>
  <si>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</si>
  <si>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</si>
  <si>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</si>
  <si>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</si>
  <si>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</si>
  <si>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</si>
  <si>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</si>
  <si>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</si>
  <si>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</si>
  <si>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</si>
  <si>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</si>
  <si>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</si>
  <si>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</si>
  <si>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</si>
  <si>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</si>
  <si>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</si>
  <si>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</si>
  <si>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</si>
  <si>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</si>
  <si>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</si>
  <si>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</si>
  <si>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</si>
  <si>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</si>
  <si>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</si>
  <si>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</si>
  <si>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</si>
  <si>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</si>
  <si>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</si>
  <si>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</si>
  <si>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</si>
  <si>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</si>
  <si>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</si>
  <si>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</si>
  <si>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</si>
  <si>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</si>
  <si>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</si>
  <si>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</si>
  <si>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</si>
  <si>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</si>
  <si>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</si>
  <si>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</si>
  <si>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</si>
  <si>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</si>
  <si>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</si>
  <si>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</si>
  <si>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</si>
  <si>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</si>
  <si>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</si>
  <si>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</si>
  <si>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</si>
  <si>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</si>
  <si>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</si>
  <si>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</si>
  <si>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</si>
  <si>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</si>
  <si>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</si>
  <si>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</si>
  <si>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</si>
  <si>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</si>
  <si>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</si>
  <si>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</si>
  <si>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</si>
  <si>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</si>
  <si>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</si>
  <si>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</si>
  <si>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</si>
  <si>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</si>
  <si>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</si>
  <si>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</si>
  <si>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</si>
  <si>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</si>
  <si>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</si>
  <si>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</si>
  <si>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</si>
  <si>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</si>
  <si>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</si>
  <si>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</si>
  <si>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</si>
  <si>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</si>
  <si>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</si>
  <si>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</si>
  <si>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</si>
  <si>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</si>
  <si>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</si>
  <si>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</si>
  <si>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</si>
  <si>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</si>
  <si>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</si>
  <si>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</si>
  <si>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</si>
  <si>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</si>
  <si>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</si>
  <si>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</si>
  <si>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</si>
  <si>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</si>
  <si>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</si>
  <si>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</si>
  <si>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</si>
  <si>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</si>
  <si>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</si>
  <si>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</si>
  <si>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</si>
  <si>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</si>
  <si>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</si>
  <si>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</si>
  <si>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</si>
  <si>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</si>
  <si>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</si>
  <si>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</si>
  <si>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</si>
  <si>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</si>
  <si>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</si>
  <si>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</si>
  <si>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</si>
  <si>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</si>
  <si>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</si>
  <si>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</si>
  <si>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</si>
  <si>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</si>
  <si>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</si>
  <si>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</si>
  <si>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</si>
  <si>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</si>
  <si>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</si>
  <si>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</si>
  <si>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</si>
  <si>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</si>
  <si>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</si>
  <si>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</si>
  <si>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</si>
  <si>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</si>
  <si>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</si>
  <si>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</si>
  <si>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</si>
  <si>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</si>
  <si>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</si>
  <si>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</si>
  <si>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</si>
  <si>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</si>
  <si>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</si>
  <si>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</si>
  <si>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</si>
  <si>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</si>
  <si>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</si>
  <si>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</si>
  <si>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</si>
  <si>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</si>
  <si>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</si>
  <si>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</si>
  <si>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</si>
  <si>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</si>
  <si>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</si>
  <si>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</si>
  <si>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</si>
  <si>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</si>
  <si>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</si>
  <si>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</si>
  <si>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</si>
  <si>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</si>
  <si>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</si>
  <si>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</si>
  <si>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</si>
  <si>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</si>
  <si>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</si>
  <si>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</si>
  <si>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</si>
  <si>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</si>
  <si>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</si>
  <si>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</si>
  <si>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</si>
  <si>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</si>
  <si>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</si>
  <si>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</si>
  <si>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</si>
  <si>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</si>
  <si>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</si>
  <si>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</si>
  <si>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</si>
  <si>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</si>
  <si>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</si>
  <si>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</si>
  <si>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</si>
  <si>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</si>
  <si>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</si>
  <si>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</si>
  <si>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</si>
  <si>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</si>
  <si>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</si>
  <si>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</si>
  <si>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</si>
  <si>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</si>
  <si>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</si>
  <si>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</si>
  <si>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</si>
  <si>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</si>
  <si>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</si>
  <si>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</si>
  <si>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</si>
  <si>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</si>
  <si>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</si>
  <si>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</si>
  <si>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</si>
  <si>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</si>
  <si>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</si>
  <si>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</si>
  <si>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</si>
  <si>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</si>
  <si>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</si>
  <si>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</si>
  <si>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</si>
  <si>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</si>
  <si>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</si>
  <si>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</si>
  <si>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</si>
  <si>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</si>
  <si>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</si>
  <si>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</si>
  <si>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</si>
  <si>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</si>
  <si>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</si>
  <si>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</si>
  <si>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</si>
  <si>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</si>
  <si>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</si>
  <si>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</si>
  <si>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</si>
  <si>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</si>
  <si>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</si>
  <si>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</si>
  <si>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</si>
  <si>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</si>
  <si>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</si>
  <si>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</si>
  <si>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</si>
  <si>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</si>
  <si>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</si>
  <si>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</si>
  <si>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</si>
  <si>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</si>
  <si>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</si>
  <si>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</si>
  <si>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</si>
  <si>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</si>
  <si>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</si>
  <si>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</si>
  <si>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</si>
  <si>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</si>
  <si>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</si>
  <si>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</si>
  <si>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</si>
  <si>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</si>
  <si>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</si>
  <si>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</si>
  <si>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</si>
  <si>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</si>
  <si>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</si>
  <si>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</si>
  <si>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</si>
  <si>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</si>
  <si>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</si>
  <si>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</si>
  <si>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</si>
  <si>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</si>
  <si>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</si>
  <si>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</si>
  <si>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</si>
  <si>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</si>
  <si>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</si>
  <si>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</si>
  <si>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</si>
  <si>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</si>
  <si>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</si>
  <si>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</si>
  <si>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</si>
  <si>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</si>
  <si>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</si>
  <si>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</si>
  <si>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</si>
  <si>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</si>
  <si>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</si>
  <si>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</si>
  <si>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</si>
  <si>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</si>
  <si>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</si>
  <si>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</si>
  <si>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</si>
  <si>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</si>
  <si>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</si>
  <si>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</si>
  <si>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</si>
  <si>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</si>
  <si>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</si>
  <si>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</si>
  <si>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</si>
  <si>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</si>
  <si>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</si>
  <si>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</si>
  <si>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</si>
  <si>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</si>
  <si>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</si>
  <si>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</si>
  <si>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</si>
  <si>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</si>
  <si>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</si>
  <si>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</si>
  <si>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</si>
  <si>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</si>
  <si>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</si>
  <si>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</si>
  <si>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</si>
  <si>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</si>
  <si>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</si>
  <si>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</si>
  <si>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</si>
  <si>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</si>
  <si>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</si>
  <si>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</si>
  <si>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</si>
  <si>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</si>
  <si>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</si>
  <si>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</si>
  <si>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</si>
  <si>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</si>
  <si>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</si>
  <si>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</si>
  <si>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</si>
  <si>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</si>
  <si>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</si>
  <si>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</si>
  <si>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</si>
  <si>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</si>
  <si>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</si>
  <si>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</si>
  <si>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</si>
  <si>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</si>
  <si>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</si>
  <si>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</si>
  <si>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</si>
  <si>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</si>
  <si>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</si>
  <si>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</si>
  <si>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</si>
  <si>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</si>
  <si>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</si>
  <si>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</si>
  <si>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</si>
  <si>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</si>
  <si>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</si>
  <si>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</si>
  <si>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</si>
  <si>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</si>
  <si>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</si>
  <si>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</si>
  <si>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</si>
  <si>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</si>
  <si>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</si>
  <si>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</si>
  <si>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</si>
  <si>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</si>
  <si>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</si>
  <si>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</si>
  <si>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</si>
  <si>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</si>
  <si>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</si>
  <si>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</si>
  <si>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</si>
  <si>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</si>
  <si>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</si>
  <si>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</si>
  <si>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</si>
  <si>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</si>
  <si>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</si>
  <si>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</si>
  <si>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</si>
  <si>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</si>
  <si>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</si>
  <si>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</si>
  <si>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</si>
  <si>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</si>
  <si>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</si>
  <si>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</si>
  <si>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</si>
  <si>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</si>
  <si>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</si>
  <si>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</si>
  <si>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</si>
  <si>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</si>
  <si>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</si>
  <si>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</si>
  <si>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</si>
  <si>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</si>
  <si>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</si>
  <si>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</si>
  <si>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</si>
  <si>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</si>
  <si>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</si>
  <si>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</si>
  <si>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</si>
  <si>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</si>
  <si>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</si>
  <si>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</si>
  <si>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</si>
  <si>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</si>
  <si>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</si>
  <si>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</si>
  <si>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</si>
  <si>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</si>
  <si>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</si>
  <si>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</si>
  <si>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</si>
  <si>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</si>
  <si>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</si>
  <si>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</si>
  <si>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</si>
  <si>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</si>
  <si>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</si>
  <si>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</si>
  <si>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</si>
  <si>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</si>
  <si>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</si>
  <si>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</si>
  <si>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</si>
  <si>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</si>
  <si>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</si>
  <si>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</si>
  <si>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</si>
  <si>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</si>
  <si>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</si>
  <si>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</si>
  <si>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</si>
  <si>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</si>
  <si>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</si>
  <si>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</si>
  <si>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</si>
  <si>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</si>
  <si>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</si>
  <si>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</si>
  <si>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</si>
  <si>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</si>
  <si>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</si>
  <si>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</si>
  <si>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</si>
  <si>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</si>
  <si>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</si>
  <si>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</si>
  <si>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</si>
  <si>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</si>
  <si>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</si>
  <si>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</si>
  <si>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</si>
  <si>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</si>
  <si>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</si>
  <si>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</si>
  <si>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</si>
  <si>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</si>
  <si>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</si>
  <si>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</si>
  <si>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</si>
  <si>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</si>
  <si>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</si>
  <si>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</si>
  <si>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</si>
  <si>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</si>
  <si>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</si>
  <si>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</si>
  <si>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</si>
  <si>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</si>
  <si>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</si>
  <si>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</si>
  <si>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</si>
  <si>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</si>
  <si>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</si>
  <si>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</si>
  <si>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</si>
  <si>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</si>
  <si>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</si>
  <si>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</si>
  <si>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</si>
  <si>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</si>
  <si>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</si>
  <si>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</si>
  <si>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</si>
  <si>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</si>
  <si>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</si>
  <si>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</si>
  <si>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</si>
  <si>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</si>
  <si>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</si>
  <si>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</si>
  <si>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</si>
  <si>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</si>
  <si>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</si>
  <si>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</si>
  <si>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</si>
  <si>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</si>
  <si>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</si>
  <si>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</si>
  <si>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</si>
  <si>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</si>
  <si>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</si>
  <si>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</si>
  <si>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</si>
  <si>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</si>
  <si>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</si>
  <si>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</si>
  <si>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</si>
  <si>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</si>
  <si>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</si>
  <si>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</si>
  <si>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</si>
  <si>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</si>
  <si>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</si>
  <si>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</si>
  <si>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</si>
  <si>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</si>
  <si>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</si>
  <si>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</si>
  <si>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</si>
  <si>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</si>
  <si>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</si>
  <si>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</si>
  <si>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</si>
  <si>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</si>
  <si>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</si>
  <si>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</si>
  <si>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</si>
  <si>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</si>
  <si>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</si>
  <si>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</si>
  <si>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</si>
  <si>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</si>
  <si>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</si>
  <si>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</si>
  <si>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</si>
  <si>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</si>
  <si>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</si>
  <si>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</si>
  <si>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</si>
  <si>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</si>
  <si>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</si>
  <si>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</si>
  <si>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</si>
  <si>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</si>
  <si>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</si>
  <si>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</si>
  <si>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</si>
  <si>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</si>
  <si>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</si>
  <si>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</si>
  <si>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</si>
  <si>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</si>
  <si>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</si>
  <si>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</si>
  <si>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</si>
  <si>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</si>
  <si>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</si>
  <si>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</si>
  <si>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</si>
  <si>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</si>
  <si>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</si>
  <si>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</si>
  <si>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</si>
  <si>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</si>
  <si>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</si>
  <si>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</si>
  <si>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</si>
  <si>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</si>
  <si>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</si>
  <si>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</si>
  <si>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</si>
  <si>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</si>
  <si>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</si>
  <si>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</si>
  <si>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</si>
  <si>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</si>
  <si>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</si>
  <si>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</si>
  <si>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</si>
  <si>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</si>
  <si>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</si>
  <si>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</si>
  <si>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</si>
  <si>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</si>
  <si>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</si>
  <si>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</si>
  <si>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</si>
  <si>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</si>
  <si>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</si>
  <si>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</si>
  <si>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</si>
  <si>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</si>
  <si>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</si>
  <si>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</si>
  <si>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</si>
  <si>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</si>
  <si>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</si>
  <si>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</si>
  <si>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</si>
  <si>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</si>
  <si>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</si>
  <si>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</si>
  <si>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</si>
  <si>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</si>
  <si>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</si>
  <si>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</si>
  <si>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</si>
  <si>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</si>
  <si>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</si>
  <si>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</si>
  <si>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</si>
  <si>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</si>
  <si>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</si>
  <si>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</si>
  <si>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</si>
  <si>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</si>
  <si>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</si>
  <si>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</si>
  <si>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</si>
  <si>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</si>
  <si>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</si>
  <si>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</si>
  <si>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</si>
  <si>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</si>
  <si>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</si>
  <si>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</si>
  <si>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</si>
  <si>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</si>
  <si>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</si>
  <si>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</si>
  <si>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</si>
  <si>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</si>
  <si>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</si>
  <si>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</si>
  <si>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</si>
  <si>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</si>
  <si>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</si>
  <si>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</si>
  <si>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</si>
  <si>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</si>
  <si>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</si>
  <si>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</si>
  <si>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</si>
  <si>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</si>
  <si>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</si>
  <si>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</si>
  <si>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</si>
  <si>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</si>
  <si>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</si>
  <si>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</si>
  <si>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</si>
  <si>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</si>
  <si>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</si>
  <si>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</si>
  <si>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</si>
  <si>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</si>
  <si>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</si>
  <si>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</si>
  <si>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</si>
  <si>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</si>
  <si>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</si>
  <si>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</si>
  <si>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</si>
  <si>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</si>
  <si>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</si>
  <si>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</si>
  <si>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</si>
  <si>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</si>
  <si>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</si>
  <si>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</si>
  <si>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</si>
  <si>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</si>
  <si>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</si>
  <si>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</si>
  <si>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</si>
  <si>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</si>
  <si>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</si>
  <si>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</si>
  <si>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</si>
  <si>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</si>
  <si>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</si>
  <si>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</si>
  <si>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</si>
  <si>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</si>
  <si>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</si>
  <si>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</si>
  <si>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</si>
  <si>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</si>
  <si>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</si>
  <si>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</si>
  <si>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</si>
  <si>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</si>
  <si>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</si>
  <si>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</si>
  <si>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</si>
  <si>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</si>
  <si>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</si>
  <si>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</si>
  <si>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</si>
  <si>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</si>
  <si>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</si>
  <si>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</si>
  <si>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</si>
  <si>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</si>
  <si>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</si>
  <si>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</si>
  <si>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</si>
  <si>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</si>
  <si>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</si>
  <si>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</si>
  <si>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</si>
  <si>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</si>
  <si>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</si>
  <si>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</si>
  <si>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</si>
  <si>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</si>
  <si>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</si>
  <si>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</si>
  <si>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</si>
  <si>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</si>
  <si>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</si>
  <si>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</si>
  <si>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</si>
  <si>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</si>
  <si>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</si>
  <si>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</si>
  <si>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</si>
  <si>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</si>
  <si>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</si>
  <si>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</si>
  <si>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</si>
  <si>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</si>
  <si>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</si>
  <si>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</si>
  <si>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</si>
  <si>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</si>
  <si>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</si>
  <si>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</si>
  <si>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</si>
  <si>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</si>
  <si>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</si>
  <si>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</si>
  <si>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</si>
  <si>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</si>
  <si>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</si>
  <si>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</si>
  <si>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</si>
  <si>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</si>
  <si>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</si>
  <si>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</si>
  <si>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</si>
  <si>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</si>
  <si>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</si>
  <si>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</si>
  <si>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</si>
  <si>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</si>
  <si>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</si>
  <si>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</si>
  <si>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</si>
  <si>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</si>
  <si>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</si>
  <si>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</si>
  <si>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</si>
  <si>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</si>
  <si>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</si>
  <si>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</si>
  <si>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</si>
  <si>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</si>
  <si>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</si>
  <si>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</si>
  <si>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</si>
  <si>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</si>
  <si>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</si>
  <si>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</si>
  <si>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</si>
  <si>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</si>
  <si>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</si>
  <si>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</si>
  <si>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</si>
  <si>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</si>
  <si>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</si>
  <si>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</si>
  <si>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</si>
  <si>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</si>
  <si>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</si>
  <si>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</si>
  <si>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</si>
  <si>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</si>
  <si>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</si>
  <si>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</si>
  <si>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</si>
  <si>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</si>
  <si>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</si>
  <si>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</si>
  <si>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</si>
  <si>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</si>
  <si>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</si>
  <si>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</si>
  <si>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</si>
  <si>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</si>
  <si>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</si>
  <si>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</si>
  <si>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</si>
  <si>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</si>
  <si>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</si>
  <si>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</si>
  <si>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</si>
  <si>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</si>
  <si>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</si>
  <si>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</si>
  <si>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</si>
  <si>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</si>
  <si>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</si>
  <si>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</si>
  <si>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</si>
  <si>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</si>
  <si>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</si>
  <si>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</si>
  <si>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</si>
  <si>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</si>
  <si>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</si>
  <si>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</si>
  <si>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</si>
  <si>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</si>
  <si>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</si>
  <si>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</si>
  <si>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</si>
  <si>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</si>
  <si>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</si>
  <si>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</si>
  <si>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</si>
  <si>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</si>
  <si>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</si>
  <si>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</si>
  <si>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</si>
  <si>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</si>
  <si>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</si>
  <si>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</si>
  <si>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</si>
  <si>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</si>
  <si>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</si>
  <si>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</si>
  <si>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</si>
  <si>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</si>
  <si>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</si>
  <si>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</si>
  <si>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</si>
  <si>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</si>
  <si>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</si>
  <si>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</si>
  <si>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</si>
  <si>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</si>
  <si>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</si>
  <si>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</si>
  <si>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</si>
  <si>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</si>
  <si>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</si>
  <si>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</si>
  <si>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</si>
  <si>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</si>
  <si>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</si>
  <si>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</si>
  <si>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</si>
  <si>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</si>
  <si>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</si>
  <si>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</si>
  <si>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</si>
  <si>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</si>
  <si>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</si>
  <si>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</si>
  <si>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</si>
  <si>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</si>
  <si>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</si>
  <si>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</si>
  <si>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</si>
  <si>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</si>
  <si>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</si>
  <si>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</si>
  <si>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</si>
  <si>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</si>
  <si>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</si>
  <si>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</si>
  <si>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</si>
  <si>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</si>
  <si>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</si>
  <si>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</si>
  <si>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</si>
  <si>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</si>
  <si>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</si>
  <si>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</si>
  <si>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</si>
  <si>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</si>
  <si>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</si>
  <si>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</si>
  <si>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</si>
  <si>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</si>
  <si>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</si>
  <si>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</si>
  <si>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</si>
  <si>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</si>
  <si>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</si>
  <si>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</si>
  <si>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</si>
  <si>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</si>
  <si>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</si>
  <si>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</si>
  <si>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</si>
  <si>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</si>
  <si>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</si>
  <si>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</si>
  <si>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</si>
  <si>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</si>
  <si>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</si>
  <si>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</si>
  <si>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</si>
  <si>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</si>
  <si>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</si>
  <si>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</si>
  <si>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</si>
  <si>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</si>
  <si>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</si>
  <si>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</si>
  <si>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</si>
  <si>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</si>
  <si>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</si>
  <si>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</si>
  <si>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</si>
  <si>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</si>
  <si>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</si>
  <si>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</si>
  <si>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</si>
  <si>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</si>
  <si>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</si>
  <si>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</si>
  <si>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</si>
  <si>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</si>
  <si>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</si>
  <si>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</si>
  <si>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</si>
  <si>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</si>
  <si>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</si>
  <si>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</si>
  <si>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</si>
  <si>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</si>
  <si>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</si>
  <si>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</si>
  <si>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</si>
  <si>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</si>
  <si>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</si>
  <si>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</si>
  <si>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</si>
  <si>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</si>
  <si>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</si>
  <si>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</si>
  <si>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</si>
  <si>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</si>
  <si>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</si>
  <si>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</si>
  <si>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</si>
  <si>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</si>
  <si>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</si>
  <si>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</si>
  <si>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</si>
  <si>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</si>
  <si>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</si>
  <si>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</si>
  <si>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</si>
  <si>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</si>
  <si>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</si>
  <si>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</si>
  <si>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</si>
  <si>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豊中支援学校</t>
    <rPh sb="0" eb="2">
      <t>トヨナカ</t>
    </rPh>
    <rPh sb="2" eb="6">
      <t>シエンガッコウ</t>
    </rPh>
    <phoneticPr fontId="15"/>
  </si>
  <si>
    <t>国語</t>
    <rPh sb="0" eb="2">
      <t>コクゴ</t>
    </rPh>
    <phoneticPr fontId="15"/>
  </si>
  <si>
    <t>g169</t>
    <phoneticPr fontId="15"/>
  </si>
  <si>
    <t>A</t>
    <phoneticPr fontId="15"/>
  </si>
  <si>
    <t>１～２</t>
    <phoneticPr fontId="15"/>
  </si>
  <si>
    <t>Ｂ</t>
    <phoneticPr fontId="11"/>
  </si>
  <si>
    <t>１～３</t>
    <phoneticPr fontId="15"/>
  </si>
  <si>
    <t>C</t>
    <phoneticPr fontId="15"/>
  </si>
  <si>
    <t>社会</t>
    <rPh sb="0" eb="2">
      <t>シャカイ</t>
    </rPh>
    <phoneticPr fontId="15"/>
  </si>
  <si>
    <t>AB</t>
    <phoneticPr fontId="15"/>
  </si>
  <si>
    <t>g171</t>
    <phoneticPr fontId="15"/>
  </si>
  <si>
    <t>数学</t>
    <rPh sb="0" eb="2">
      <t>スウガク</t>
    </rPh>
    <phoneticPr fontId="15"/>
  </si>
  <si>
    <t>ア</t>
  </si>
  <si>
    <t>１</t>
    <phoneticPr fontId="15"/>
  </si>
  <si>
    <t>理科</t>
    <rPh sb="0" eb="2">
      <t>リカ</t>
    </rPh>
    <phoneticPr fontId="15"/>
  </si>
  <si>
    <t>g175</t>
    <phoneticPr fontId="15"/>
  </si>
  <si>
    <t>東書</t>
    <rPh sb="0" eb="1">
      <t>ヒガシ</t>
    </rPh>
    <rPh sb="1" eb="2">
      <t>ショ</t>
    </rPh>
    <phoneticPr fontId="15"/>
  </si>
  <si>
    <t>音楽</t>
    <rPh sb="0" eb="2">
      <t>オンガク</t>
    </rPh>
    <phoneticPr fontId="15"/>
  </si>
  <si>
    <t>R06b176</t>
    <phoneticPr fontId="15"/>
  </si>
  <si>
    <t>美術</t>
    <rPh sb="0" eb="2">
      <t>ビジュツ</t>
    </rPh>
    <phoneticPr fontId="15"/>
  </si>
  <si>
    <t>職業
・
家庭</t>
    <rPh sb="0" eb="2">
      <t>ショクギョウ</t>
    </rPh>
    <rPh sb="5" eb="7">
      <t>カテイ</t>
    </rPh>
    <phoneticPr fontId="15"/>
  </si>
  <si>
    <t>家庭</t>
    <rPh sb="0" eb="2">
      <t>カテイ</t>
    </rPh>
    <phoneticPr fontId="15"/>
  </si>
  <si>
    <t>g179</t>
    <phoneticPr fontId="15"/>
  </si>
  <si>
    <t>全</t>
    <rPh sb="0" eb="1">
      <t>ゼン</t>
    </rPh>
    <phoneticPr fontId="15"/>
  </si>
  <si>
    <t>外国語</t>
    <rPh sb="0" eb="3">
      <t>ガイコクゴ</t>
    </rPh>
    <phoneticPr fontId="15"/>
  </si>
  <si>
    <t>〇</t>
  </si>
  <si>
    <t>R06b199</t>
    <phoneticPr fontId="15"/>
  </si>
  <si>
    <t>２～３</t>
    <phoneticPr fontId="15"/>
  </si>
  <si>
    <t>B</t>
    <phoneticPr fontId="15"/>
  </si>
  <si>
    <t>道徳</t>
    <rPh sb="0" eb="2">
      <t>ドウトク</t>
    </rPh>
    <phoneticPr fontId="15"/>
  </si>
  <si>
    <t>R06b177</t>
    <phoneticPr fontId="15"/>
  </si>
  <si>
    <t>R06b194</t>
    <phoneticPr fontId="15"/>
  </si>
  <si>
    <t>英語</t>
    <rPh sb="0" eb="2">
      <t>エイゴ</t>
    </rPh>
    <phoneticPr fontId="15"/>
  </si>
  <si>
    <t>g173</t>
    <phoneticPr fontId="15"/>
  </si>
  <si>
    <t>１～３</t>
  </si>
  <si>
    <t>g170</t>
    <phoneticPr fontId="15"/>
  </si>
  <si>
    <t>3</t>
    <phoneticPr fontId="15"/>
  </si>
  <si>
    <t>イラストや仕掛けなど生徒が興味をもち、学習の工夫の助けとなる工夫がされている。中学部で学習する内容が掲載されており、生活の中で必要な知識や技術の習得が期待できる。生徒の発達段階を考慮し、中学部２・３年ＡＢグループの数学の教科用図書として適切であると考えられる。</t>
    <phoneticPr fontId="6"/>
  </si>
  <si>
    <t>写真やイラストが豊富に取り入れられている。文字の大きさや色遣いが良く、視覚的にわかりやすい。説明文が簡潔でわかりやすい。</t>
    <phoneticPr fontId="6"/>
  </si>
  <si>
    <t>写真やイラストが豊富に取り入れられている。文字の大きさや色遣いが良く、視覚的にわかりやすい説明文が簡潔でわかりやすい。</t>
    <phoneticPr fontId="6"/>
  </si>
  <si>
    <t>R06b202</t>
    <phoneticPr fontId="6"/>
  </si>
  <si>
    <t>中学部段階で身につけることが望まれる社会生活で必要な知識や技能を扱った題材が取り上げられている。物語や説明文にイラストや写真が多く使用され、親しみやすさを感じさせる。以上のことから、中学部１・２年Ａグループの生徒の発達段階に相応な内容と考えられる。</t>
    <phoneticPr fontId="6"/>
  </si>
  <si>
    <t>中学部段階で身につけることが望まれる社会生活で必要な知識や技能を扱った題材が取り上げられている。物語や説明文にイラストや写真が多く使用され、親しみやすさを感じさせる。以上のことから、中学部1～3年Ｂグループの生徒の発達段階に相応な内容と考えられる。</t>
    <rPh sb="97" eb="98">
      <t>ネン</t>
    </rPh>
    <phoneticPr fontId="6"/>
  </si>
  <si>
    <t>ひらがなと、その文字の入った身近なものの名前に親しむことができる内容である。また、カラフルでシンプルな絵と大きめのひらがなが見開きで対応する形になっており、中学部1～３年Cグループの生徒のことば教科用図書として適切であると考えられる。</t>
    <rPh sb="91" eb="93">
      <t>セイト</t>
    </rPh>
    <phoneticPr fontId="6"/>
  </si>
  <si>
    <t>身近な地域や公共施設、交通などについてイラストや写真とともに分かりやすい説明文で学ぶことができる。また火災や事故への対処・防止、自分や町の安全を守ることについて考えやすいよう工夫されている。生徒の発達段階を考慮し中学部1～３年ABグループの生徒の社会教科書用図書として適切であると考えられる。</t>
    <phoneticPr fontId="6"/>
  </si>
  <si>
    <t>正時、5分ごと、１分ごとの時刻の学習と、身の回りにあるいろいろな種類の時計を知らせる内容である。また、午前・午後の時刻についても扱いがあり、カラフルな色使いで時刻を示している。生徒の発達段階を考慮し、中学部1年ABグループの生徒の数学教科用図書として適切であると考えられる。</t>
    <rPh sb="112" eb="114">
      <t>セイト</t>
    </rPh>
    <rPh sb="115" eb="117">
      <t>スウガク</t>
    </rPh>
    <phoneticPr fontId="6"/>
  </si>
  <si>
    <t>様々な自然災害について説明されており、災害の様子や予測される危険、身の守り方について説明されている。すべての漢字にルビが振られ、イラストが多く掲載されているためわかりやすい内容となっている。生徒の発達段階を考慮し、中学部1～３年Cグループの生徒の社会教科用図書として適切であると考えられる。</t>
    <rPh sb="120" eb="122">
      <t>セイト</t>
    </rPh>
    <rPh sb="123" eb="125">
      <t>シャカイ</t>
    </rPh>
    <phoneticPr fontId="6"/>
  </si>
  <si>
    <t>正時、5分ごと、１分ごとの時刻の学習と、身の回りにあるいろいろ種類の時計を知らせる内容である。また、午前・午後の時刻についても扱いがあり、カラフルな色使いで時刻を示している。生徒の発達段階を考慮し、中学部1～３年Cグループの生徒のかず教科用図書として適切であると考えられる。</t>
    <rPh sb="112" eb="114">
      <t>セイト</t>
    </rPh>
    <phoneticPr fontId="6"/>
  </si>
  <si>
    <t>身近な職業について、イラストや写真とともにわかりやすい説明文で学ぶことができる内容である。また、衣食住についてもわかりやすく説明されており、作業手順なども写真と文章で理解しやすいよう工夫されている。中学部１～３年の生徒の職業・家庭科教科用図書として適切であると考えられる。</t>
    <rPh sb="70" eb="72">
      <t>サギョウ</t>
    </rPh>
    <rPh sb="105" eb="106">
      <t>ネン</t>
    </rPh>
    <phoneticPr fontId="6"/>
  </si>
  <si>
    <t xml:space="preserve"> 親しみやすい写真やイラストが豊富に掲載されており、学習効果を高めるよう工夫されている。取り上げられている楽曲が幅広い分野から選ばれ、古典的な作品から現代の作品まで豊富に掲載されている。幅広い分野から選ばれた教材が、生徒の特性に多角的に活用できるとともに、豊かな情操が育成できるように配慮されている。見やすく、生徒が興味・関心を持って学習できるように工夫されている。本校中学部1年ABグループの生徒の音楽教育にふさわしいと思われる。</t>
    <rPh sb="197" eb="199">
      <t>セイト</t>
    </rPh>
    <phoneticPr fontId="6"/>
  </si>
  <si>
    <t>文字の大きさや色遣いが良く、視覚的にわかりやすい。説明文が簡潔でわかりやすい。写真やイラストが豊富に取り入れられており、さらにその写真やイラストが生徒にとって興味深いものとなっている。以上のことから、中学部１～３年Ａグループの生徒の外国語教科用図書として適切であると考えられる。</t>
    <rPh sb="106" eb="107">
      <t>ネン</t>
    </rPh>
    <rPh sb="116" eb="119">
      <t>ガイコクゴ</t>
    </rPh>
    <phoneticPr fontId="6"/>
  </si>
  <si>
    <t>中学部段階の生徒が社会生活を送るうえで必要と考えられる知識や技能を習得するためにふさわしい題材が取り上げられている。また、カラーの挿絵も多く、生徒にとってわかりやすい。生徒の発達段階を踏まえ、中学部3年Aグループの生徒の国語教科用図書として適切であると考えられる。</t>
    <phoneticPr fontId="6"/>
  </si>
  <si>
    <t>自然や身の回りの事象・現象についてイラストや写真とともにわかりやすい説明文で学ぶことができる内容である。生徒の発達段階を考慮し中学部１～３年ABグループの生徒の理科教科書用図書として適切であると考えられる。</t>
    <phoneticPr fontId="6"/>
  </si>
  <si>
    <t>数多くの身近にある植物や生き物が親しみやすいイラストによって紹介されている。生息場所や季節によって分けられているのも非常に分かりやすい。生徒の発達段階を考慮すると非常に使いやすく、中学部1～3年Cグループの生徒の理科教科用図書として適切であると考えられる。</t>
    <rPh sb="96" eb="97">
      <t>ネン</t>
    </rPh>
    <rPh sb="103" eb="105">
      <t>セイト</t>
    </rPh>
    <rPh sb="106" eb="108">
      <t>リカ</t>
    </rPh>
    <phoneticPr fontId="6"/>
  </si>
  <si>
    <t>絵画、版画、彫刻、デザイン、工芸、映像メディアなどの制作方法や美術作品が紹介されているため、制作技法の紹介や鑑賞の教材として幅広く授業に活用できる。以上のことから、中学部１～３年の生徒の美術教科用図書として適切であると考えられる。</t>
    <rPh sb="74" eb="76">
      <t>イジョウ</t>
    </rPh>
    <rPh sb="90" eb="92">
      <t>セイト</t>
    </rPh>
    <rPh sb="93" eb="98">
      <t>ビジュツキョウカヨウ</t>
    </rPh>
    <phoneticPr fontId="6"/>
  </si>
  <si>
    <t>親しみのあるキャラクターのイラストにより、興味をもって学習できる。アルファベット、身近な英単語、簡単な挨拶や会話表現等、英語の基礎的な内容が網羅されている。以上のことから、中学部１～３年Ｂグループの生徒の外国語教科用図書として適切であると考えられる。</t>
    <rPh sb="92" eb="93">
      <t>ネン</t>
    </rPh>
    <rPh sb="99" eb="101">
      <t>セイト</t>
    </rPh>
    <rPh sb="102" eb="105">
      <t>ガイコクゴ</t>
    </rPh>
    <phoneticPr fontId="6"/>
  </si>
  <si>
    <t>生徒たちの普段の生活をふり返り、それぞれの場面ごとで身につけてほしいルールやマナーがイラストでわかりやすく解説されている。また、外出をした時の具体例がたくさん紹介されており、社会生活を送るうえで役立つ内容と考えられる。以上のことから、中学部1～3年の生徒の道徳教科用図書として適切であると考えられる。</t>
    <rPh sb="123" eb="124">
      <t>ネン</t>
    </rPh>
    <rPh sb="125" eb="127">
      <t>セイト</t>
    </rPh>
    <rPh sb="128" eb="130">
      <t>ドウトク</t>
    </rPh>
    <phoneticPr fontId="6"/>
  </si>
  <si>
    <t xml:space="preserve"> 親しみやすい写真やイラストが豊富に掲載されており、学習効果を高めるよう工夫されている。取り上げられている楽曲が幅広い分野から選ばれ、古典的な作品から現代の作品まで豊富に掲載されている。幅広い分野から選ばれた教材が、生徒の特性に多角的に活用できるとともに、豊かな情操が育成できるように配慮されている。見やすく、生徒が興味・関心を持って学習できるように工夫されている。本校中学部1～3年Cグループの生徒の音楽教育にふさわしいと思われる。</t>
    <rPh sb="191" eb="192">
      <t>ネン</t>
    </rPh>
    <rPh sb="198" eb="200">
      <t>セイト</t>
    </rPh>
    <phoneticPr fontId="6"/>
  </si>
  <si>
    <t>親しみやすい写真やイラストが豊富に掲載されており、学習効果を高めるよう工夫されている。取り上げられている楽曲が幅広い分野から選ばれ、古典的な作品から現代の作品まで豊富に掲載されている。楽曲や楽器の解説は、簡潔に分かりやすく書かれているため、生徒の理解促進が可能である。本校の教育課程と照らし、中学部２・３年ＡＢグループ生徒の音楽科指導にふさわしい教科書と考え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</si>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</sst>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3"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10.5"/>
      <name val="BIZ UDゴシック"/>
      <family val="3"/>
    </font>
    <font>
      <b/>
      <sz val="10"/>
      <color theme="1"/>
      <name val="ＭＳ 明朝"/>
      <family val="1"/>
    </font>
    <font>
      <sz val="8"/>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6">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177" fontId="17" fillId="2" borderId="49" xfId="0" applyNumberFormat="1" applyFont="1" applyFill="1" applyBorder="1" applyAlignment="1">
      <alignment horizontal="center" vertical="center"/>
    </xf>
    <xf numFmtId="177" fontId="17" fillId="2" borderId="5" xfId="0" applyNumberFormat="1" applyFont="1" applyFill="1" applyBorder="1" applyAlignment="1">
      <alignment horizontal="center" vertical="center"/>
    </xf>
    <xf numFmtId="0" fontId="60" fillId="2" borderId="19" xfId="5" applyFont="1" applyFill="1" applyBorder="1" applyAlignment="1">
      <alignment horizontal="center" vertical="center" wrapText="1" shrinkToFit="1"/>
    </xf>
    <xf numFmtId="177" fontId="61" fillId="2" borderId="3" xfId="0" applyNumberFormat="1" applyFont="1" applyFill="1" applyBorder="1" applyAlignment="1">
      <alignment horizontal="center" vertical="center"/>
    </xf>
    <xf numFmtId="0" fontId="36" fillId="2" borderId="5" xfId="0" applyFont="1" applyFill="1" applyBorder="1" applyAlignment="1" applyProtection="1">
      <alignment vertical="center" wrapText="1"/>
      <protection locked="0"/>
    </xf>
    <xf numFmtId="0" fontId="29" fillId="0" borderId="0" xfId="8" applyFont="1">
      <alignment vertical="center"/>
    </xf>
    <xf numFmtId="0" fontId="36" fillId="2" borderId="7" xfId="8" applyFont="1" applyFill="1" applyBorder="1" applyAlignment="1" applyProtection="1">
      <alignment horizontal="left" vertical="center" wrapText="1"/>
      <protection locked="0"/>
    </xf>
    <xf numFmtId="0" fontId="54" fillId="2" borderId="7" xfId="8" applyFont="1" applyFill="1" applyBorder="1" applyAlignment="1" applyProtection="1">
      <alignment horizontal="left" vertical="center" wrapText="1"/>
      <protection locked="0"/>
    </xf>
    <xf numFmtId="0" fontId="36" fillId="2" borderId="5" xfId="8" applyFont="1" applyFill="1" applyBorder="1" applyAlignment="1" applyProtection="1">
      <alignment horizontal="left" vertical="center" wrapText="1"/>
      <protection locked="0"/>
    </xf>
    <xf numFmtId="0" fontId="36" fillId="2" borderId="6" xfId="8" applyFont="1" applyFill="1" applyBorder="1" applyAlignment="1" applyProtection="1">
      <alignment horizontal="left" vertical="center" wrapText="1"/>
      <protection locked="0"/>
    </xf>
    <xf numFmtId="0" fontId="62" fillId="2" borderId="7" xfId="8" applyFont="1" applyFill="1" applyBorder="1" applyAlignment="1" applyProtection="1">
      <alignment horizontal="left" vertical="center" wrapText="1"/>
      <protection locked="0"/>
    </xf>
    <xf numFmtId="0" fontId="62" fillId="2" borderId="5" xfId="8" applyFont="1" applyFill="1" applyBorder="1" applyAlignment="1" applyProtection="1">
      <alignment horizontal="left" vertical="center" wrapText="1"/>
      <protection locked="0"/>
    </xf>
    <xf numFmtId="0" fontId="54" fillId="2" borderId="5" xfId="0" applyFont="1" applyFill="1" applyBorder="1" applyAlignment="1" applyProtection="1">
      <alignment vertical="center" wrapTex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54" fillId="2" borderId="7" xfId="5" applyFont="1" applyFill="1" applyBorder="1" applyAlignment="1">
      <alignment horizontal="center" vertical="center" wrapText="1" shrinkToFit="1"/>
    </xf>
    <xf numFmtId="0" fontId="54" fillId="2" borderId="6" xfId="5" applyFont="1" applyFill="1" applyBorder="1" applyAlignment="1">
      <alignment horizontal="center" vertical="center"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2">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D128" zoomScale="51" zoomScaleNormal="70" zoomScaleSheetLayoutView="51" workbookViewId="0">
      <selection activeCell="I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73" t="s">
        <v>5530</v>
      </c>
      <c r="B1" s="373"/>
      <c r="C1" s="373"/>
      <c r="D1" s="373"/>
      <c r="E1" s="240"/>
      <c r="F1" s="374" t="s">
        <v>7695</v>
      </c>
      <c r="G1" s="374"/>
      <c r="H1" s="374"/>
      <c r="I1" s="374"/>
      <c r="J1" s="374"/>
      <c r="K1" s="374"/>
      <c r="L1" s="374"/>
      <c r="M1" s="375" t="s">
        <v>7920</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74"/>
      <c r="G2" s="374"/>
      <c r="H2" s="374"/>
      <c r="I2" s="374"/>
      <c r="J2" s="374"/>
      <c r="K2" s="374"/>
      <c r="L2" s="374"/>
      <c r="M2" s="375"/>
      <c r="N2" s="240"/>
      <c r="O2" s="240"/>
      <c r="P2" s="240"/>
      <c r="Q2" s="240"/>
      <c r="R2" s="239"/>
      <c r="S2" s="240"/>
      <c r="T2" s="364" t="s">
        <v>7718</v>
      </c>
      <c r="U2" s="364"/>
      <c r="V2" s="364"/>
      <c r="W2" s="370" t="s">
        <v>5531</v>
      </c>
      <c r="X2" s="370"/>
      <c r="Y2" s="370"/>
      <c r="Z2" s="370"/>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65" t="s">
        <v>7717</v>
      </c>
      <c r="U3" s="365"/>
      <c r="V3" s="376" t="s">
        <v>7861</v>
      </c>
      <c r="W3" s="371" t="s">
        <v>530</v>
      </c>
      <c r="X3" s="371"/>
      <c r="Y3" s="371"/>
      <c r="Z3" s="371"/>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66"/>
      <c r="U4" s="366"/>
      <c r="V4" s="377"/>
      <c r="W4" s="372"/>
      <c r="X4" s="372"/>
      <c r="Y4" s="372"/>
      <c r="Z4" s="372"/>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67" t="s">
        <v>7680</v>
      </c>
      <c r="P7" s="368"/>
      <c r="Q7" s="368"/>
      <c r="R7" s="368"/>
      <c r="S7" s="369"/>
      <c r="T7" s="244"/>
      <c r="U7" s="253" t="s">
        <v>2144</v>
      </c>
      <c r="V7" s="254" t="s">
        <v>1950</v>
      </c>
      <c r="W7" s="255">
        <v>3</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v>6</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7</v>
      </c>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60" t="s">
        <v>535</v>
      </c>
      <c r="C15" s="234" t="s">
        <v>536</v>
      </c>
      <c r="D15" s="360" t="s">
        <v>7781</v>
      </c>
      <c r="E15" s="362" t="s">
        <v>537</v>
      </c>
      <c r="F15" s="356" t="s">
        <v>7680</v>
      </c>
      <c r="G15" s="356" t="s">
        <v>7690</v>
      </c>
      <c r="H15" s="356" t="s">
        <v>7691</v>
      </c>
      <c r="I15" s="233" t="s">
        <v>1947</v>
      </c>
      <c r="J15" s="358" t="s">
        <v>535</v>
      </c>
      <c r="K15" s="234" t="s">
        <v>536</v>
      </c>
      <c r="L15" s="360" t="s">
        <v>7781</v>
      </c>
      <c r="M15" s="362" t="s">
        <v>538</v>
      </c>
      <c r="N15" s="356" t="s">
        <v>7680</v>
      </c>
      <c r="O15" s="356" t="s">
        <v>7690</v>
      </c>
      <c r="P15" s="356" t="s">
        <v>7691</v>
      </c>
      <c r="Q15" s="382" t="s">
        <v>7693</v>
      </c>
      <c r="R15" s="233" t="s">
        <v>1947</v>
      </c>
      <c r="S15" s="384" t="s">
        <v>535</v>
      </c>
      <c r="T15" s="234" t="s">
        <v>536</v>
      </c>
      <c r="U15" s="360" t="s">
        <v>7781</v>
      </c>
      <c r="V15" s="378" t="s">
        <v>538</v>
      </c>
      <c r="W15" s="356" t="s">
        <v>7680</v>
      </c>
      <c r="X15" s="356" t="s">
        <v>7690</v>
      </c>
      <c r="Y15" s="356" t="s">
        <v>7691</v>
      </c>
      <c r="Z15" s="380" t="s">
        <v>7693</v>
      </c>
    </row>
    <row r="16" spans="1:26" s="235" customFormat="1" ht="18" customHeight="1" x14ac:dyDescent="0.45">
      <c r="A16" s="236" t="s">
        <v>7782</v>
      </c>
      <c r="B16" s="361"/>
      <c r="C16" s="293" t="s">
        <v>539</v>
      </c>
      <c r="D16" s="361"/>
      <c r="E16" s="363"/>
      <c r="F16" s="357"/>
      <c r="G16" s="357"/>
      <c r="H16" s="357"/>
      <c r="I16" s="237" t="s">
        <v>7782</v>
      </c>
      <c r="J16" s="359"/>
      <c r="K16" s="238" t="s">
        <v>539</v>
      </c>
      <c r="L16" s="361"/>
      <c r="M16" s="363"/>
      <c r="N16" s="357"/>
      <c r="O16" s="357"/>
      <c r="P16" s="357"/>
      <c r="Q16" s="383"/>
      <c r="R16" s="237" t="s">
        <v>7782</v>
      </c>
      <c r="S16" s="385"/>
      <c r="T16" s="238" t="s">
        <v>539</v>
      </c>
      <c r="U16" s="361"/>
      <c r="V16" s="379"/>
      <c r="W16" s="357"/>
      <c r="X16" s="357"/>
      <c r="Y16" s="357"/>
      <c r="Z16" s="381"/>
    </row>
    <row r="17" spans="1:26" s="187" customFormat="1" ht="23.4" customHeight="1" x14ac:dyDescent="0.45">
      <c r="A17" s="294" t="s">
        <v>2020</v>
      </c>
      <c r="B17" s="322" t="s">
        <v>7862</v>
      </c>
      <c r="C17" s="295" t="s">
        <v>7862</v>
      </c>
      <c r="D17" s="324" t="str">
        <f xml:space="preserve">
IF(C18="ア",VLOOKUP(A18,ア!$A:$C,2,FALSE),
IF(C18="イ",VLOOKUP(A18,イ!$A:$C,2,FALSE),
IF(C18="ウ",HLOOKUP(A18,ウ!$1:$6,4,FALSE),
IF(C18="エ",VLOOKUP(A18,エ!$A:$E,4,FALSE),""))))</f>
        <v>東書</v>
      </c>
      <c r="E17" s="326" t="str">
        <f xml:space="preserve">
IF(C18="ア",VLOOKUP(A18,ア!$A:$C,3,FALSE),
IF(C18="イ",VLOOKUP(A18,イ!$A:$C,3,FALSE),
IF(C18="ウ",HLOOKUP(A18,ウ!$1:$6,5,FALSE)&amp;HLOOKUP(A18,ウ!$1:$6,6,FALSE),
IF(C18="エ",VLOOKUP(A18,エ!$A:$E,4,FALSE),""))))</f>
        <v>国語　☆☆☆☆</v>
      </c>
      <c r="F17" s="328" t="s">
        <v>7683</v>
      </c>
      <c r="G17" s="316" t="s">
        <v>7864</v>
      </c>
      <c r="H17" s="339" t="s">
        <v>7865</v>
      </c>
      <c r="I17" s="296" t="s">
        <v>2021</v>
      </c>
      <c r="J17" s="322" t="s">
        <v>7862</v>
      </c>
      <c r="K17" s="295" t="s">
        <v>7862</v>
      </c>
      <c r="L17" s="324" t="s">
        <v>7877</v>
      </c>
      <c r="M17" s="326" t="str">
        <f xml:space="preserve">
IF(K18="ア",VLOOKUP(I18,ア!$A:$C,3,FALSE),
IF(K18="イ",VLOOKUP(I18,イ!$A:$C,3,FALSE),
IF(K18="ウ",HLOOKUP(I18,ウ!$1:$6,5,FALSE)&amp;HLOOKUP(I18,ウ!$1:$6,6,FALSE),
IF(K18="エ",VLOOKUP(I18,エ!$A:$E,4,FALSE),""))))</f>
        <v>国語　☆☆☆☆</v>
      </c>
      <c r="N17" s="328" t="s">
        <v>7683</v>
      </c>
      <c r="O17" s="316" t="s">
        <v>7870</v>
      </c>
      <c r="P17" s="318" t="s">
        <v>7865</v>
      </c>
      <c r="Q17" s="330" t="s">
        <v>7886</v>
      </c>
      <c r="R17" s="296" t="s">
        <v>2022</v>
      </c>
      <c r="S17" s="322" t="s">
        <v>7862</v>
      </c>
      <c r="T17" s="295" t="s">
        <v>7862</v>
      </c>
      <c r="U17" s="324" t="str">
        <f xml:space="preserve">
IF(T18="ア",VLOOKUP(R18,ア!$A:$C,2,FALSE),
IF(T18="イ",VLOOKUP(R18,イ!$A:$C,2,FALSE),
IF(T18="ウ",HLOOKUP(R18,ウ!$1:$6,4,FALSE),
IF(T18="エ",VLOOKUP(R18,エ!$A:$E,4,FALSE),""))))</f>
        <v>東書</v>
      </c>
      <c r="V17" s="326" t="str">
        <f xml:space="preserve">
IF(T18="ア",VLOOKUP(R18,ア!$A:$C,3,FALSE),
IF(T18="イ",VLOOKUP(R18,イ!$A:$C,3,FALSE),
IF(T18="ウ",HLOOKUP(R18,ウ!$1:$6,5,FALSE)&amp;HLOOKUP(R18,ウ!$1:$6,6,FALSE),
IF(T18="エ",VLOOKUP(R18,エ!$A:$E,4,FALSE),""))))</f>
        <v>国語　☆☆☆☆☆</v>
      </c>
      <c r="W17" s="328" t="s">
        <v>7683</v>
      </c>
      <c r="X17" s="316" t="s">
        <v>7864</v>
      </c>
      <c r="Y17" s="318" t="s">
        <v>7897</v>
      </c>
      <c r="Z17" s="330"/>
    </row>
    <row r="18" spans="1:26" s="187" customFormat="1" ht="23.4" customHeight="1" x14ac:dyDescent="0.45">
      <c r="A18" s="225" t="s">
        <v>7863</v>
      </c>
      <c r="B18" s="323"/>
      <c r="C18" s="297" t="s">
        <v>7722</v>
      </c>
      <c r="D18" s="325"/>
      <c r="E18" s="327"/>
      <c r="F18" s="329"/>
      <c r="G18" s="317"/>
      <c r="H18" s="342"/>
      <c r="I18" s="225" t="s">
        <v>7863</v>
      </c>
      <c r="J18" s="323"/>
      <c r="K18" s="297" t="s">
        <v>7722</v>
      </c>
      <c r="L18" s="325"/>
      <c r="M18" s="327"/>
      <c r="N18" s="329"/>
      <c r="O18" s="317"/>
      <c r="P18" s="319"/>
      <c r="Q18" s="331"/>
      <c r="R18" s="225" t="s">
        <v>7896</v>
      </c>
      <c r="S18" s="323"/>
      <c r="T18" s="297" t="s">
        <v>7722</v>
      </c>
      <c r="U18" s="325"/>
      <c r="V18" s="327"/>
      <c r="W18" s="329"/>
      <c r="X18" s="317"/>
      <c r="Y18" s="319"/>
      <c r="Z18" s="331"/>
    </row>
    <row r="19" spans="1:26" s="187" customFormat="1" ht="23.4" customHeight="1" x14ac:dyDescent="0.45">
      <c r="A19" s="294" t="s">
        <v>7783</v>
      </c>
      <c r="B19" s="322" t="s">
        <v>7862</v>
      </c>
      <c r="C19" s="295" t="s">
        <v>7862</v>
      </c>
      <c r="D19" s="324" t="str">
        <f xml:space="preserve">
IF(C20="ア",VLOOKUP(A20,ア!$A:$C,2,FALSE),
IF(C20="イ",VLOOKUP(A20,イ!$A:$C,2,FALSE),
IF(C20="ウ",HLOOKUP(A20,ウ!$1:$6,4,FALSE),
IF(C20="エ",VLOOKUP(A20,エ!$A:$E,4,FALSE),""))))</f>
        <v>東書</v>
      </c>
      <c r="E19" s="326" t="str">
        <f xml:space="preserve">
IF(C20="ア",VLOOKUP(A20,ア!$A:$C,3,FALSE),
IF(C20="イ",VLOOKUP(A20,イ!$A:$C,3,FALSE),
IF(C20="ウ",HLOOKUP(A20,ウ!$1:$6,5,FALSE)&amp;HLOOKUP(A20,ウ!$1:$6,6,FALSE),
IF(C20="エ",VLOOKUP(A20,エ!$A:$E,4,FALSE),""))))</f>
        <v>国語　☆☆☆☆</v>
      </c>
      <c r="F19" s="328" t="s">
        <v>7683</v>
      </c>
      <c r="G19" s="316" t="s">
        <v>7866</v>
      </c>
      <c r="H19" s="339" t="s">
        <v>7867</v>
      </c>
      <c r="I19" s="298" t="s">
        <v>7784</v>
      </c>
      <c r="J19" s="322" t="s">
        <v>7862</v>
      </c>
      <c r="K19" s="295" t="s">
        <v>7862</v>
      </c>
      <c r="L19" s="324" t="str">
        <f xml:space="preserve">
IF(K20="ア",VLOOKUP(I20,ア!$A:$C,2,FALSE),
IF(K20="イ",VLOOKUP(I20,イ!$A:$C,2,FALSE),
IF(K20="ウ",HLOOKUP(I20,ウ!$1:$6,4,FALSE),
IF(K20="エ",VLOOKUP(I20,エ!$A:$E,4,FALSE),""))))</f>
        <v>54-27　絵 本 塾 出 版</v>
      </c>
      <c r="M19" s="326" t="str">
        <f xml:space="preserve">
IF(K20="ア",VLOOKUP(I20,ア!$A:$C,3,FALSE),
IF(K20="イ",VLOOKUP(I20,イ!$A:$C,3,FALSE),
IF(K20="ウ",HLOOKUP(I20,ウ!$1:$6,5,FALSE)&amp;HLOOKUP(I20,ウ!$1:$6,6,FALSE),
IF(K20="エ",VLOOKUP(I20,エ!$A:$E,4,FALSE),""))))</f>
        <v>下村式唱えて覚えるひらがなあいうえお</v>
      </c>
      <c r="N19" s="328" t="s">
        <v>7683</v>
      </c>
      <c r="O19" s="316" t="s">
        <v>7868</v>
      </c>
      <c r="P19" s="339" t="s">
        <v>7867</v>
      </c>
      <c r="Q19" s="330" t="s">
        <v>7886</v>
      </c>
      <c r="R19" s="294" t="s">
        <v>7785</v>
      </c>
      <c r="S19" s="322" t="s">
        <v>7862</v>
      </c>
      <c r="T19" s="295" t="s">
        <v>7862</v>
      </c>
      <c r="U19" s="324" t="str">
        <f xml:space="preserve">
IF(T20="ア",VLOOKUP(R20,ア!$A:$C,2,FALSE),
IF(T20="イ",VLOOKUP(R20,イ!$A:$C,2,FALSE),
IF(T20="ウ",HLOOKUP(R20,ウ!$1:$6,4,FALSE),
IF(T20="エ",VLOOKUP(R20,エ!$A:$E,4,FALSE),""))))</f>
        <v>東書</v>
      </c>
      <c r="V19" s="326" t="str">
        <f xml:space="preserve">
IF(T20="ア",VLOOKUP(R20,ア!$A:$C,3,FALSE),
IF(T20="イ",VLOOKUP(R20,イ!$A:$C,3,FALSE),
IF(T20="ウ",HLOOKUP(R20,ウ!$1:$6,5,FALSE)&amp;HLOOKUP(R20,ウ!$1:$6,6,FALSE),
IF(T20="エ",VLOOKUP(R20,エ!$A:$E,4,FALSE),""))))</f>
        <v>国語　☆☆☆☆</v>
      </c>
      <c r="W19" s="328" t="s">
        <v>7683</v>
      </c>
      <c r="X19" s="316" t="s">
        <v>7866</v>
      </c>
      <c r="Y19" s="318" t="s">
        <v>7888</v>
      </c>
      <c r="Z19" s="320" t="s">
        <v>7886</v>
      </c>
    </row>
    <row r="20" spans="1:26" s="187" customFormat="1" ht="23.4" customHeight="1" x14ac:dyDescent="0.45">
      <c r="A20" s="225" t="s">
        <v>7863</v>
      </c>
      <c r="B20" s="323"/>
      <c r="C20" s="297" t="s">
        <v>7722</v>
      </c>
      <c r="D20" s="325"/>
      <c r="E20" s="327"/>
      <c r="F20" s="329"/>
      <c r="G20" s="317"/>
      <c r="H20" s="342"/>
      <c r="I20" s="306">
        <v>9784904716441</v>
      </c>
      <c r="J20" s="323"/>
      <c r="K20" s="297" t="s">
        <v>7723</v>
      </c>
      <c r="L20" s="325"/>
      <c r="M20" s="327"/>
      <c r="N20" s="329"/>
      <c r="O20" s="317"/>
      <c r="P20" s="342"/>
      <c r="Q20" s="331"/>
      <c r="R20" s="225" t="s">
        <v>7863</v>
      </c>
      <c r="S20" s="323"/>
      <c r="T20" s="297" t="s">
        <v>7722</v>
      </c>
      <c r="U20" s="325"/>
      <c r="V20" s="327"/>
      <c r="W20" s="329"/>
      <c r="X20" s="317"/>
      <c r="Y20" s="319"/>
      <c r="Z20" s="321"/>
    </row>
    <row r="21" spans="1:26" s="187" customFormat="1" ht="23.4" customHeight="1" x14ac:dyDescent="0.45">
      <c r="A21" s="294" t="s">
        <v>7786</v>
      </c>
      <c r="B21" s="322" t="s">
        <v>7862</v>
      </c>
      <c r="C21" s="295" t="s">
        <v>7862</v>
      </c>
      <c r="D21" s="324" t="str">
        <f xml:space="preserve">
IF(C22="ア",VLOOKUP(A22,ア!$A:$C,2,FALSE),
IF(C22="イ",VLOOKUP(A22,イ!$A:$C,2,FALSE),
IF(C22="ウ",HLOOKUP(A22,ウ!$1:$6,4,FALSE),
IF(C22="エ",VLOOKUP(A22,エ!$A:$E,4,FALSE),""))))</f>
        <v>20-4　戸田デザイン研究室</v>
      </c>
      <c r="E21" s="326" t="str">
        <f xml:space="preserve">
IF(C22="ア",VLOOKUP(A22,ア!$A:$C,3,FALSE),
IF(C22="イ",VLOOKUP(A22,イ!$A:$C,3,FALSE),
IF(C22="ウ",HLOOKUP(A22,ウ!$1:$6,5,FALSE)&amp;HLOOKUP(A22,ウ!$1:$6,6,FALSE),
IF(C22="エ",VLOOKUP(A22,エ!$A:$E,4,FALSE),""))))</f>
        <v>あいうえおえほん</v>
      </c>
      <c r="F21" s="328" t="s">
        <v>7683</v>
      </c>
      <c r="G21" s="316" t="s">
        <v>7868</v>
      </c>
      <c r="H21" s="339" t="s">
        <v>7867</v>
      </c>
      <c r="I21" s="298" t="s">
        <v>7787</v>
      </c>
      <c r="J21" s="322" t="s">
        <v>7869</v>
      </c>
      <c r="K21" s="295" t="s">
        <v>7869</v>
      </c>
      <c r="L21" s="324" t="str">
        <f xml:space="preserve">
IF(K22="ア",VLOOKUP(I22,ア!$A:$C,2,FALSE),
IF(K22="イ",VLOOKUP(I22,イ!$A:$C,2,FALSE),
IF(K22="ウ",HLOOKUP(I22,ウ!$1:$6,4,FALSE),
IF(K22="エ",VLOOKUP(I22,エ!$A:$E,4,FALSE),""))))</f>
        <v>70-33　東 京 堂 出 版</v>
      </c>
      <c r="M21" s="326" t="str">
        <f xml:space="preserve">
IF(K22="ア",VLOOKUP(I22,ア!$A:$C,3,FALSE),
IF(K22="イ",VLOOKUP(I22,イ!$A:$C,3,FALSE),
IF(K22="ウ",HLOOKUP(I22,ウ!$1:$6,5,FALSE)&amp;HLOOKUP(I22,ウ!$1:$6,6,FALSE),
IF(K22="エ",VLOOKUP(I22,エ!$A:$E,4,FALSE),""))))</f>
        <v>はれるんのぼうさい教室</v>
      </c>
      <c r="N21" s="328" t="s">
        <v>7683</v>
      </c>
      <c r="O21" s="316" t="s">
        <v>7884</v>
      </c>
      <c r="P21" s="339" t="s">
        <v>7867</v>
      </c>
      <c r="Q21" s="330" t="s">
        <v>7886</v>
      </c>
      <c r="R21" s="294" t="s">
        <v>7788</v>
      </c>
      <c r="S21" s="322" t="s">
        <v>7862</v>
      </c>
      <c r="T21" s="295" t="s">
        <v>7862</v>
      </c>
      <c r="U21" s="324" t="str">
        <f xml:space="preserve">
IF(T22="ア",VLOOKUP(R22,ア!$A:$C,2,FALSE),
IF(T22="イ",VLOOKUP(R22,イ!$A:$C,2,FALSE),
IF(T22="ウ",HLOOKUP(R22,ウ!$1:$6,4,FALSE),
IF(T22="エ",VLOOKUP(R22,エ!$A:$E,4,FALSE),""))))</f>
        <v>06-1　偕　成　社</v>
      </c>
      <c r="V21" s="326" t="str">
        <f xml:space="preserve">
IF(T22="ア",VLOOKUP(R22,ア!$A:$C,3,FALSE),
IF(T22="イ",VLOOKUP(R22,イ!$A:$C,3,FALSE),
IF(T22="ウ",HLOOKUP(R22,ウ!$1:$6,5,FALSE)&amp;HLOOKUP(R22,ウ!$1:$6,6,FALSE),
IF(T22="エ",VLOOKUP(R22,エ!$A:$E,4,FALSE),""))))</f>
        <v>エリック・カールの絵本はらぺこあおむし</v>
      </c>
      <c r="W21" s="328" t="s">
        <v>7683</v>
      </c>
      <c r="X21" s="316" t="s">
        <v>7868</v>
      </c>
      <c r="Y21" s="318" t="s">
        <v>7867</v>
      </c>
      <c r="Z21" s="320" t="s">
        <v>7886</v>
      </c>
    </row>
    <row r="22" spans="1:26" s="187" customFormat="1" ht="23.4" customHeight="1" x14ac:dyDescent="0.45">
      <c r="A22" s="225">
        <v>9784924710122</v>
      </c>
      <c r="B22" s="323"/>
      <c r="C22" s="297" t="s">
        <v>7723</v>
      </c>
      <c r="D22" s="325"/>
      <c r="E22" s="327"/>
      <c r="F22" s="329"/>
      <c r="G22" s="317"/>
      <c r="H22" s="342"/>
      <c r="I22" s="225">
        <v>9784490209099</v>
      </c>
      <c r="J22" s="323"/>
      <c r="K22" s="297" t="s">
        <v>7723</v>
      </c>
      <c r="L22" s="325"/>
      <c r="M22" s="327"/>
      <c r="N22" s="329"/>
      <c r="O22" s="317"/>
      <c r="P22" s="342"/>
      <c r="Q22" s="331"/>
      <c r="R22" s="304">
        <v>9784033280103</v>
      </c>
      <c r="S22" s="323"/>
      <c r="T22" s="297" t="s">
        <v>7723</v>
      </c>
      <c r="U22" s="325"/>
      <c r="V22" s="327"/>
      <c r="W22" s="329"/>
      <c r="X22" s="317"/>
      <c r="Y22" s="319"/>
      <c r="Z22" s="321"/>
    </row>
    <row r="23" spans="1:26" s="187" customFormat="1" ht="23.4" customHeight="1" x14ac:dyDescent="0.45">
      <c r="A23" s="294" t="s">
        <v>1943</v>
      </c>
      <c r="B23" s="322" t="s">
        <v>7869</v>
      </c>
      <c r="C23" s="295" t="s">
        <v>7869</v>
      </c>
      <c r="D23" s="324" t="str">
        <f xml:space="preserve">
IF(C24="ア",VLOOKUP(A24,ア!$A:$C,2,FALSE),
IF(C24="イ",VLOOKUP(A24,イ!$A:$C,2,FALSE),
IF(C24="ウ",HLOOKUP(A24,ウ!$1:$6,4,FALSE),
IF(C24="エ",VLOOKUP(A24,エ!$A:$E,4,FALSE),""))))</f>
        <v>東書</v>
      </c>
      <c r="E23" s="326" t="str">
        <f xml:space="preserve">
IF(C24="ア",VLOOKUP(A24,ア!$A:$C,3,FALSE),
IF(C24="イ",VLOOKUP(A24,イ!$A:$C,3,FALSE),
IF(C24="ウ",HLOOKUP(A24,ウ!$1:$6,5,FALSE)&amp;HLOOKUP(A24,ウ!$1:$6,6,FALSE),
IF(C24="エ",VLOOKUP(A24,エ!$A:$E,4,FALSE),""))))</f>
        <v>社会　☆☆☆☆</v>
      </c>
      <c r="F23" s="328" t="s">
        <v>7683</v>
      </c>
      <c r="G23" s="316" t="s">
        <v>7870</v>
      </c>
      <c r="H23" s="339" t="s">
        <v>7867</v>
      </c>
      <c r="I23" s="298" t="s">
        <v>1945</v>
      </c>
      <c r="J23" s="322" t="s">
        <v>7872</v>
      </c>
      <c r="K23" s="295" t="s">
        <v>7872</v>
      </c>
      <c r="L23" s="324" t="str">
        <f xml:space="preserve">
IF(K24="ア",VLOOKUP(I24,ア!$A:$C,2,FALSE),
IF(K24="イ",VLOOKUP(I24,イ!$A:$C,2,FALSE),
IF(K24="ウ",HLOOKUP(I24,ウ!$1:$6,4,FALSE),
IF(K24="エ",VLOOKUP(I24,エ!$A:$E,4,FALSE),""))))</f>
        <v>教出</v>
      </c>
      <c r="M23" s="326" t="str">
        <f xml:space="preserve">
IF(K24="ア",VLOOKUP(I24,ア!$A:$C,3,FALSE),
IF(K24="イ",VLOOKUP(I24,イ!$A:$C,3,FALSE),
IF(K24="ウ",HLOOKUP(I24,ウ!$1:$6,5,FALSE)&amp;HLOOKUP(I24,ウ!$1:$6,6,FALSE),
IF(K24="エ",VLOOKUP(I24,エ!$A:$E,4,FALSE),""))))</f>
        <v>数学　☆☆☆☆</v>
      </c>
      <c r="N23" s="328" t="s">
        <v>7683</v>
      </c>
      <c r="O23" s="316" t="s">
        <v>7870</v>
      </c>
      <c r="P23" s="339" t="s">
        <v>7888</v>
      </c>
      <c r="Q23" s="330"/>
      <c r="R23" s="294" t="s">
        <v>1948</v>
      </c>
      <c r="S23" s="322" t="s">
        <v>7869</v>
      </c>
      <c r="T23" s="295" t="s">
        <v>7869</v>
      </c>
      <c r="U23" s="324" t="str">
        <f xml:space="preserve">
IF(T24="ア",VLOOKUP(R24,ア!$A:$C,2,FALSE),
IF(T24="イ",VLOOKUP(R24,イ!$A:$C,2,FALSE),
IF(T24="ウ",HLOOKUP(R24,ウ!$1:$6,4,FALSE),
IF(T24="エ",VLOOKUP(R24,エ!$A:$E,4,FALSE),""))))</f>
        <v>70-33　東 京 堂 出 版</v>
      </c>
      <c r="V23" s="326" t="str">
        <f xml:space="preserve">
IF(T24="ア",VLOOKUP(R24,ア!$A:$C,3,FALSE),
IF(T24="イ",VLOOKUP(R24,イ!$A:$C,3,FALSE),
IF(T24="ウ",HLOOKUP(R24,ウ!$1:$6,5,FALSE)&amp;HLOOKUP(R24,ウ!$1:$6,6,FALSE),
IF(T24="エ",VLOOKUP(R24,エ!$A:$E,4,FALSE),""))))</f>
        <v>はれるんのぼうさい教室</v>
      </c>
      <c r="W23" s="328" t="s">
        <v>7683</v>
      </c>
      <c r="X23" s="316" t="s">
        <v>7884</v>
      </c>
      <c r="Y23" s="318" t="s">
        <v>7867</v>
      </c>
      <c r="Z23" s="320" t="s">
        <v>7886</v>
      </c>
    </row>
    <row r="24" spans="1:26" s="187" customFormat="1" ht="23.4" customHeight="1" x14ac:dyDescent="0.45">
      <c r="A24" s="225" t="s">
        <v>7871</v>
      </c>
      <c r="B24" s="323"/>
      <c r="C24" s="297" t="s">
        <v>7722</v>
      </c>
      <c r="D24" s="325"/>
      <c r="E24" s="327"/>
      <c r="F24" s="329"/>
      <c r="G24" s="317"/>
      <c r="H24" s="342"/>
      <c r="I24" s="227" t="s">
        <v>7894</v>
      </c>
      <c r="J24" s="323"/>
      <c r="K24" s="297" t="s">
        <v>7722</v>
      </c>
      <c r="L24" s="325"/>
      <c r="M24" s="327"/>
      <c r="N24" s="329"/>
      <c r="O24" s="317"/>
      <c r="P24" s="342"/>
      <c r="Q24" s="331"/>
      <c r="R24" s="225">
        <v>9784490209099</v>
      </c>
      <c r="S24" s="323"/>
      <c r="T24" s="297" t="s">
        <v>7723</v>
      </c>
      <c r="U24" s="325"/>
      <c r="V24" s="327"/>
      <c r="W24" s="329"/>
      <c r="X24" s="317"/>
      <c r="Y24" s="319"/>
      <c r="Z24" s="321"/>
    </row>
    <row r="25" spans="1:26" s="187" customFormat="1" ht="23.4" customHeight="1" x14ac:dyDescent="0.45">
      <c r="A25" s="294" t="s">
        <v>1944</v>
      </c>
      <c r="B25" s="322" t="s">
        <v>7869</v>
      </c>
      <c r="C25" s="295" t="s">
        <v>7869</v>
      </c>
      <c r="D25" s="324" t="str">
        <f xml:space="preserve">
IF(C26="ア",VLOOKUP(A26,ア!$A:$C,2,FALSE),
IF(C26="イ",VLOOKUP(A26,イ!$A:$C,2,FALSE),
IF(C26="ウ",HLOOKUP(A26,ウ!$1:$6,4,FALSE),
IF(C26="エ",VLOOKUP(A26,エ!$A:$E,4,FALSE),""))))</f>
        <v>70-33　東 京 堂 出 版</v>
      </c>
      <c r="E25" s="326" t="str">
        <f xml:space="preserve">
IF(C26="ア",VLOOKUP(A26,ア!$A:$C,3,FALSE),
IF(C26="イ",VLOOKUP(A26,イ!$A:$C,3,FALSE),
IF(C26="ウ",HLOOKUP(A26,ウ!$1:$6,5,FALSE)&amp;HLOOKUP(A26,ウ!$1:$6,6,FALSE),
IF(C26="エ",VLOOKUP(A26,エ!$A:$E,4,FALSE),""))))</f>
        <v>はれるんのぼうさい教室</v>
      </c>
      <c r="F25" s="328" t="s">
        <v>7683</v>
      </c>
      <c r="G25" s="316" t="s">
        <v>7868</v>
      </c>
      <c r="H25" s="339" t="s">
        <v>7867</v>
      </c>
      <c r="I25" s="298" t="s">
        <v>1946</v>
      </c>
      <c r="J25" s="322" t="s">
        <v>7872</v>
      </c>
      <c r="K25" s="295" t="s">
        <v>7872</v>
      </c>
      <c r="L25" s="324" t="str">
        <f xml:space="preserve">
IF(K26="ア",VLOOKUP(I26,ア!$A:$C,2,FALSE),
IF(K26="イ",VLOOKUP(I26,イ!$A:$C,2,FALSE),
IF(K26="ウ",HLOOKUP(I26,ウ!$1:$6,4,FALSE),
IF(K26="エ",VLOOKUP(I26,エ!$A:$E,4,FALSE),""))))</f>
        <v>12-2　小　学　館</v>
      </c>
      <c r="M25" s="326" t="str">
        <f xml:space="preserve">
IF(K26="ア",VLOOKUP(I26,ア!$A:$C,3,FALSE),
IF(K26="イ",VLOOKUP(I26,イ!$A:$C,3,FALSE),
IF(K26="ウ",HLOOKUP(I26,ウ!$1:$6,5,FALSE)&amp;HLOOKUP(I26,ウ!$1:$6,6,FALSE),
IF(K26="エ",VLOOKUP(I26,エ!$A:$E,4,FALSE),""))))</f>
        <v>21世紀幼稚園百科２とけいとじかん</v>
      </c>
      <c r="N25" s="328" t="s">
        <v>7683</v>
      </c>
      <c r="O25" s="316" t="s">
        <v>7868</v>
      </c>
      <c r="P25" s="339" t="s">
        <v>7867</v>
      </c>
      <c r="Q25" s="330" t="s">
        <v>7886</v>
      </c>
      <c r="R25" s="294" t="s">
        <v>1949</v>
      </c>
      <c r="S25" s="322" t="s">
        <v>7872</v>
      </c>
      <c r="T25" s="295" t="s">
        <v>7872</v>
      </c>
      <c r="U25" s="324" t="str">
        <f xml:space="preserve">
IF(T26="ア",VLOOKUP(R26,ア!$A:$C,2,FALSE),
IF(T26="イ",VLOOKUP(R26,イ!$A:$C,2,FALSE),
IF(T26="ウ",HLOOKUP(R26,ウ!$1:$6,4,FALSE),
IF(T26="エ",VLOOKUP(R26,エ!$A:$E,4,FALSE),""))))</f>
        <v>教出</v>
      </c>
      <c r="V25" s="326" t="str">
        <f xml:space="preserve">
IF(T26="ア",VLOOKUP(R26,ア!$A:$C,3,FALSE),
IF(T26="イ",VLOOKUP(R26,イ!$A:$C,3,FALSE),
IF(T26="ウ",HLOOKUP(R26,ウ!$1:$6,5,FALSE)&amp;HLOOKUP(R26,ウ!$1:$6,6,FALSE),
IF(T26="エ",VLOOKUP(R26,エ!$A:$E,4,FALSE),""))))</f>
        <v>数学　☆☆☆☆</v>
      </c>
      <c r="W25" s="328" t="s">
        <v>7683</v>
      </c>
      <c r="X25" s="316" t="s">
        <v>7870</v>
      </c>
      <c r="Y25" s="318" t="s">
        <v>7888</v>
      </c>
      <c r="Z25" s="320" t="s">
        <v>7886</v>
      </c>
    </row>
    <row r="26" spans="1:26" s="187" customFormat="1" ht="23.4" customHeight="1" x14ac:dyDescent="0.45">
      <c r="A26" s="225">
        <v>9784490209099</v>
      </c>
      <c r="B26" s="323"/>
      <c r="C26" s="297" t="s">
        <v>7723</v>
      </c>
      <c r="D26" s="325"/>
      <c r="E26" s="327"/>
      <c r="F26" s="329"/>
      <c r="G26" s="317"/>
      <c r="H26" s="342"/>
      <c r="I26" s="225">
        <v>9784092240025</v>
      </c>
      <c r="J26" s="323"/>
      <c r="K26" s="297" t="s">
        <v>7723</v>
      </c>
      <c r="L26" s="325"/>
      <c r="M26" s="327"/>
      <c r="N26" s="329"/>
      <c r="O26" s="317"/>
      <c r="P26" s="342"/>
      <c r="Q26" s="331"/>
      <c r="R26" s="227" t="s">
        <v>7894</v>
      </c>
      <c r="S26" s="323"/>
      <c r="T26" s="297" t="s">
        <v>7722</v>
      </c>
      <c r="U26" s="325"/>
      <c r="V26" s="327"/>
      <c r="W26" s="329"/>
      <c r="X26" s="317"/>
      <c r="Y26" s="319"/>
      <c r="Z26" s="321"/>
    </row>
    <row r="27" spans="1:26" s="187" customFormat="1" ht="23.4" customHeight="1" x14ac:dyDescent="0.45">
      <c r="A27" s="294" t="s">
        <v>7789</v>
      </c>
      <c r="B27" s="322" t="s">
        <v>7872</v>
      </c>
      <c r="C27" s="295" t="s">
        <v>7872</v>
      </c>
      <c r="D27" s="324" t="str">
        <f xml:space="preserve">
IF(C28="ア",VLOOKUP(A28,ア!$A:$C,2,FALSE),
IF(C28="イ",VLOOKUP(A28,イ!$A:$C,2,FALSE),
IF(C28="ウ",HLOOKUP(A28,ウ!$1:$6,4,FALSE),
IF(C28="エ",VLOOKUP(A28,エ!$A:$E,4,FALSE),""))))</f>
        <v>12-2　小　学　館</v>
      </c>
      <c r="E27" s="326" t="str">
        <f xml:space="preserve">
IF(C28="ア",VLOOKUP(A28,ア!$A:$C,3,FALSE),
IF(C28="イ",VLOOKUP(A28,イ!$A:$C,3,FALSE),
IF(C28="ウ",HLOOKUP(A28,ウ!$1:$6,5,FALSE)&amp;HLOOKUP(A28,ウ!$1:$6,6,FALSE),
IF(C28="エ",VLOOKUP(A28,エ!$A:$E,4,FALSE),""))))</f>
        <v>21世紀幼稚園百科２とけいとじかん</v>
      </c>
      <c r="F27" s="328" t="s">
        <v>7683</v>
      </c>
      <c r="G27" s="316" t="s">
        <v>7870</v>
      </c>
      <c r="H27" s="339" t="s">
        <v>7874</v>
      </c>
      <c r="I27" s="298" t="s">
        <v>7790</v>
      </c>
      <c r="J27" s="322" t="s">
        <v>7875</v>
      </c>
      <c r="K27" s="295" t="s">
        <v>7875</v>
      </c>
      <c r="L27" s="324" t="str">
        <f xml:space="preserve">
IF(K28="ア",VLOOKUP(I28,ア!$A:$C,2,FALSE),
IF(K28="イ",VLOOKUP(I28,イ!$A:$C,2,FALSE),
IF(K28="ウ",HLOOKUP(I28,ウ!$1:$6,4,FALSE),
IF(K28="エ",VLOOKUP(I28,エ!$A:$E,4,FALSE),""))))</f>
        <v>02-1　岩　崎　書　店</v>
      </c>
      <c r="M27" s="326" t="str">
        <f xml:space="preserve">
IF(K28="ア",VLOOKUP(I28,ア!$A:$C,3,FALSE),
IF(K28="イ",VLOOKUP(I28,イ!$A:$C,3,FALSE),
IF(K28="ウ",HLOOKUP(I28,ウ!$1:$6,5,FALSE)&amp;HLOOKUP(I28,ウ!$1:$6,6,FALSE),
IF(K28="エ",VLOOKUP(I28,エ!$A:$E,4,FALSE),""))))</f>
        <v>絵本図鑑シリーズ12のはらのずかん
－野の花と虫たち－</v>
      </c>
      <c r="N27" s="328" t="s">
        <v>7683</v>
      </c>
      <c r="O27" s="316" t="s">
        <v>7884</v>
      </c>
      <c r="P27" s="339" t="s">
        <v>7867</v>
      </c>
      <c r="Q27" s="330" t="s">
        <v>7886</v>
      </c>
      <c r="R27" s="294" t="s">
        <v>7791</v>
      </c>
      <c r="S27" s="322" t="s">
        <v>7872</v>
      </c>
      <c r="T27" s="295" t="s">
        <v>7872</v>
      </c>
      <c r="U27" s="324" t="str">
        <f xml:space="preserve">
IF(T28="ア",VLOOKUP(R28,ア!$A:$C,2,FALSE),
IF(T28="イ",VLOOKUP(R28,イ!$A:$C,2,FALSE),
IF(T28="ウ",HLOOKUP(R28,ウ!$1:$6,4,FALSE),
IF(T28="エ",VLOOKUP(R28,エ!$A:$E,4,FALSE),""))))</f>
        <v>01-1　あ か ね 書 房</v>
      </c>
      <c r="V27" s="326" t="str">
        <f xml:space="preserve">
IF(T28="ア",VLOOKUP(R28,ア!$A:$C,3,FALSE),
IF(T28="イ",VLOOKUP(R28,イ!$A:$C,3,FALSE),
IF(T28="ウ",HLOOKUP(R28,ウ!$1:$6,5,FALSE)&amp;HLOOKUP(R28,ウ!$1:$6,6,FALSE),
IF(T28="エ",VLOOKUP(R28,エ!$A:$E,4,FALSE),""))))</f>
        <v>わかるわかる
じかんのえほん</v>
      </c>
      <c r="W27" s="328" t="s">
        <v>7683</v>
      </c>
      <c r="X27" s="316" t="s">
        <v>7868</v>
      </c>
      <c r="Y27" s="318" t="s">
        <v>7867</v>
      </c>
      <c r="Z27" s="320" t="s">
        <v>7886</v>
      </c>
    </row>
    <row r="28" spans="1:26" s="187" customFormat="1" ht="23.4" customHeight="1" x14ac:dyDescent="0.45">
      <c r="A28" s="225">
        <v>9784092240025</v>
      </c>
      <c r="B28" s="323"/>
      <c r="C28" s="297" t="s">
        <v>7723</v>
      </c>
      <c r="D28" s="325"/>
      <c r="E28" s="327"/>
      <c r="F28" s="329"/>
      <c r="G28" s="317"/>
      <c r="H28" s="342"/>
      <c r="I28" s="225">
        <v>9784265029129</v>
      </c>
      <c r="J28" s="323"/>
      <c r="K28" s="297" t="s">
        <v>7723</v>
      </c>
      <c r="L28" s="325"/>
      <c r="M28" s="327"/>
      <c r="N28" s="329"/>
      <c r="O28" s="317"/>
      <c r="P28" s="342"/>
      <c r="Q28" s="331"/>
      <c r="R28" s="303">
        <v>9784251010001</v>
      </c>
      <c r="S28" s="323"/>
      <c r="T28" s="297" t="s">
        <v>7723</v>
      </c>
      <c r="U28" s="325"/>
      <c r="V28" s="327"/>
      <c r="W28" s="329"/>
      <c r="X28" s="317"/>
      <c r="Y28" s="319"/>
      <c r="Z28" s="321"/>
    </row>
    <row r="29" spans="1:26" s="187" customFormat="1" ht="23.4" customHeight="1" x14ac:dyDescent="0.45">
      <c r="A29" s="294" t="s">
        <v>7792</v>
      </c>
      <c r="B29" s="322" t="s">
        <v>7872</v>
      </c>
      <c r="C29" s="295" t="s">
        <v>7872</v>
      </c>
      <c r="D29" s="324" t="str">
        <f xml:space="preserve">
IF(C30="ア",VLOOKUP(A30,ア!$A:$C,2,FALSE),
IF(C30="イ",VLOOKUP(A30,イ!$A:$C,2,FALSE),
IF(C30="ウ",HLOOKUP(A30,ウ!$1:$6,4,FALSE),
IF(C30="エ",VLOOKUP(A30,エ!$A:$E,4,FALSE),""))))</f>
        <v>12-2　小　学　館</v>
      </c>
      <c r="E29" s="326" t="str">
        <f xml:space="preserve">
IF(C30="ア",VLOOKUP(A30,ア!$A:$C,3,FALSE),
IF(C30="イ",VLOOKUP(A30,イ!$A:$C,3,FALSE),
IF(C30="ウ",HLOOKUP(A30,ウ!$1:$6,5,FALSE)&amp;HLOOKUP(A30,ウ!$1:$6,6,FALSE),
IF(C30="エ",VLOOKUP(A30,エ!$A:$E,4,FALSE),""))))</f>
        <v>21世紀幼稚園百科２とけいとじかん</v>
      </c>
      <c r="F29" s="328" t="s">
        <v>7683</v>
      </c>
      <c r="G29" s="316" t="s">
        <v>7868</v>
      </c>
      <c r="H29" s="339" t="s">
        <v>7867</v>
      </c>
      <c r="I29" s="298" t="s">
        <v>7793</v>
      </c>
      <c r="J29" s="322" t="s">
        <v>7878</v>
      </c>
      <c r="K29" s="295" t="s">
        <v>7878</v>
      </c>
      <c r="L29" s="324" t="str">
        <f xml:space="preserve">
IF(K30="ア",VLOOKUP(I30,ア!$A:$C,2,FALSE),
IF(K30="イ",VLOOKUP(I30,イ!$A:$C,2,FALSE),
IF(K30="ウ",HLOOKUP(I30,ウ!$1:$6,4,FALSE),
IF(K30="エ",VLOOKUP(I30,エ!$A:$E,4,FALSE),""))))</f>
        <v>教芸</v>
      </c>
      <c r="M29" s="326" t="str">
        <f xml:space="preserve">
IF(K30="ア",VLOOKUP(I30,ア!$A:$C,3,FALSE),
IF(K30="イ",VLOOKUP(I30,イ!$A:$C,3,FALSE),
IF(K30="ウ",HLOOKUP(I30,ウ!$1:$6,5,FALSE)&amp;HLOOKUP(I30,ウ!$1:$6,6,FALSE),
IF(K30="エ",VLOOKUP(I30,エ!$A:$E,4,FALSE),""))))</f>
        <v>中学生の音楽　２・３上
中学生の音楽　２・３下</v>
      </c>
      <c r="N29" s="328" t="s">
        <v>7683</v>
      </c>
      <c r="O29" s="316" t="s">
        <v>7870</v>
      </c>
      <c r="P29" s="339" t="s">
        <v>7888</v>
      </c>
      <c r="Q29" s="330"/>
      <c r="R29" s="294" t="s">
        <v>7794</v>
      </c>
      <c r="S29" s="322" t="s">
        <v>7875</v>
      </c>
      <c r="T29" s="295" t="s">
        <v>7875</v>
      </c>
      <c r="U29" s="324" t="str">
        <f xml:space="preserve">
IF(T30="ア",VLOOKUP(R30,ア!$A:$C,2,FALSE),
IF(T30="イ",VLOOKUP(R30,イ!$A:$C,2,FALSE),
IF(T30="ウ",HLOOKUP(R30,ウ!$1:$6,4,FALSE),
IF(T30="エ",VLOOKUP(R30,エ!$A:$E,4,FALSE),""))))</f>
        <v>02-1　岩　崎　書　店</v>
      </c>
      <c r="V29" s="326" t="str">
        <f xml:space="preserve">
IF(T30="ア",VLOOKUP(R30,ア!$A:$C,3,FALSE),
IF(T30="イ",VLOOKUP(R30,イ!$A:$C,3,FALSE),
IF(T30="ウ",HLOOKUP(R30,ウ!$1:$6,5,FALSE)&amp;HLOOKUP(R30,ウ!$1:$6,6,FALSE),
IF(T30="エ",VLOOKUP(R30,エ!$A:$E,4,FALSE),""))))</f>
        <v>絵本図鑑シリーズ12のはらのずかん
－野の花と虫たち－</v>
      </c>
      <c r="W29" s="328" t="s">
        <v>7683</v>
      </c>
      <c r="X29" s="316" t="s">
        <v>7870</v>
      </c>
      <c r="Y29" s="318" t="s">
        <v>7867</v>
      </c>
      <c r="Z29" s="320" t="s">
        <v>7886</v>
      </c>
    </row>
    <row r="30" spans="1:26" s="187" customFormat="1" ht="23.4" customHeight="1" x14ac:dyDescent="0.45">
      <c r="A30" s="225">
        <v>9784092240025</v>
      </c>
      <c r="B30" s="323"/>
      <c r="C30" s="297" t="s">
        <v>7723</v>
      </c>
      <c r="D30" s="325"/>
      <c r="E30" s="327"/>
      <c r="F30" s="329"/>
      <c r="G30" s="317"/>
      <c r="H30" s="342"/>
      <c r="I30" s="227" t="s">
        <v>7891</v>
      </c>
      <c r="J30" s="323"/>
      <c r="K30" s="297" t="s">
        <v>7873</v>
      </c>
      <c r="L30" s="325"/>
      <c r="M30" s="327"/>
      <c r="N30" s="329"/>
      <c r="O30" s="317"/>
      <c r="P30" s="342"/>
      <c r="Q30" s="331"/>
      <c r="R30" s="225">
        <v>9784265029129</v>
      </c>
      <c r="S30" s="323"/>
      <c r="T30" s="297" t="s">
        <v>7723</v>
      </c>
      <c r="U30" s="325"/>
      <c r="V30" s="327"/>
      <c r="W30" s="329"/>
      <c r="X30" s="317"/>
      <c r="Y30" s="319"/>
      <c r="Z30" s="321"/>
    </row>
    <row r="31" spans="1:26" s="187" customFormat="1" ht="23.4" customHeight="1" x14ac:dyDescent="0.45">
      <c r="A31" s="294" t="s">
        <v>7795</v>
      </c>
      <c r="B31" s="322" t="s">
        <v>7875</v>
      </c>
      <c r="C31" s="295" t="s">
        <v>7875</v>
      </c>
      <c r="D31" s="324" t="str">
        <f xml:space="preserve">
IF(C32="ア",VLOOKUP(A32,ア!$A:$C,2,FALSE),
IF(C32="イ",VLOOKUP(A32,イ!$A:$C,2,FALSE),
IF(C32="ウ",HLOOKUP(A32,ウ!$1:$6,4,FALSE),
IF(C32="エ",VLOOKUP(A32,エ!$A:$E,4,FALSE),""))))</f>
        <v>東書</v>
      </c>
      <c r="E31" s="326" t="str">
        <f xml:space="preserve">
IF(C32="ア",VLOOKUP(A32,ア!$A:$C,3,FALSE),
IF(C32="イ",VLOOKUP(A32,イ!$A:$C,3,FALSE),
IF(C32="ウ",HLOOKUP(A32,ウ!$1:$6,5,FALSE)&amp;HLOOKUP(A32,ウ!$1:$6,6,FALSE),
IF(C32="エ",VLOOKUP(A32,エ!$A:$E,4,FALSE),""))))</f>
        <v>理科　☆☆☆☆</v>
      </c>
      <c r="F31" s="328" t="s">
        <v>7683</v>
      </c>
      <c r="G31" s="316" t="s">
        <v>7870</v>
      </c>
      <c r="H31" s="339" t="s">
        <v>7867</v>
      </c>
      <c r="I31" s="298" t="s">
        <v>7796</v>
      </c>
      <c r="J31" s="322" t="s">
        <v>7878</v>
      </c>
      <c r="K31" s="295" t="s">
        <v>7878</v>
      </c>
      <c r="L31" s="324" t="str">
        <f xml:space="preserve">
IF(K32="ア",VLOOKUP(I32,ア!$A:$C,2,FALSE),
IF(K32="イ",VLOOKUP(I32,イ!$A:$C,2,FALSE),
IF(K32="ウ",HLOOKUP(I32,ウ!$1:$6,4,FALSE),
IF(K32="エ",VLOOKUP(I32,エ!$A:$E,4,FALSE),""))))</f>
        <v>教芸</v>
      </c>
      <c r="M31" s="326" t="str">
        <f xml:space="preserve">
IF(K32="ア",VLOOKUP(I32,ア!$A:$C,3,FALSE),
IF(K32="イ",VLOOKUP(I32,イ!$A:$C,3,FALSE),
IF(K32="ウ",HLOOKUP(I32,ウ!$1:$6,5,FALSE)&amp;HLOOKUP(I32,ウ!$1:$6,6,FALSE),
IF(K32="エ",VLOOKUP(I32,エ!$A:$E,4,FALSE),""))))</f>
        <v>中学生の音楽　１</v>
      </c>
      <c r="N31" s="328" t="s">
        <v>7683</v>
      </c>
      <c r="O31" s="316" t="s">
        <v>7868</v>
      </c>
      <c r="P31" s="339" t="s">
        <v>7867</v>
      </c>
      <c r="Q31" s="330" t="s">
        <v>7886</v>
      </c>
      <c r="R31" s="294" t="s">
        <v>7797</v>
      </c>
      <c r="S31" s="322" t="s">
        <v>7875</v>
      </c>
      <c r="T31" s="295" t="s">
        <v>7875</v>
      </c>
      <c r="U31" s="324" t="str">
        <f xml:space="preserve">
IF(T32="ア",VLOOKUP(R32,ア!$A:$C,2,FALSE),
IF(T32="イ",VLOOKUP(R32,イ!$A:$C,2,FALSE),
IF(T32="ウ",HLOOKUP(R32,ウ!$1:$6,4,FALSE),
IF(T32="エ",VLOOKUP(R32,エ!$A:$E,4,FALSE),""))))</f>
        <v>27-1　ひ か り の く に</v>
      </c>
      <c r="V31" s="326" t="str">
        <f xml:space="preserve">
IF(T32="ア",VLOOKUP(R32,ア!$A:$C,3,FALSE),
IF(T32="イ",VLOOKUP(R32,イ!$A:$C,3,FALSE),
IF(T32="ウ",HLOOKUP(R32,ウ!$1:$6,5,FALSE)&amp;HLOOKUP(R32,ウ!$1:$6,6,FALSE),
IF(T32="エ",VLOOKUP(R32,エ!$A:$E,4,FALSE),""))))</f>
        <v>改訂新版
体験を広げるこどものずかん８あそびのずかん</v>
      </c>
      <c r="W31" s="328" t="s">
        <v>7683</v>
      </c>
      <c r="X31" s="316" t="s">
        <v>7868</v>
      </c>
      <c r="Y31" s="318" t="s">
        <v>7867</v>
      </c>
      <c r="Z31" s="320" t="s">
        <v>7886</v>
      </c>
    </row>
    <row r="32" spans="1:26" s="187" customFormat="1" ht="23.4" customHeight="1" x14ac:dyDescent="0.45">
      <c r="A32" s="225" t="s">
        <v>7876</v>
      </c>
      <c r="B32" s="323"/>
      <c r="C32" s="297" t="s">
        <v>7722</v>
      </c>
      <c r="D32" s="325"/>
      <c r="E32" s="327"/>
      <c r="F32" s="329"/>
      <c r="G32" s="317"/>
      <c r="H32" s="342"/>
      <c r="I32" s="225" t="s">
        <v>7879</v>
      </c>
      <c r="J32" s="323"/>
      <c r="K32" s="297" t="s">
        <v>7873</v>
      </c>
      <c r="L32" s="325"/>
      <c r="M32" s="327"/>
      <c r="N32" s="329"/>
      <c r="O32" s="317"/>
      <c r="P32" s="342"/>
      <c r="Q32" s="331"/>
      <c r="R32" s="225">
        <v>9784564200786</v>
      </c>
      <c r="S32" s="323"/>
      <c r="T32" s="297" t="s">
        <v>7723</v>
      </c>
      <c r="U32" s="325"/>
      <c r="V32" s="327"/>
      <c r="W32" s="329"/>
      <c r="X32" s="317"/>
      <c r="Y32" s="319"/>
      <c r="Z32" s="321"/>
    </row>
    <row r="33" spans="1:26" s="187" customFormat="1" ht="23.4" customHeight="1" x14ac:dyDescent="0.45">
      <c r="A33" s="294" t="s">
        <v>7798</v>
      </c>
      <c r="B33" s="322" t="s">
        <v>7875</v>
      </c>
      <c r="C33" s="295" t="s">
        <v>7875</v>
      </c>
      <c r="D33" s="324" t="str">
        <f xml:space="preserve">
IF(C34="ア",VLOOKUP(A34,ア!$A:$C,2,FALSE),
IF(C34="イ",VLOOKUP(A34,イ!$A:$C,2,FALSE),
IF(C34="ウ",HLOOKUP(A34,ウ!$1:$6,4,FALSE),
IF(C34="エ",VLOOKUP(A34,エ!$A:$E,4,FALSE),""))))</f>
        <v>02-1　岩　崎　書　店</v>
      </c>
      <c r="E33" s="326" t="str">
        <f xml:space="preserve">
IF(C34="ア",VLOOKUP(A34,ア!$A:$C,3,FALSE),
IF(C34="イ",VLOOKUP(A34,イ!$A:$C,3,FALSE),
IF(C34="ウ",HLOOKUP(A34,ウ!$1:$6,5,FALSE)&amp;HLOOKUP(A34,ウ!$1:$6,6,FALSE),
IF(C34="エ",VLOOKUP(A34,エ!$A:$E,4,FALSE),""))))</f>
        <v>絵本図鑑シリーズ12のはらのずかん
－野の花と虫たち－</v>
      </c>
      <c r="F33" s="328" t="s">
        <v>7683</v>
      </c>
      <c r="G33" s="316" t="s">
        <v>7868</v>
      </c>
      <c r="H33" s="339" t="s">
        <v>7867</v>
      </c>
      <c r="I33" s="298" t="s">
        <v>7799</v>
      </c>
      <c r="J33" s="322" t="s">
        <v>7880</v>
      </c>
      <c r="K33" s="295" t="s">
        <v>7880</v>
      </c>
      <c r="L33" s="324" t="str">
        <f xml:space="preserve">
IF(K34="ア",VLOOKUP(I34,ア!$A:$C,2,FALSE),
IF(K34="イ",VLOOKUP(I34,イ!$A:$C,2,FALSE),
IF(K34="ウ",HLOOKUP(I34,ウ!$1:$6,4,FALSE),
IF(K34="エ",VLOOKUP(I34,エ!$A:$E,4,FALSE),""))))</f>
        <v>52-2　岩波書店</v>
      </c>
      <c r="M33" s="326" t="str">
        <f xml:space="preserve">
IF(K34="ア",VLOOKUP(I34,ア!$A:$C,3,FALSE),
IF(K34="イ",VLOOKUP(I34,イ!$A:$C,3,FALSE),
IF(K34="ウ",HLOOKUP(I34,ウ!$1:$6,5,FALSE)&amp;HLOOKUP(I34,ウ!$1:$6,6,FALSE),
IF(K34="エ",VLOOKUP(I34,エ!$A:$E,4,FALSE),""))))</f>
        <v>だれでもアーティスト</v>
      </c>
      <c r="N33" s="328" t="s">
        <v>7683</v>
      </c>
      <c r="O33" s="316" t="s">
        <v>7884</v>
      </c>
      <c r="P33" s="339" t="s">
        <v>7867</v>
      </c>
      <c r="Q33" s="330" t="s">
        <v>7886</v>
      </c>
      <c r="R33" s="294" t="s">
        <v>7800</v>
      </c>
      <c r="S33" s="322" t="s">
        <v>7878</v>
      </c>
      <c r="T33" s="295" t="s">
        <v>7878</v>
      </c>
      <c r="U33" s="324" t="str">
        <f xml:space="preserve">
IF(T34="ア",VLOOKUP(R34,ア!$A:$C,2,FALSE),
IF(T34="イ",VLOOKUP(R34,イ!$A:$C,2,FALSE),
IF(T34="ウ",HLOOKUP(R34,ウ!$1:$6,4,FALSE),
IF(T34="エ",VLOOKUP(R34,エ!$A:$E,4,FALSE),""))))</f>
        <v>教芸</v>
      </c>
      <c r="V33" s="326" t="str">
        <f xml:space="preserve">
IF(T34="ア",VLOOKUP(R34,ア!$A:$C,3,FALSE),
IF(T34="イ",VLOOKUP(R34,イ!$A:$C,3,FALSE),
IF(T34="ウ",HLOOKUP(R34,ウ!$1:$6,5,FALSE)&amp;HLOOKUP(R34,ウ!$1:$6,6,FALSE),
IF(T34="エ",VLOOKUP(R34,エ!$A:$E,4,FALSE),""))))</f>
        <v>中学生の音楽　２・３上
中学生の音楽　２・３下</v>
      </c>
      <c r="W33" s="328" t="s">
        <v>7683</v>
      </c>
      <c r="X33" s="316" t="s">
        <v>7870</v>
      </c>
      <c r="Y33" s="318" t="s">
        <v>7888</v>
      </c>
      <c r="Z33" s="320" t="s">
        <v>7886</v>
      </c>
    </row>
    <row r="34" spans="1:26" s="187" customFormat="1" ht="23.4" customHeight="1" x14ac:dyDescent="0.45">
      <c r="A34" s="225">
        <v>9784265029129</v>
      </c>
      <c r="B34" s="323"/>
      <c r="C34" s="297" t="s">
        <v>7723</v>
      </c>
      <c r="D34" s="325"/>
      <c r="E34" s="327"/>
      <c r="F34" s="329"/>
      <c r="G34" s="317"/>
      <c r="H34" s="342"/>
      <c r="I34" s="227">
        <v>9784001112351</v>
      </c>
      <c r="J34" s="323"/>
      <c r="K34" s="297" t="s">
        <v>7723</v>
      </c>
      <c r="L34" s="325"/>
      <c r="M34" s="327"/>
      <c r="N34" s="329"/>
      <c r="O34" s="317"/>
      <c r="P34" s="342"/>
      <c r="Q34" s="331"/>
      <c r="R34" s="227" t="s">
        <v>7891</v>
      </c>
      <c r="S34" s="323"/>
      <c r="T34" s="297" t="s">
        <v>7873</v>
      </c>
      <c r="U34" s="325"/>
      <c r="V34" s="327"/>
      <c r="W34" s="329"/>
      <c r="X34" s="317"/>
      <c r="Y34" s="319"/>
      <c r="Z34" s="321"/>
    </row>
    <row r="35" spans="1:26" s="187" customFormat="1" ht="23.4" customHeight="1" x14ac:dyDescent="0.45">
      <c r="A35" s="294" t="s">
        <v>7801</v>
      </c>
      <c r="B35" s="322" t="s">
        <v>7878</v>
      </c>
      <c r="C35" s="295" t="s">
        <v>7878</v>
      </c>
      <c r="D35" s="324" t="str">
        <f xml:space="preserve">
IF(C36="ア",VLOOKUP(A36,ア!$A:$C,2,FALSE),
IF(C36="イ",VLOOKUP(A36,イ!$A:$C,2,FALSE),
IF(C36="ウ",HLOOKUP(A36,ウ!$1:$6,4,FALSE),
IF(C36="エ",VLOOKUP(A36,エ!$A:$E,4,FALSE),""))))</f>
        <v>教芸</v>
      </c>
      <c r="E35" s="326" t="str">
        <f xml:space="preserve">
IF(C36="ア",VLOOKUP(A36,ア!$A:$C,3,FALSE),
IF(C36="イ",VLOOKUP(A36,イ!$A:$C,3,FALSE),
IF(C36="ウ",HLOOKUP(A36,ウ!$1:$6,5,FALSE)&amp;HLOOKUP(A36,ウ!$1:$6,6,FALSE),
IF(C36="エ",VLOOKUP(A36,エ!$A:$E,4,FALSE),""))))</f>
        <v>中学生の音楽　１</v>
      </c>
      <c r="F35" s="328" t="s">
        <v>7683</v>
      </c>
      <c r="G35" s="316" t="s">
        <v>7870</v>
      </c>
      <c r="H35" s="339" t="s">
        <v>7874</v>
      </c>
      <c r="I35" s="298" t="s">
        <v>7802</v>
      </c>
      <c r="J35" s="354" t="s">
        <v>7881</v>
      </c>
      <c r="K35" s="295" t="s">
        <v>7882</v>
      </c>
      <c r="L35" s="324" t="str">
        <f xml:space="preserve">
IF(K36="ア",VLOOKUP(I36,ア!$A:$C,2,FALSE),
IF(K36="イ",VLOOKUP(I36,イ!$A:$C,2,FALSE),
IF(K36="ウ",HLOOKUP(I36,ウ!$1:$6,4,FALSE),
IF(K36="エ",VLOOKUP(I36,エ!$A:$E,4,FALSE),""))))</f>
        <v>教図</v>
      </c>
      <c r="M35" s="326" t="str">
        <f xml:space="preserve">
IF(K36="ア",VLOOKUP(I36,ア!$A:$C,3,FALSE),
IF(K36="イ",VLOOKUP(I36,イ!$A:$C,3,FALSE),
IF(K36="ウ",HLOOKUP(I36,ウ!$1:$6,5,FALSE)&amp;HLOOKUP(I36,ウ!$1:$6,6,FALSE),
IF(K36="エ",VLOOKUP(I36,エ!$A:$E,4,FALSE),""))))</f>
        <v>新　技術・家庭　家庭分野　暮らしを創造する</v>
      </c>
      <c r="N35" s="328" t="s">
        <v>7683</v>
      </c>
      <c r="O35" s="316" t="s">
        <v>7884</v>
      </c>
      <c r="P35" s="339" t="s">
        <v>7867</v>
      </c>
      <c r="Q35" s="330" t="s">
        <v>7886</v>
      </c>
      <c r="R35" s="294" t="s">
        <v>7803</v>
      </c>
      <c r="S35" s="322" t="s">
        <v>7878</v>
      </c>
      <c r="T35" s="295" t="s">
        <v>7878</v>
      </c>
      <c r="U35" s="324" t="str">
        <f xml:space="preserve">
IF(T36="ア",VLOOKUP(R36,ア!$A:$C,2,FALSE),
IF(T36="イ",VLOOKUP(R36,イ!$A:$C,2,FALSE),
IF(T36="ウ",HLOOKUP(R36,ウ!$1:$6,4,FALSE),
IF(T36="エ",VLOOKUP(R36,エ!$A:$E,4,FALSE),""))))</f>
        <v>教芸</v>
      </c>
      <c r="V35" s="326" t="str">
        <f xml:space="preserve">
IF(T36="ア",VLOOKUP(R36,ア!$A:$C,3,FALSE),
IF(T36="イ",VLOOKUP(R36,イ!$A:$C,3,FALSE),
IF(T36="ウ",HLOOKUP(R36,ウ!$1:$6,5,FALSE)&amp;HLOOKUP(R36,ウ!$1:$6,6,FALSE),
IF(T36="エ",VLOOKUP(R36,エ!$A:$E,4,FALSE),""))))</f>
        <v>中学生の音楽　１</v>
      </c>
      <c r="W35" s="328" t="s">
        <v>7683</v>
      </c>
      <c r="X35" s="316" t="s">
        <v>7868</v>
      </c>
      <c r="Y35" s="318" t="s">
        <v>7867</v>
      </c>
      <c r="Z35" s="320" t="s">
        <v>7886</v>
      </c>
    </row>
    <row r="36" spans="1:26" s="187" customFormat="1" ht="23.4" customHeight="1" x14ac:dyDescent="0.45">
      <c r="A36" s="225" t="s">
        <v>7879</v>
      </c>
      <c r="B36" s="323"/>
      <c r="C36" s="297" t="s">
        <v>7873</v>
      </c>
      <c r="D36" s="325"/>
      <c r="E36" s="327"/>
      <c r="F36" s="329"/>
      <c r="G36" s="317"/>
      <c r="H36" s="342"/>
      <c r="I36" s="227" t="s">
        <v>7892</v>
      </c>
      <c r="J36" s="355"/>
      <c r="K36" s="297" t="s">
        <v>7873</v>
      </c>
      <c r="L36" s="325"/>
      <c r="M36" s="327"/>
      <c r="N36" s="329"/>
      <c r="O36" s="317"/>
      <c r="P36" s="342"/>
      <c r="Q36" s="331"/>
      <c r="R36" s="225" t="s">
        <v>7879</v>
      </c>
      <c r="S36" s="323"/>
      <c r="T36" s="297" t="s">
        <v>7873</v>
      </c>
      <c r="U36" s="325"/>
      <c r="V36" s="327"/>
      <c r="W36" s="329"/>
      <c r="X36" s="317"/>
      <c r="Y36" s="319"/>
      <c r="Z36" s="321"/>
    </row>
    <row r="37" spans="1:26" s="187" customFormat="1" ht="23.4" customHeight="1" x14ac:dyDescent="0.45">
      <c r="A37" s="294" t="s">
        <v>7804</v>
      </c>
      <c r="B37" s="322" t="s">
        <v>7878</v>
      </c>
      <c r="C37" s="295" t="s">
        <v>7878</v>
      </c>
      <c r="D37" s="324" t="str">
        <f xml:space="preserve">
IF(C38="ア",VLOOKUP(A38,ア!$A:$C,2,FALSE),
IF(C38="イ",VLOOKUP(A38,イ!$A:$C,2,FALSE),
IF(C38="ウ",HLOOKUP(A38,ウ!$1:$6,4,FALSE),
IF(C38="エ",VLOOKUP(A38,エ!$A:$E,4,FALSE),""))))</f>
        <v>教芸</v>
      </c>
      <c r="E37" s="326" t="str">
        <f xml:space="preserve">
IF(C38="ア",VLOOKUP(A38,ア!$A:$C,3,FALSE),
IF(C38="イ",VLOOKUP(A38,イ!$A:$C,3,FALSE),
IF(C38="ウ",HLOOKUP(A38,ウ!$1:$6,5,FALSE)&amp;HLOOKUP(A38,ウ!$1:$6,6,FALSE),
IF(C38="エ",VLOOKUP(A38,エ!$A:$E,4,FALSE),""))))</f>
        <v>中学生の音楽　１</v>
      </c>
      <c r="F37" s="328" t="s">
        <v>7683</v>
      </c>
      <c r="G37" s="316" t="s">
        <v>7868</v>
      </c>
      <c r="H37" s="339" t="s">
        <v>7867</v>
      </c>
      <c r="I37" s="298" t="s">
        <v>7805</v>
      </c>
      <c r="J37" s="322" t="s">
        <v>7885</v>
      </c>
      <c r="K37" s="295" t="s">
        <v>7893</v>
      </c>
      <c r="L37" s="324" t="str">
        <f xml:space="preserve">
IF(K38="ア",VLOOKUP(I38,ア!$A:$C,2,FALSE),
IF(K38="イ",VLOOKUP(I38,イ!$A:$C,2,FALSE),
IF(K38="ウ",HLOOKUP(I38,ウ!$1:$6,4,FALSE),
IF(K38="エ",VLOOKUP(I38,エ!$A:$E,4,FALSE),""))))</f>
        <v>開隆堂</v>
      </c>
      <c r="M37" s="326" t="str">
        <f xml:space="preserve">
IF(K38="ア",VLOOKUP(I38,ア!$A:$C,3,FALSE),
IF(K38="イ",VLOOKUP(I38,イ!$A:$C,3,FALSE),
IF(K38="ウ",HLOOKUP(I38,ウ!$1:$6,5,FALSE)&amp;HLOOKUP(I38,ウ!$1:$6,6,FALSE),
IF(K38="エ",VLOOKUP(I38,エ!$A:$E,4,FALSE),""))))</f>
        <v>Sunshine English Course 1</v>
      </c>
      <c r="N37" s="328" t="s">
        <v>7683</v>
      </c>
      <c r="O37" s="316" t="s">
        <v>7864</v>
      </c>
      <c r="P37" s="339" t="s">
        <v>7867</v>
      </c>
      <c r="Q37" s="330" t="s">
        <v>7886</v>
      </c>
      <c r="R37" s="294" t="s">
        <v>7806</v>
      </c>
      <c r="S37" s="322" t="s">
        <v>7880</v>
      </c>
      <c r="T37" s="295" t="s">
        <v>7880</v>
      </c>
      <c r="U37" s="324" t="str">
        <f xml:space="preserve">
IF(T38="ア",VLOOKUP(R38,ア!$A:$C,2,FALSE),
IF(T38="イ",VLOOKUP(R38,イ!$A:$C,2,FALSE),
IF(T38="ウ",HLOOKUP(R38,ウ!$1:$6,4,FALSE),
IF(T38="エ",VLOOKUP(R38,エ!$A:$E,4,FALSE),""))))</f>
        <v>12-2　小　学　館</v>
      </c>
      <c r="V37" s="326" t="str">
        <f xml:space="preserve">
IF(T38="ア",VLOOKUP(R38,ア!$A:$C,3,FALSE),
IF(T38="イ",VLOOKUP(R38,イ!$A:$C,3,FALSE),
IF(T38="ウ",HLOOKUP(R38,ウ!$1:$6,5,FALSE)&amp;HLOOKUP(R38,ウ!$1:$6,6,FALSE),
IF(T38="エ",VLOOKUP(R38,エ!$A:$E,4,FALSE),""))))</f>
        <v>あーとぶっくひらめき美術館第１館</v>
      </c>
      <c r="W37" s="328" t="s">
        <v>7683</v>
      </c>
      <c r="X37" s="316" t="s">
        <v>7884</v>
      </c>
      <c r="Y37" s="318" t="s">
        <v>7867</v>
      </c>
      <c r="Z37" s="320" t="s">
        <v>7886</v>
      </c>
    </row>
    <row r="38" spans="1:26" s="187" customFormat="1" ht="23.4" customHeight="1" x14ac:dyDescent="0.45">
      <c r="A38" s="225" t="s">
        <v>7879</v>
      </c>
      <c r="B38" s="323"/>
      <c r="C38" s="297" t="s">
        <v>7873</v>
      </c>
      <c r="D38" s="325"/>
      <c r="E38" s="327"/>
      <c r="F38" s="329"/>
      <c r="G38" s="317"/>
      <c r="H38" s="342"/>
      <c r="I38" s="225" t="s">
        <v>7887</v>
      </c>
      <c r="J38" s="323"/>
      <c r="K38" s="297" t="s">
        <v>7873</v>
      </c>
      <c r="L38" s="325"/>
      <c r="M38" s="327"/>
      <c r="N38" s="329"/>
      <c r="O38" s="317"/>
      <c r="P38" s="342"/>
      <c r="Q38" s="331"/>
      <c r="R38" s="303">
        <v>9784097272311</v>
      </c>
      <c r="S38" s="323"/>
      <c r="T38" s="297" t="s">
        <v>7723</v>
      </c>
      <c r="U38" s="325"/>
      <c r="V38" s="327"/>
      <c r="W38" s="329"/>
      <c r="X38" s="317"/>
      <c r="Y38" s="319"/>
      <c r="Z38" s="321"/>
    </row>
    <row r="39" spans="1:26" s="187" customFormat="1" ht="23.4" customHeight="1" x14ac:dyDescent="0.45">
      <c r="A39" s="294" t="s">
        <v>7807</v>
      </c>
      <c r="B39" s="322" t="s">
        <v>7880</v>
      </c>
      <c r="C39" s="295" t="s">
        <v>7880</v>
      </c>
      <c r="D39" s="324" t="str">
        <f xml:space="preserve">
IF(C40="ア",VLOOKUP(A40,ア!$A:$C,2,FALSE),
IF(C40="イ",VLOOKUP(A40,イ!$A:$C,2,FALSE),
IF(C40="ウ",HLOOKUP(A40,ウ!$1:$6,4,FALSE),
IF(C40="エ",VLOOKUP(A40,エ!$A:$E,4,FALSE),""))))</f>
        <v>日本文教出版</v>
      </c>
      <c r="E39" s="326" t="str">
        <f xml:space="preserve">
IF(C40="ア",VLOOKUP(A40,ア!$A:$C,3,FALSE),
IF(C40="イ",VLOOKUP(A40,イ!$A:$C,3,FALSE),
IF(C40="ウ",HLOOKUP(A40,ウ!$1:$6,5,FALSE)&amp;HLOOKUP(A40,ウ!$1:$6,6,FALSE),
IF(C40="エ",VLOOKUP(A40,エ!$A:$E,4,FALSE),""))))</f>
        <v>つくる・見る・学ぶ美術の基本</v>
      </c>
      <c r="F39" s="328" t="s">
        <v>7683</v>
      </c>
      <c r="G39" s="316" t="s">
        <v>7884</v>
      </c>
      <c r="H39" s="339" t="s">
        <v>7867</v>
      </c>
      <c r="I39" s="298" t="s">
        <v>7808</v>
      </c>
      <c r="J39" s="322" t="s">
        <v>7885</v>
      </c>
      <c r="K39" s="295" t="s">
        <v>7893</v>
      </c>
      <c r="L39" s="324" t="str">
        <f xml:space="preserve">
IF(K40="ア",VLOOKUP(I40,ア!$A:$C,2,FALSE),
IF(K40="イ",VLOOKUP(I40,イ!$A:$C,2,FALSE),
IF(K40="ウ",HLOOKUP(I40,ウ!$1:$6,4,FALSE),
IF(K40="エ",VLOOKUP(I40,エ!$A:$E,4,FALSE),""))))</f>
        <v>12-2　小　学　館</v>
      </c>
      <c r="M39" s="326" t="str">
        <f xml:space="preserve">
IF(K40="ア",VLOOKUP(I40,ア!$A:$C,3,FALSE),
IF(K40="イ",VLOOKUP(I40,イ!$A:$C,3,FALSE),
IF(K40="ウ",HLOOKUP(I40,ウ!$1:$6,5,FALSE)&amp;HLOOKUP(I40,ウ!$1:$6,6,FALSE),
IF(K40="エ",VLOOKUP(I40,エ!$A:$E,4,FALSE),""))))</f>
        <v>ポケモンえいごじてん</v>
      </c>
      <c r="N39" s="328" t="s">
        <v>7683</v>
      </c>
      <c r="O39" s="316" t="s">
        <v>7866</v>
      </c>
      <c r="P39" s="339" t="s">
        <v>7867</v>
      </c>
      <c r="Q39" s="330" t="s">
        <v>7886</v>
      </c>
      <c r="R39" s="294" t="s">
        <v>7809</v>
      </c>
      <c r="S39" s="354" t="s">
        <v>7881</v>
      </c>
      <c r="T39" s="295" t="s">
        <v>7882</v>
      </c>
      <c r="U39" s="324" t="str">
        <f xml:space="preserve">
IF(T40="ア",VLOOKUP(R40,ア!$A:$C,2,FALSE),
IF(T40="イ",VLOOKUP(R40,イ!$A:$C,2,FALSE),
IF(T40="ウ",HLOOKUP(R40,ウ!$1:$6,4,FALSE),
IF(T40="エ",VLOOKUP(R40,エ!$A:$E,4,FALSE),""))))</f>
        <v>教図</v>
      </c>
      <c r="V39" s="326" t="str">
        <f xml:space="preserve">
IF(T40="ア",VLOOKUP(R40,ア!$A:$C,3,FALSE),
IF(T40="イ",VLOOKUP(R40,イ!$A:$C,3,FALSE),
IF(T40="ウ",HLOOKUP(R40,ウ!$1:$6,5,FALSE)&amp;HLOOKUP(R40,ウ!$1:$6,6,FALSE),
IF(T40="エ",VLOOKUP(R40,エ!$A:$E,4,FALSE),""))))</f>
        <v>新　技術・家庭　家庭分野　暮らしを創造する</v>
      </c>
      <c r="W39" s="328" t="s">
        <v>7683</v>
      </c>
      <c r="X39" s="316" t="s">
        <v>7884</v>
      </c>
      <c r="Y39" s="318" t="s">
        <v>7867</v>
      </c>
      <c r="Z39" s="320" t="s">
        <v>7886</v>
      </c>
    </row>
    <row r="40" spans="1:26" s="187" customFormat="1" ht="23.4" customHeight="1" thickBot="1" x14ac:dyDescent="0.5">
      <c r="A40" s="225">
        <v>9784536649995</v>
      </c>
      <c r="B40" s="323"/>
      <c r="C40" s="305" t="s">
        <v>7723</v>
      </c>
      <c r="D40" s="325"/>
      <c r="E40" s="327"/>
      <c r="F40" s="329"/>
      <c r="G40" s="317"/>
      <c r="H40" s="342"/>
      <c r="I40" s="226">
        <v>9784095108506</v>
      </c>
      <c r="J40" s="323"/>
      <c r="K40" s="297" t="s">
        <v>7723</v>
      </c>
      <c r="L40" s="325"/>
      <c r="M40" s="327"/>
      <c r="N40" s="329"/>
      <c r="O40" s="317"/>
      <c r="P40" s="342"/>
      <c r="Q40" s="331"/>
      <c r="R40" s="227" t="s">
        <v>7892</v>
      </c>
      <c r="S40" s="355"/>
      <c r="T40" s="297" t="s">
        <v>7873</v>
      </c>
      <c r="U40" s="325"/>
      <c r="V40" s="327"/>
      <c r="W40" s="329"/>
      <c r="X40" s="317"/>
      <c r="Y40" s="319"/>
      <c r="Z40" s="321"/>
    </row>
    <row r="41" spans="1:26" s="187" customFormat="1" ht="23.4" customHeight="1" x14ac:dyDescent="0.45">
      <c r="A41" s="294" t="s">
        <v>7810</v>
      </c>
      <c r="B41" s="354" t="s">
        <v>7881</v>
      </c>
      <c r="C41" s="295" t="s">
        <v>7882</v>
      </c>
      <c r="D41" s="324" t="str">
        <f xml:space="preserve">
IF(C42="ア",VLOOKUP(A42,ア!$A:$C,2,FALSE),
IF(C42="イ",VLOOKUP(A42,イ!$A:$C,2,FALSE),
IF(C42="ウ",HLOOKUP(A42,ウ!$1:$6,4,FALSE),
IF(C42="エ",VLOOKUP(A42,エ!$A:$E,4,FALSE),""))))</f>
        <v>東書</v>
      </c>
      <c r="E41" s="326" t="str">
        <f xml:space="preserve">
IF(C42="ア",VLOOKUP(A42,ア!$A:$C,3,FALSE),
IF(C42="イ",VLOOKUP(A42,イ!$A:$C,3,FALSE),
IF(C42="ウ",HLOOKUP(A42,ウ!$1:$6,5,FALSE)&amp;HLOOKUP(A42,ウ!$1:$6,6,FALSE),
IF(C42="エ",VLOOKUP(A42,エ!$A:$E,4,FALSE),""))))</f>
        <v>職業・家庭　☆☆☆☆</v>
      </c>
      <c r="F41" s="328" t="s">
        <v>7683</v>
      </c>
      <c r="G41" s="316" t="s">
        <v>7884</v>
      </c>
      <c r="H41" s="339" t="s">
        <v>7867</v>
      </c>
      <c r="I41" s="298" t="s">
        <v>7811</v>
      </c>
      <c r="J41" s="322" t="s">
        <v>7890</v>
      </c>
      <c r="K41" s="295" t="s">
        <v>7890</v>
      </c>
      <c r="L41" s="324" t="str">
        <f xml:space="preserve">
IF(K42="ア",VLOOKUP(I42,ア!$A:$C,2,FALSE),
IF(K42="イ",VLOOKUP(I42,イ!$A:$C,2,FALSE),
IF(K42="ウ",HLOOKUP(I42,ウ!$1:$6,4,FALSE),
IF(K42="エ",VLOOKUP(I42,エ!$A:$E,4,FALSE),""))))</f>
        <v>10-3　国　土　社</v>
      </c>
      <c r="M41" s="326" t="str">
        <f xml:space="preserve">
IF(K42="ア",VLOOKUP(I42,ア!$A:$C,3,FALSE),
IF(K42="イ",VLOOKUP(I42,イ!$A:$C,3,FALSE),
IF(K42="ウ",HLOOKUP(I42,ウ!$1:$6,5,FALSE)&amp;HLOOKUP(I42,ウ!$1:$6,6,FALSE),
IF(K42="エ",VLOOKUP(I42,エ!$A:$E,4,FALSE),""))))</f>
        <v>ルールとマナーを学ぶ
子ども生活図鑑 （３）地域・社会生活編</v>
      </c>
      <c r="N41" s="328" t="s">
        <v>7683</v>
      </c>
      <c r="O41" s="316" t="s">
        <v>7884</v>
      </c>
      <c r="P41" s="339" t="s">
        <v>7867</v>
      </c>
      <c r="Q41" s="330" t="s">
        <v>7886</v>
      </c>
      <c r="R41" s="294" t="s">
        <v>7812</v>
      </c>
      <c r="S41" s="322" t="s">
        <v>7885</v>
      </c>
      <c r="T41" s="295" t="s">
        <v>7893</v>
      </c>
      <c r="U41" s="324" t="str">
        <f xml:space="preserve">
IF(T42="ア",VLOOKUP(R42,ア!$A:$C,2,FALSE),
IF(T42="イ",VLOOKUP(R42,イ!$A:$C,2,FALSE),
IF(T42="ウ",HLOOKUP(R42,ウ!$1:$6,4,FALSE),
IF(T42="エ",VLOOKUP(R42,エ!$A:$E,4,FALSE),""))))</f>
        <v>開隆堂</v>
      </c>
      <c r="V41" s="326" t="str">
        <f xml:space="preserve">
IF(T42="ア",VLOOKUP(R42,ア!$A:$C,3,FALSE),
IF(T42="イ",VLOOKUP(R42,イ!$A:$C,3,FALSE),
IF(T42="ウ",HLOOKUP(R42,ウ!$1:$6,5,FALSE)&amp;HLOOKUP(R42,ウ!$1:$6,6,FALSE),
IF(T42="エ",VLOOKUP(R42,エ!$A:$E,4,FALSE),""))))</f>
        <v>Sunshine English Course 1</v>
      </c>
      <c r="W41" s="328" t="s">
        <v>7683</v>
      </c>
      <c r="X41" s="316" t="s">
        <v>7884</v>
      </c>
      <c r="Y41" s="318" t="s">
        <v>7895</v>
      </c>
      <c r="Z41" s="320" t="s">
        <v>7886</v>
      </c>
    </row>
    <row r="42" spans="1:26" s="187" customFormat="1" ht="23.4" customHeight="1" x14ac:dyDescent="0.45">
      <c r="A42" s="225" t="s">
        <v>7883</v>
      </c>
      <c r="B42" s="355"/>
      <c r="C42" s="297" t="s">
        <v>7722</v>
      </c>
      <c r="D42" s="325"/>
      <c r="E42" s="327"/>
      <c r="F42" s="329"/>
      <c r="G42" s="317"/>
      <c r="H42" s="342"/>
      <c r="I42" s="225">
        <v>9784337170032</v>
      </c>
      <c r="J42" s="323"/>
      <c r="K42" s="297" t="s">
        <v>7723</v>
      </c>
      <c r="L42" s="325"/>
      <c r="M42" s="327"/>
      <c r="N42" s="329"/>
      <c r="O42" s="317"/>
      <c r="P42" s="342"/>
      <c r="Q42" s="331"/>
      <c r="R42" s="225" t="s">
        <v>7887</v>
      </c>
      <c r="S42" s="323"/>
      <c r="T42" s="297" t="s">
        <v>7873</v>
      </c>
      <c r="U42" s="325"/>
      <c r="V42" s="327"/>
      <c r="W42" s="329"/>
      <c r="X42" s="317"/>
      <c r="Y42" s="319"/>
      <c r="Z42" s="321"/>
    </row>
    <row r="43" spans="1:26" s="187" customFormat="1" ht="23.4" customHeight="1" x14ac:dyDescent="0.45">
      <c r="A43" s="294" t="s">
        <v>7813</v>
      </c>
      <c r="B43" s="322" t="s">
        <v>7885</v>
      </c>
      <c r="C43" s="295" t="s">
        <v>7885</v>
      </c>
      <c r="D43" s="324" t="str">
        <f xml:space="preserve">
IF(C44="ア",VLOOKUP(A44,ア!$A:$C,2,FALSE),
IF(C44="イ",VLOOKUP(A44,イ!$A:$C,2,FALSE),
IF(C44="ウ",HLOOKUP(A44,ウ!$1:$6,4,FALSE),
IF(C44="エ",VLOOKUP(A44,エ!$A:$E,4,FALSE),""))))</f>
        <v>開隆堂</v>
      </c>
      <c r="E43" s="326" t="str">
        <f xml:space="preserve">
IF(C44="ア",VLOOKUP(A44,ア!$A:$C,3,FALSE),
IF(C44="イ",VLOOKUP(A44,イ!$A:$C,3,FALSE),
IF(C44="ウ",HLOOKUP(A44,ウ!$1:$6,5,FALSE)&amp;HLOOKUP(A44,ウ!$1:$6,6,FALSE),
IF(C44="エ",VLOOKUP(A44,エ!$A:$E,4,FALSE),""))))</f>
        <v>Sunshine English Course 1</v>
      </c>
      <c r="F43" s="328" t="s">
        <v>7683</v>
      </c>
      <c r="G43" s="316" t="s">
        <v>7864</v>
      </c>
      <c r="H43" s="339" t="s">
        <v>7867</v>
      </c>
      <c r="I43" s="298" t="s">
        <v>7814</v>
      </c>
      <c r="J43" s="322"/>
      <c r="K43" s="295"/>
      <c r="L43" s="324" t="str">
        <f xml:space="preserve">
IF(K44="ア",VLOOKUP(I44,ア!$A:$C,2,FALSE),
IF(K44="イ",VLOOKUP(I44,イ!$A:$C,2,FALSE),
IF(K44="ウ",HLOOKUP(I44,ウ!$1:$6,4,FALSE),
IF(K44="エ",VLOOKUP(I44,エ!$A:$E,4,FALSE),""))))</f>
        <v/>
      </c>
      <c r="M43" s="326" t="str">
        <f xml:space="preserve">
IF(K44="ア",VLOOKUP(I44,ア!$A:$C,3,FALSE),
IF(K44="イ",VLOOKUP(I44,イ!$A:$C,3,FALSE),
IF(K44="ウ",HLOOKUP(I44,ウ!$1:$6,5,FALSE)&amp;HLOOKUP(I44,ウ!$1:$6,6,FALSE),
IF(K44="エ",VLOOKUP(I44,エ!$A:$E,4,FALSE),""))))</f>
        <v/>
      </c>
      <c r="N43" s="328"/>
      <c r="O43" s="316"/>
      <c r="P43" s="339"/>
      <c r="Q43" s="330"/>
      <c r="R43" s="294" t="s">
        <v>7815</v>
      </c>
      <c r="S43" s="322" t="s">
        <v>7885</v>
      </c>
      <c r="T43" s="295" t="s">
        <v>7893</v>
      </c>
      <c r="U43" s="324" t="str">
        <f xml:space="preserve">
IF(T44="ア",VLOOKUP(R44,ア!$A:$C,2,FALSE),
IF(T44="イ",VLOOKUP(R44,イ!$A:$C,2,FALSE),
IF(T44="ウ",HLOOKUP(R44,ウ!$1:$6,4,FALSE),
IF(T44="エ",VLOOKUP(R44,エ!$A:$E,4,FALSE),""))))</f>
        <v>12-2　小　学　館</v>
      </c>
      <c r="V43" s="326" t="str">
        <f xml:space="preserve">
IF(T44="ア",VLOOKUP(R44,ア!$A:$C,3,FALSE),
IF(T44="イ",VLOOKUP(R44,イ!$A:$C,3,FALSE),
IF(T44="ウ",HLOOKUP(R44,ウ!$1:$6,5,FALSE)&amp;HLOOKUP(R44,ウ!$1:$6,6,FALSE),
IF(T44="エ",VLOOKUP(R44,エ!$A:$E,4,FALSE),""))))</f>
        <v>ポケモンえいごじてん</v>
      </c>
      <c r="W43" s="328" t="s">
        <v>7683</v>
      </c>
      <c r="X43" s="316" t="s">
        <v>7884</v>
      </c>
      <c r="Y43" s="318" t="s">
        <v>7895</v>
      </c>
      <c r="Z43" s="320" t="s">
        <v>7886</v>
      </c>
    </row>
    <row r="44" spans="1:26" s="187" customFormat="1" ht="23.4" customHeight="1" thickBot="1" x14ac:dyDescent="0.5">
      <c r="A44" s="225" t="s">
        <v>7887</v>
      </c>
      <c r="B44" s="323"/>
      <c r="C44" s="297" t="s">
        <v>7873</v>
      </c>
      <c r="D44" s="325"/>
      <c r="E44" s="327"/>
      <c r="F44" s="329"/>
      <c r="G44" s="317"/>
      <c r="H44" s="342"/>
      <c r="I44" s="227"/>
      <c r="J44" s="323"/>
      <c r="K44" s="297"/>
      <c r="L44" s="325"/>
      <c r="M44" s="327"/>
      <c r="N44" s="329"/>
      <c r="O44" s="317"/>
      <c r="P44" s="342"/>
      <c r="Q44" s="331"/>
      <c r="R44" s="226">
        <v>9784095108506</v>
      </c>
      <c r="S44" s="323"/>
      <c r="T44" s="297" t="s">
        <v>7723</v>
      </c>
      <c r="U44" s="325"/>
      <c r="V44" s="327"/>
      <c r="W44" s="329"/>
      <c r="X44" s="317"/>
      <c r="Y44" s="319"/>
      <c r="Z44" s="321"/>
    </row>
    <row r="45" spans="1:26" s="187" customFormat="1" ht="23.4" customHeight="1" x14ac:dyDescent="0.45">
      <c r="A45" s="294" t="s">
        <v>7816</v>
      </c>
      <c r="B45" s="322" t="s">
        <v>7885</v>
      </c>
      <c r="C45" s="295" t="s">
        <v>7885</v>
      </c>
      <c r="D45" s="324" t="str">
        <f xml:space="preserve">
IF(C46="ア",VLOOKUP(A46,ア!$A:$C,2,FALSE),
IF(C46="イ",VLOOKUP(A46,イ!$A:$C,2,FALSE),
IF(C46="ウ",HLOOKUP(A46,ウ!$1:$6,4,FALSE),
IF(C46="エ",VLOOKUP(A46,エ!$A:$E,4,FALSE),""))))</f>
        <v>12-2　小　学　館</v>
      </c>
      <c r="E45" s="326" t="str">
        <f xml:space="preserve">
IF(C46="ア",VLOOKUP(A46,ア!$A:$C,3,FALSE),
IF(C46="イ",VLOOKUP(A46,イ!$A:$C,3,FALSE),
IF(C46="ウ",HLOOKUP(A46,ウ!$1:$6,5,FALSE)&amp;HLOOKUP(A46,ウ!$1:$6,6,FALSE),
IF(C46="エ",VLOOKUP(A46,エ!$A:$E,4,FALSE),""))))</f>
        <v>ポケモンえいごじてん</v>
      </c>
      <c r="F45" s="328" t="s">
        <v>7683</v>
      </c>
      <c r="G45" s="316" t="s">
        <v>7889</v>
      </c>
      <c r="H45" s="339" t="s">
        <v>7867</v>
      </c>
      <c r="I45" s="298" t="s">
        <v>7817</v>
      </c>
      <c r="J45" s="322"/>
      <c r="K45" s="295"/>
      <c r="L45" s="324" t="str">
        <f xml:space="preserve">
IF(K46="ア",VLOOKUP(I46,ア!$A:$C,2,FALSE),
IF(K46="イ",VLOOKUP(I46,イ!$A:$C,2,FALSE),
IF(K46="ウ",HLOOKUP(I46,ウ!$1:$6,4,FALSE),
IF(K46="エ",VLOOKUP(I46,エ!$A:$E,4,FALSE),""))))</f>
        <v/>
      </c>
      <c r="M45" s="326" t="str">
        <f xml:space="preserve">
IF(K46="ア",VLOOKUP(I46,ア!$A:$C,3,FALSE),
IF(K46="イ",VLOOKUP(I46,イ!$A:$C,3,FALSE),
IF(K46="ウ",HLOOKUP(I46,ウ!$1:$6,5,FALSE)&amp;HLOOKUP(I46,ウ!$1:$6,6,FALSE),
IF(K46="エ",VLOOKUP(I46,エ!$A:$E,4,FALSE),""))))</f>
        <v/>
      </c>
      <c r="N45" s="328"/>
      <c r="O45" s="316"/>
      <c r="P45" s="339"/>
      <c r="Q45" s="330"/>
      <c r="R45" s="294" t="s">
        <v>7818</v>
      </c>
      <c r="S45" s="322" t="s">
        <v>7890</v>
      </c>
      <c r="T45" s="295" t="s">
        <v>7890</v>
      </c>
      <c r="U45" s="324" t="str">
        <f xml:space="preserve">
IF(T46="ア",VLOOKUP(R46,ア!$A:$C,2,FALSE),
IF(T46="イ",VLOOKUP(R46,イ!$A:$C,2,FALSE),
IF(T46="ウ",HLOOKUP(R46,ウ!$1:$6,4,FALSE),
IF(T46="エ",VLOOKUP(R46,エ!$A:$E,4,FALSE),""))))</f>
        <v>27-4　Ｐ　Ｈ　Ｐ</v>
      </c>
      <c r="V45" s="326" t="str">
        <f xml:space="preserve">
IF(T46="ア",VLOOKUP(R46,ア!$A:$C,3,FALSE),
IF(T46="イ",VLOOKUP(R46,イ!$A:$C,3,FALSE),
IF(T46="ウ",HLOOKUP(R46,ウ!$1:$6,5,FALSE)&amp;HLOOKUP(R46,ウ!$1:$6,6,FALSE),
IF(T46="エ",VLOOKUP(R46,エ!$A:$E,4,FALSE),""))))</f>
        <v>こころのふしぎたんけんえほん</v>
      </c>
      <c r="W45" s="328" t="s">
        <v>7683</v>
      </c>
      <c r="X45" s="316" t="s">
        <v>7884</v>
      </c>
      <c r="Y45" s="318" t="s">
        <v>7867</v>
      </c>
      <c r="Z45" s="320" t="s">
        <v>7886</v>
      </c>
    </row>
    <row r="46" spans="1:26" s="184" customFormat="1" ht="23.4" customHeight="1" thickBot="1" x14ac:dyDescent="0.2">
      <c r="A46" s="226">
        <v>9784095108506</v>
      </c>
      <c r="B46" s="337"/>
      <c r="C46" s="299" t="s">
        <v>7723</v>
      </c>
      <c r="D46" s="338"/>
      <c r="E46" s="332"/>
      <c r="F46" s="333"/>
      <c r="G46" s="334"/>
      <c r="H46" s="340"/>
      <c r="I46" s="228"/>
      <c r="J46" s="337"/>
      <c r="K46" s="299"/>
      <c r="L46" s="338"/>
      <c r="M46" s="332"/>
      <c r="N46" s="333"/>
      <c r="O46" s="334"/>
      <c r="P46" s="340"/>
      <c r="Q46" s="341"/>
      <c r="R46" s="304">
        <v>9784569785752</v>
      </c>
      <c r="S46" s="337"/>
      <c r="T46" s="299" t="s">
        <v>7723</v>
      </c>
      <c r="U46" s="338"/>
      <c r="V46" s="332"/>
      <c r="W46" s="333"/>
      <c r="X46" s="334"/>
      <c r="Y46" s="335"/>
      <c r="Z46" s="336"/>
    </row>
    <row r="47" spans="1:26" s="187" customFormat="1" ht="23.4" customHeight="1" x14ac:dyDescent="0.45">
      <c r="A47" s="300" t="s">
        <v>7819</v>
      </c>
      <c r="B47" s="343" t="s">
        <v>7890</v>
      </c>
      <c r="C47" s="301" t="s">
        <v>7890</v>
      </c>
      <c r="D47" s="344" t="str">
        <f xml:space="preserve">
IF(C48="ア",VLOOKUP(A48,ア!$A:$C,2,FALSE),
IF(C48="イ",VLOOKUP(A48,イ!$A:$C,2,FALSE),
IF(C48="ウ",HLOOKUP(A48,ウ!$1:$6,4,FALSE),
IF(C48="エ",VLOOKUP(A48,エ!$A:$E,4,FALSE),""))))</f>
        <v>10-3　国　土　社</v>
      </c>
      <c r="E47" s="345" t="str">
        <f xml:space="preserve">
IF(C48="ア",VLOOKUP(A48,ア!$A:$C,3,FALSE),
IF(C48="イ",VLOOKUP(A48,イ!$A:$C,3,FALSE),
IF(C48="ウ",HLOOKUP(A48,ウ!$1:$6,5,FALSE)&amp;HLOOKUP(A48,ウ!$1:$6,6,FALSE),
IF(C48="エ",VLOOKUP(A48,エ!$A:$E,4,FALSE),""))))</f>
        <v>ルールとマナーを学ぶ
子ども生活図鑑 （３）地域・社会生活編</v>
      </c>
      <c r="F47" s="346" t="s">
        <v>7683</v>
      </c>
      <c r="G47" s="347" t="s">
        <v>7884</v>
      </c>
      <c r="H47" s="350" t="s">
        <v>7867</v>
      </c>
      <c r="I47" s="302" t="s">
        <v>1955</v>
      </c>
      <c r="J47" s="343"/>
      <c r="K47" s="301"/>
      <c r="L47" s="344" t="str">
        <f xml:space="preserve">
IF(K48="ア",VLOOKUP(I48,ア!$A:$C,2,FALSE),
IF(K48="イ",VLOOKUP(I48,イ!$A:$C,2,FALSE),
IF(K48="ウ",HLOOKUP(I48,ウ!$1:$6,4,FALSE),
IF(K48="エ",VLOOKUP(I48,エ!$A:$E,4,FALSE),""))))</f>
        <v/>
      </c>
      <c r="M47" s="345" t="str">
        <f xml:space="preserve">
IF(K48="ア",VLOOKUP(I48,ア!$A:$C,3,FALSE),
IF(K48="イ",VLOOKUP(I48,イ!$A:$C,3,FALSE),
IF(K48="ウ",HLOOKUP(I48,ウ!$1:$6,5,FALSE)&amp;HLOOKUP(I48,ウ!$1:$6,6,FALSE),
IF(K48="エ",VLOOKUP(I48,エ!$A:$E,4,FALSE),""))))</f>
        <v/>
      </c>
      <c r="N47" s="346"/>
      <c r="O47" s="347"/>
      <c r="P47" s="350"/>
      <c r="Q47" s="351"/>
      <c r="R47" s="300" t="s">
        <v>1970</v>
      </c>
      <c r="S47" s="343"/>
      <c r="T47" s="301"/>
      <c r="U47" s="353" t="str">
        <f xml:space="preserve">
IF(T48="ア",VLOOKUP(R48,ア!$A:$C,2,FALSE),
IF(T48="イ",VLOOKUP(R48,イ!$A:$C,2,FALSE),
IF(T48="ウ",HLOOKUP(R48,ウ!$1:$6,4,FALSE),
IF(T48="エ",VLOOKUP(R48,エ!$A:$E,4,FALSE),""))))</f>
        <v/>
      </c>
      <c r="V47" s="352" t="str">
        <f xml:space="preserve">
IF(T48="ア",VLOOKUP(R48,ア!$A:$C,3,FALSE),
IF(T48="イ",VLOOKUP(R48,イ!$A:$C,3,FALSE),
IF(T48="ウ",HLOOKUP(R48,ウ!$1:$6,5,FALSE)&amp;HLOOKUP(R48,ウ!$1:$6,6,FALSE),
IF(T48="エ",VLOOKUP(R48,エ!$A:$E,4,FALSE),""))))</f>
        <v/>
      </c>
      <c r="W47" s="346"/>
      <c r="X47" s="347"/>
      <c r="Y47" s="348"/>
      <c r="Z47" s="349"/>
    </row>
    <row r="48" spans="1:26" s="187" customFormat="1" ht="23.4" customHeight="1" x14ac:dyDescent="0.45">
      <c r="A48" s="225">
        <v>9784337170032</v>
      </c>
      <c r="B48" s="323"/>
      <c r="C48" s="297" t="s">
        <v>7723</v>
      </c>
      <c r="D48" s="325"/>
      <c r="E48" s="327"/>
      <c r="F48" s="329"/>
      <c r="G48" s="317"/>
      <c r="H48" s="342"/>
      <c r="I48" s="227"/>
      <c r="J48" s="323"/>
      <c r="K48" s="297"/>
      <c r="L48" s="325"/>
      <c r="M48" s="327"/>
      <c r="N48" s="329"/>
      <c r="O48" s="317"/>
      <c r="P48" s="342"/>
      <c r="Q48" s="331"/>
      <c r="R48" s="225"/>
      <c r="S48" s="323"/>
      <c r="T48" s="297"/>
      <c r="U48" s="325"/>
      <c r="V48" s="327"/>
      <c r="W48" s="329"/>
      <c r="X48" s="317"/>
      <c r="Y48" s="319"/>
      <c r="Z48" s="321"/>
    </row>
    <row r="49" spans="1:26" s="187" customFormat="1" ht="23.4" customHeight="1" x14ac:dyDescent="0.45">
      <c r="A49" s="294" t="s">
        <v>7820</v>
      </c>
      <c r="B49" s="322"/>
      <c r="C49" s="295"/>
      <c r="D49" s="324" t="str">
        <f xml:space="preserve">
IF(C50="ア",VLOOKUP(A50,ア!$A:$C,2,FALSE),
IF(C50="イ",VLOOKUP(A50,イ!$A:$C,2,FALSE),
IF(C50="ウ",HLOOKUP(A50,ウ!$1:$6,4,FALSE),
IF(C50="エ",VLOOKUP(A50,エ!$A:$E,4,FALSE),""))))</f>
        <v/>
      </c>
      <c r="E49" s="326" t="str">
        <f xml:space="preserve">
IF(C50="ア",VLOOKUP(A50,ア!$A:$C,3,FALSE),
IF(C50="イ",VLOOKUP(A50,イ!$A:$C,3,FALSE),
IF(C50="ウ",HLOOKUP(A50,ウ!$1:$6,5,FALSE)&amp;HLOOKUP(A50,ウ!$1:$6,6,FALSE),
IF(C50="エ",VLOOKUP(A50,エ!$A:$E,4,FALSE),""))))</f>
        <v/>
      </c>
      <c r="F49" s="328"/>
      <c r="G49" s="316"/>
      <c r="H49" s="339"/>
      <c r="I49" s="298" t="s">
        <v>1956</v>
      </c>
      <c r="J49" s="322"/>
      <c r="K49" s="295"/>
      <c r="L49" s="324" t="str">
        <f xml:space="preserve">
IF(K50="ア",VLOOKUP(I50,ア!$A:$C,2,FALSE),
IF(K50="イ",VLOOKUP(I50,イ!$A:$C,2,FALSE),
IF(K50="ウ",HLOOKUP(I50,ウ!$1:$6,4,FALSE),
IF(K50="エ",VLOOKUP(I50,エ!$A:$E,4,FALSE),""))))</f>
        <v/>
      </c>
      <c r="M49" s="326" t="str">
        <f xml:space="preserve">
IF(K50="ア",VLOOKUP(I50,ア!$A:$C,3,FALSE),
IF(K50="イ",VLOOKUP(I50,イ!$A:$C,3,FALSE),
IF(K50="ウ",HLOOKUP(I50,ウ!$1:$6,5,FALSE)&amp;HLOOKUP(I50,ウ!$1:$6,6,FALSE),
IF(K50="エ",VLOOKUP(I50,エ!$A:$E,4,FALSE),""))))</f>
        <v/>
      </c>
      <c r="N49" s="328"/>
      <c r="O49" s="316"/>
      <c r="P49" s="339"/>
      <c r="Q49" s="330"/>
      <c r="R49" s="294" t="s">
        <v>1971</v>
      </c>
      <c r="S49" s="322"/>
      <c r="T49" s="295"/>
      <c r="U49" s="324" t="str">
        <f xml:space="preserve">
IF(T50="ア",VLOOKUP(R50,ア!$A:$C,2,FALSE),
IF(T50="イ",VLOOKUP(R50,イ!$A:$C,2,FALSE),
IF(T50="ウ",HLOOKUP(R50,ウ!$1:$6,4,FALSE),
IF(T50="エ",VLOOKUP(R50,エ!$A:$E,4,FALSE),""))))</f>
        <v/>
      </c>
      <c r="V49" s="326" t="str">
        <f xml:space="preserve">
IF(T50="ア",VLOOKUP(R50,ア!$A:$C,3,FALSE),
IF(T50="イ",VLOOKUP(R50,イ!$A:$C,3,FALSE),
IF(T50="ウ",HLOOKUP(R50,ウ!$1:$6,5,FALSE)&amp;HLOOKUP(R50,ウ!$1:$6,6,FALSE),
IF(T50="エ",VLOOKUP(R50,エ!$A:$E,4,FALSE),""))))</f>
        <v/>
      </c>
      <c r="W49" s="328"/>
      <c r="X49" s="316"/>
      <c r="Y49" s="318"/>
      <c r="Z49" s="320"/>
    </row>
    <row r="50" spans="1:26" s="187" customFormat="1" ht="23.4" customHeight="1" x14ac:dyDescent="0.45">
      <c r="A50" s="225"/>
      <c r="B50" s="323"/>
      <c r="C50" s="297"/>
      <c r="D50" s="325"/>
      <c r="E50" s="327"/>
      <c r="F50" s="329"/>
      <c r="G50" s="317"/>
      <c r="H50" s="342"/>
      <c r="I50" s="227"/>
      <c r="J50" s="323"/>
      <c r="K50" s="297"/>
      <c r="L50" s="325"/>
      <c r="M50" s="327"/>
      <c r="N50" s="329"/>
      <c r="O50" s="317"/>
      <c r="P50" s="342"/>
      <c r="Q50" s="331"/>
      <c r="R50" s="225"/>
      <c r="S50" s="323"/>
      <c r="T50" s="297"/>
      <c r="U50" s="325"/>
      <c r="V50" s="327"/>
      <c r="W50" s="329"/>
      <c r="X50" s="317"/>
      <c r="Y50" s="319"/>
      <c r="Z50" s="321"/>
    </row>
    <row r="51" spans="1:26" s="187" customFormat="1" ht="23.4" customHeight="1" x14ac:dyDescent="0.45">
      <c r="A51" s="294" t="s">
        <v>7821</v>
      </c>
      <c r="B51" s="322"/>
      <c r="C51" s="295"/>
      <c r="D51" s="324" t="str">
        <f xml:space="preserve">
IF(C52="ア",VLOOKUP(A52,ア!$A:$C,2,FALSE),
IF(C52="イ",VLOOKUP(A52,イ!$A:$C,2,FALSE),
IF(C52="ウ",HLOOKUP(A52,ウ!$1:$6,4,FALSE),
IF(C52="エ",VLOOKUP(A52,エ!$A:$E,4,FALSE),""))))</f>
        <v/>
      </c>
      <c r="E51" s="326" t="str">
        <f xml:space="preserve">
IF(C52="ア",VLOOKUP(A52,ア!$A:$C,3,FALSE),
IF(C52="イ",VLOOKUP(A52,イ!$A:$C,3,FALSE),
IF(C52="ウ",HLOOKUP(A52,ウ!$1:$6,5,FALSE)&amp;HLOOKUP(A52,ウ!$1:$6,6,FALSE),
IF(C52="エ",VLOOKUP(A52,エ!$A:$E,4,FALSE),""))))</f>
        <v/>
      </c>
      <c r="F51" s="328"/>
      <c r="G51" s="316"/>
      <c r="H51" s="339"/>
      <c r="I51" s="298" t="s">
        <v>1957</v>
      </c>
      <c r="J51" s="322"/>
      <c r="K51" s="295"/>
      <c r="L51" s="324" t="str">
        <f xml:space="preserve">
IF(K52="ア",VLOOKUP(I52,ア!$A:$C,2,FALSE),
IF(K52="イ",VLOOKUP(I52,イ!$A:$C,2,FALSE),
IF(K52="ウ",HLOOKUP(I52,ウ!$1:$6,4,FALSE),
IF(K52="エ",VLOOKUP(I52,エ!$A:$E,4,FALSE),""))))</f>
        <v/>
      </c>
      <c r="M51" s="326" t="str">
        <f xml:space="preserve">
IF(K52="ア",VLOOKUP(I52,ア!$A:$C,3,FALSE),
IF(K52="イ",VLOOKUP(I52,イ!$A:$C,3,FALSE),
IF(K52="ウ",HLOOKUP(I52,ウ!$1:$6,5,FALSE)&amp;HLOOKUP(I52,ウ!$1:$6,6,FALSE),
IF(K52="エ",VLOOKUP(I52,エ!$A:$E,4,FALSE),""))))</f>
        <v/>
      </c>
      <c r="N51" s="328"/>
      <c r="O51" s="316"/>
      <c r="P51" s="339"/>
      <c r="Q51" s="330"/>
      <c r="R51" s="294" t="s">
        <v>1972</v>
      </c>
      <c r="S51" s="322"/>
      <c r="T51" s="295"/>
      <c r="U51" s="324" t="str">
        <f xml:space="preserve">
IF(T52="ア",VLOOKUP(R52,ア!$A:$C,2,FALSE),
IF(T52="イ",VLOOKUP(R52,イ!$A:$C,2,FALSE),
IF(T52="ウ",HLOOKUP(R52,ウ!$1:$6,4,FALSE),
IF(T52="エ",VLOOKUP(R52,エ!$A:$E,4,FALSE),""))))</f>
        <v/>
      </c>
      <c r="V51" s="326" t="str">
        <f xml:space="preserve">
IF(T52="ア",VLOOKUP(R52,ア!$A:$C,3,FALSE),
IF(T52="イ",VLOOKUP(R52,イ!$A:$C,3,FALSE),
IF(T52="ウ",HLOOKUP(R52,ウ!$1:$6,5,FALSE)&amp;HLOOKUP(R52,ウ!$1:$6,6,FALSE),
IF(T52="エ",VLOOKUP(R52,エ!$A:$E,4,FALSE),""))))</f>
        <v/>
      </c>
      <c r="W51" s="328"/>
      <c r="X51" s="316"/>
      <c r="Y51" s="318"/>
      <c r="Z51" s="320"/>
    </row>
    <row r="52" spans="1:26" s="187" customFormat="1" ht="23.4" customHeight="1" x14ac:dyDescent="0.45">
      <c r="A52" s="225"/>
      <c r="B52" s="323"/>
      <c r="C52" s="297"/>
      <c r="D52" s="325"/>
      <c r="E52" s="327"/>
      <c r="F52" s="329"/>
      <c r="G52" s="317"/>
      <c r="H52" s="342"/>
      <c r="I52" s="227"/>
      <c r="J52" s="323"/>
      <c r="K52" s="297"/>
      <c r="L52" s="325"/>
      <c r="M52" s="327"/>
      <c r="N52" s="329"/>
      <c r="O52" s="317"/>
      <c r="P52" s="342"/>
      <c r="Q52" s="331"/>
      <c r="R52" s="225"/>
      <c r="S52" s="323"/>
      <c r="T52" s="297"/>
      <c r="U52" s="325"/>
      <c r="V52" s="327"/>
      <c r="W52" s="329"/>
      <c r="X52" s="317"/>
      <c r="Y52" s="319"/>
      <c r="Z52" s="321"/>
    </row>
    <row r="53" spans="1:26" s="187" customFormat="1" ht="23.4" customHeight="1" x14ac:dyDescent="0.45">
      <c r="A53" s="294" t="s">
        <v>1953</v>
      </c>
      <c r="B53" s="322"/>
      <c r="C53" s="295"/>
      <c r="D53" s="324" t="str">
        <f xml:space="preserve">
IF(C54="ア",VLOOKUP(A54,ア!$A:$C,2,FALSE),
IF(C54="イ",VLOOKUP(A54,イ!$A:$C,2,FALSE),
IF(C54="ウ",HLOOKUP(A54,ウ!$1:$6,4,FALSE),
IF(C54="エ",VLOOKUP(A54,エ!$A:$E,4,FALSE),""))))</f>
        <v/>
      </c>
      <c r="E53" s="326" t="str">
        <f xml:space="preserve">
IF(C54="ア",VLOOKUP(A54,ア!$A:$C,3,FALSE),
IF(C54="イ",VLOOKUP(A54,イ!$A:$C,3,FALSE),
IF(C54="ウ",HLOOKUP(A54,ウ!$1:$6,5,FALSE)&amp;HLOOKUP(A54,ウ!$1:$6,6,FALSE),
IF(C54="エ",VLOOKUP(A54,エ!$A:$E,4,FALSE),""))))</f>
        <v/>
      </c>
      <c r="F53" s="328"/>
      <c r="G53" s="316"/>
      <c r="H53" s="339"/>
      <c r="I53" s="298" t="s">
        <v>1958</v>
      </c>
      <c r="J53" s="322"/>
      <c r="K53" s="295"/>
      <c r="L53" s="324" t="str">
        <f xml:space="preserve">
IF(K54="ア",VLOOKUP(I54,ア!$A:$C,2,FALSE),
IF(K54="イ",VLOOKUP(I54,イ!$A:$C,2,FALSE),
IF(K54="ウ",HLOOKUP(I54,ウ!$1:$6,4,FALSE),
IF(K54="エ",VLOOKUP(I54,エ!$A:$E,4,FALSE),""))))</f>
        <v/>
      </c>
      <c r="M53" s="326" t="str">
        <f xml:space="preserve">
IF(K54="ア",VLOOKUP(I54,ア!$A:$C,3,FALSE),
IF(K54="イ",VLOOKUP(I54,イ!$A:$C,3,FALSE),
IF(K54="ウ",HLOOKUP(I54,ウ!$1:$6,5,FALSE)&amp;HLOOKUP(I54,ウ!$1:$6,6,FALSE),
IF(K54="エ",VLOOKUP(I54,エ!$A:$E,4,FALSE),""))))</f>
        <v/>
      </c>
      <c r="N53" s="328"/>
      <c r="O53" s="316"/>
      <c r="P53" s="339"/>
      <c r="Q53" s="330"/>
      <c r="R53" s="294" t="s">
        <v>1973</v>
      </c>
      <c r="S53" s="322"/>
      <c r="T53" s="295"/>
      <c r="U53" s="324" t="str">
        <f xml:space="preserve">
IF(T54="ア",VLOOKUP(R54,ア!$A:$C,2,FALSE),
IF(T54="イ",VLOOKUP(R54,イ!$A:$C,2,FALSE),
IF(T54="ウ",HLOOKUP(R54,ウ!$1:$6,4,FALSE),
IF(T54="エ",VLOOKUP(R54,エ!$A:$E,4,FALSE),""))))</f>
        <v/>
      </c>
      <c r="V53" s="326" t="str">
        <f xml:space="preserve">
IF(T54="ア",VLOOKUP(R54,ア!$A:$C,3,FALSE),
IF(T54="イ",VLOOKUP(R54,イ!$A:$C,3,FALSE),
IF(T54="ウ",HLOOKUP(R54,ウ!$1:$6,5,FALSE)&amp;HLOOKUP(R54,ウ!$1:$6,6,FALSE),
IF(T54="エ",VLOOKUP(R54,エ!$A:$E,4,FALSE),""))))</f>
        <v/>
      </c>
      <c r="W53" s="328"/>
      <c r="X53" s="316"/>
      <c r="Y53" s="318"/>
      <c r="Z53" s="320"/>
    </row>
    <row r="54" spans="1:26" s="187" customFormat="1" ht="23.4" customHeight="1" x14ac:dyDescent="0.45">
      <c r="A54" s="225"/>
      <c r="B54" s="323"/>
      <c r="C54" s="297"/>
      <c r="D54" s="325"/>
      <c r="E54" s="327"/>
      <c r="F54" s="329"/>
      <c r="G54" s="317"/>
      <c r="H54" s="342"/>
      <c r="I54" s="227"/>
      <c r="J54" s="323"/>
      <c r="K54" s="297"/>
      <c r="L54" s="325"/>
      <c r="M54" s="327"/>
      <c r="N54" s="329"/>
      <c r="O54" s="317"/>
      <c r="P54" s="342"/>
      <c r="Q54" s="331"/>
      <c r="R54" s="225"/>
      <c r="S54" s="323"/>
      <c r="T54" s="297"/>
      <c r="U54" s="325"/>
      <c r="V54" s="327"/>
      <c r="W54" s="329"/>
      <c r="X54" s="317"/>
      <c r="Y54" s="319"/>
      <c r="Z54" s="321"/>
    </row>
    <row r="55" spans="1:26" s="187" customFormat="1" ht="23.4" customHeight="1" x14ac:dyDescent="0.45">
      <c r="A55" s="294" t="s">
        <v>1954</v>
      </c>
      <c r="B55" s="322"/>
      <c r="C55" s="295"/>
      <c r="D55" s="324" t="str">
        <f xml:space="preserve">
IF(C56="ア",VLOOKUP(A56,ア!$A:$C,2,FALSE),
IF(C56="イ",VLOOKUP(A56,イ!$A:$C,2,FALSE),
IF(C56="ウ",HLOOKUP(A56,ウ!$1:$6,4,FALSE),
IF(C56="エ",VLOOKUP(A56,エ!$A:$E,4,FALSE),""))))</f>
        <v/>
      </c>
      <c r="E55" s="326" t="str">
        <f xml:space="preserve">
IF(C56="ア",VLOOKUP(A56,ア!$A:$C,3,FALSE),
IF(C56="イ",VLOOKUP(A56,イ!$A:$C,3,FALSE),
IF(C56="ウ",HLOOKUP(A56,ウ!$1:$6,5,FALSE)&amp;HLOOKUP(A56,ウ!$1:$6,6,FALSE),
IF(C56="エ",VLOOKUP(A56,エ!$A:$E,4,FALSE),""))))</f>
        <v/>
      </c>
      <c r="F55" s="328"/>
      <c r="G55" s="316"/>
      <c r="H55" s="339"/>
      <c r="I55" s="298" t="s">
        <v>1959</v>
      </c>
      <c r="J55" s="322"/>
      <c r="K55" s="295"/>
      <c r="L55" s="324" t="str">
        <f xml:space="preserve">
IF(K56="ア",VLOOKUP(I56,ア!$A:$C,2,FALSE),
IF(K56="イ",VLOOKUP(I56,イ!$A:$C,2,FALSE),
IF(K56="ウ",HLOOKUP(I56,ウ!$1:$6,4,FALSE),
IF(K56="エ",VLOOKUP(I56,エ!$A:$E,4,FALSE),""))))</f>
        <v/>
      </c>
      <c r="M55" s="326" t="str">
        <f xml:space="preserve">
IF(K56="ア",VLOOKUP(I56,ア!$A:$C,3,FALSE),
IF(K56="イ",VLOOKUP(I56,イ!$A:$C,3,FALSE),
IF(K56="ウ",HLOOKUP(I56,ウ!$1:$6,5,FALSE)&amp;HLOOKUP(I56,ウ!$1:$6,6,FALSE),
IF(K56="エ",VLOOKUP(I56,エ!$A:$E,4,FALSE),""))))</f>
        <v/>
      </c>
      <c r="N55" s="328"/>
      <c r="O55" s="316"/>
      <c r="P55" s="339"/>
      <c r="Q55" s="330"/>
      <c r="R55" s="294" t="s">
        <v>1974</v>
      </c>
      <c r="S55" s="322"/>
      <c r="T55" s="295"/>
      <c r="U55" s="324" t="str">
        <f xml:space="preserve">
IF(T56="ア",VLOOKUP(R56,ア!$A:$C,2,FALSE),
IF(T56="イ",VLOOKUP(R56,イ!$A:$C,2,FALSE),
IF(T56="ウ",HLOOKUP(R56,ウ!$1:$6,4,FALSE),
IF(T56="エ",VLOOKUP(R56,エ!$A:$E,4,FALSE),""))))</f>
        <v/>
      </c>
      <c r="V55" s="326" t="str">
        <f xml:space="preserve">
IF(T56="ア",VLOOKUP(R56,ア!$A:$C,3,FALSE),
IF(T56="イ",VLOOKUP(R56,イ!$A:$C,3,FALSE),
IF(T56="ウ",HLOOKUP(R56,ウ!$1:$6,5,FALSE)&amp;HLOOKUP(R56,ウ!$1:$6,6,FALSE),
IF(T56="エ",VLOOKUP(R56,エ!$A:$E,4,FALSE),""))))</f>
        <v/>
      </c>
      <c r="W55" s="328"/>
      <c r="X55" s="316"/>
      <c r="Y55" s="318"/>
      <c r="Z55" s="320"/>
    </row>
    <row r="56" spans="1:26" s="187" customFormat="1" ht="23.4" customHeight="1" x14ac:dyDescent="0.45">
      <c r="A56" s="225"/>
      <c r="B56" s="323"/>
      <c r="C56" s="297"/>
      <c r="D56" s="325"/>
      <c r="E56" s="327"/>
      <c r="F56" s="329"/>
      <c r="G56" s="317"/>
      <c r="H56" s="342"/>
      <c r="I56" s="227"/>
      <c r="J56" s="323"/>
      <c r="K56" s="297"/>
      <c r="L56" s="325"/>
      <c r="M56" s="327"/>
      <c r="N56" s="329"/>
      <c r="O56" s="317"/>
      <c r="P56" s="342"/>
      <c r="Q56" s="331"/>
      <c r="R56" s="225"/>
      <c r="S56" s="323"/>
      <c r="T56" s="297"/>
      <c r="U56" s="325"/>
      <c r="V56" s="327"/>
      <c r="W56" s="329"/>
      <c r="X56" s="317"/>
      <c r="Y56" s="319"/>
      <c r="Z56" s="321"/>
    </row>
    <row r="57" spans="1:26" s="187" customFormat="1" ht="23.4" customHeight="1" x14ac:dyDescent="0.45">
      <c r="A57" s="294" t="s">
        <v>7822</v>
      </c>
      <c r="B57" s="322"/>
      <c r="C57" s="295"/>
      <c r="D57" s="324" t="str">
        <f xml:space="preserve">
IF(C58="ア",VLOOKUP(A58,ア!$A:$C,2,FALSE),
IF(C58="イ",VLOOKUP(A58,イ!$A:$C,2,FALSE),
IF(C58="ウ",HLOOKUP(A58,ウ!$1:$6,4,FALSE),
IF(C58="エ",VLOOKUP(A58,エ!$A:$E,4,FALSE),""))))</f>
        <v/>
      </c>
      <c r="E57" s="326" t="str">
        <f xml:space="preserve">
IF(C58="ア",VLOOKUP(A58,ア!$A:$C,3,FALSE),
IF(C58="イ",VLOOKUP(A58,イ!$A:$C,3,FALSE),
IF(C58="ウ",HLOOKUP(A58,ウ!$1:$6,5,FALSE)&amp;HLOOKUP(A58,ウ!$1:$6,6,FALSE),
IF(C58="エ",VLOOKUP(A58,エ!$A:$E,4,FALSE),""))))</f>
        <v/>
      </c>
      <c r="F57" s="328"/>
      <c r="G57" s="316"/>
      <c r="H57" s="339"/>
      <c r="I57" s="298" t="s">
        <v>1960</v>
      </c>
      <c r="J57" s="322"/>
      <c r="K57" s="295"/>
      <c r="L57" s="324" t="str">
        <f xml:space="preserve">
IF(K58="ア",VLOOKUP(I58,ア!$A:$C,2,FALSE),
IF(K58="イ",VLOOKUP(I58,イ!$A:$C,2,FALSE),
IF(K58="ウ",HLOOKUP(I58,ウ!$1:$6,4,FALSE),
IF(K58="エ",VLOOKUP(I58,エ!$A:$E,4,FALSE),""))))</f>
        <v/>
      </c>
      <c r="M57" s="326" t="str">
        <f xml:space="preserve">
IF(K58="ア",VLOOKUP(I58,ア!$A:$C,3,FALSE),
IF(K58="イ",VLOOKUP(I58,イ!$A:$C,3,FALSE),
IF(K58="ウ",HLOOKUP(I58,ウ!$1:$6,5,FALSE)&amp;HLOOKUP(I58,ウ!$1:$6,6,FALSE),
IF(K58="エ",VLOOKUP(I58,エ!$A:$E,4,FALSE),""))))</f>
        <v/>
      </c>
      <c r="N57" s="328"/>
      <c r="O57" s="316"/>
      <c r="P57" s="339"/>
      <c r="Q57" s="330"/>
      <c r="R57" s="294" t="s">
        <v>1975</v>
      </c>
      <c r="S57" s="322"/>
      <c r="T57" s="295"/>
      <c r="U57" s="324" t="str">
        <f xml:space="preserve">
IF(T58="ア",VLOOKUP(R58,ア!$A:$C,2,FALSE),
IF(T58="イ",VLOOKUP(R58,イ!$A:$C,2,FALSE),
IF(T58="ウ",HLOOKUP(R58,ウ!$1:$6,4,FALSE),
IF(T58="エ",VLOOKUP(R58,エ!$A:$E,4,FALSE),""))))</f>
        <v/>
      </c>
      <c r="V57" s="326" t="str">
        <f xml:space="preserve">
IF(T58="ア",VLOOKUP(R58,ア!$A:$C,3,FALSE),
IF(T58="イ",VLOOKUP(R58,イ!$A:$C,3,FALSE),
IF(T58="ウ",HLOOKUP(R58,ウ!$1:$6,5,FALSE)&amp;HLOOKUP(R58,ウ!$1:$6,6,FALSE),
IF(T58="エ",VLOOKUP(R58,エ!$A:$E,4,FALSE),""))))</f>
        <v/>
      </c>
      <c r="W57" s="328"/>
      <c r="X57" s="316"/>
      <c r="Y57" s="318"/>
      <c r="Z57" s="320"/>
    </row>
    <row r="58" spans="1:26" s="187" customFormat="1" ht="23.4" customHeight="1" x14ac:dyDescent="0.45">
      <c r="A58" s="225"/>
      <c r="B58" s="323"/>
      <c r="C58" s="297"/>
      <c r="D58" s="325"/>
      <c r="E58" s="327"/>
      <c r="F58" s="329"/>
      <c r="G58" s="317"/>
      <c r="H58" s="342"/>
      <c r="I58" s="227"/>
      <c r="J58" s="323"/>
      <c r="K58" s="297"/>
      <c r="L58" s="325"/>
      <c r="M58" s="327"/>
      <c r="N58" s="329"/>
      <c r="O58" s="317"/>
      <c r="P58" s="342"/>
      <c r="Q58" s="331"/>
      <c r="R58" s="225"/>
      <c r="S58" s="323"/>
      <c r="T58" s="297"/>
      <c r="U58" s="325"/>
      <c r="V58" s="327"/>
      <c r="W58" s="329"/>
      <c r="X58" s="317"/>
      <c r="Y58" s="319"/>
      <c r="Z58" s="321"/>
    </row>
    <row r="59" spans="1:26" s="187" customFormat="1" ht="23.4" customHeight="1" x14ac:dyDescent="0.45">
      <c r="A59" s="294" t="s">
        <v>7823</v>
      </c>
      <c r="B59" s="322"/>
      <c r="C59" s="295"/>
      <c r="D59" s="324" t="str">
        <f xml:space="preserve">
IF(C60="ア",VLOOKUP(A60,ア!$A:$C,2,FALSE),
IF(C60="イ",VLOOKUP(A60,イ!$A:$C,2,FALSE),
IF(C60="ウ",HLOOKUP(A60,ウ!$1:$6,4,FALSE),
IF(C60="エ",VLOOKUP(A60,エ!$A:$E,4,FALSE),""))))</f>
        <v/>
      </c>
      <c r="E59" s="326" t="str">
        <f xml:space="preserve">
IF(C60="ア",VLOOKUP(A60,ア!$A:$C,3,FALSE),
IF(C60="イ",VLOOKUP(A60,イ!$A:$C,3,FALSE),
IF(C60="ウ",HLOOKUP(A60,ウ!$1:$6,5,FALSE)&amp;HLOOKUP(A60,ウ!$1:$6,6,FALSE),
IF(C60="エ",VLOOKUP(A60,エ!$A:$E,4,FALSE),""))))</f>
        <v/>
      </c>
      <c r="F59" s="328"/>
      <c r="G59" s="316"/>
      <c r="H59" s="339"/>
      <c r="I59" s="298" t="s">
        <v>1961</v>
      </c>
      <c r="J59" s="322"/>
      <c r="K59" s="295"/>
      <c r="L59" s="324" t="str">
        <f xml:space="preserve">
IF(K60="ア",VLOOKUP(I60,ア!$A:$C,2,FALSE),
IF(K60="イ",VLOOKUP(I60,イ!$A:$C,2,FALSE),
IF(K60="ウ",HLOOKUP(I60,ウ!$1:$6,4,FALSE),
IF(K60="エ",VLOOKUP(I60,エ!$A:$E,4,FALSE),""))))</f>
        <v/>
      </c>
      <c r="M59" s="326" t="str">
        <f xml:space="preserve">
IF(K60="ア",VLOOKUP(I60,ア!$A:$C,3,FALSE),
IF(K60="イ",VLOOKUP(I60,イ!$A:$C,3,FALSE),
IF(K60="ウ",HLOOKUP(I60,ウ!$1:$6,5,FALSE)&amp;HLOOKUP(I60,ウ!$1:$6,6,FALSE),
IF(K60="エ",VLOOKUP(I60,エ!$A:$E,4,FALSE),""))))</f>
        <v/>
      </c>
      <c r="N59" s="328"/>
      <c r="O59" s="316"/>
      <c r="P59" s="339"/>
      <c r="Q59" s="330"/>
      <c r="R59" s="294" t="s">
        <v>1976</v>
      </c>
      <c r="S59" s="322"/>
      <c r="T59" s="295"/>
      <c r="U59" s="324" t="str">
        <f xml:space="preserve">
IF(T60="ア",VLOOKUP(R60,ア!$A:$C,2,FALSE),
IF(T60="イ",VLOOKUP(R60,イ!$A:$C,2,FALSE),
IF(T60="ウ",HLOOKUP(R60,ウ!$1:$6,4,FALSE),
IF(T60="エ",VLOOKUP(R60,エ!$A:$E,4,FALSE),""))))</f>
        <v/>
      </c>
      <c r="V59" s="326" t="str">
        <f xml:space="preserve">
IF(T60="ア",VLOOKUP(R60,ア!$A:$C,3,FALSE),
IF(T60="イ",VLOOKUP(R60,イ!$A:$C,3,FALSE),
IF(T60="ウ",HLOOKUP(R60,ウ!$1:$6,5,FALSE)&amp;HLOOKUP(R60,ウ!$1:$6,6,FALSE),
IF(T60="エ",VLOOKUP(R60,エ!$A:$E,4,FALSE),""))))</f>
        <v/>
      </c>
      <c r="W59" s="328"/>
      <c r="X59" s="316"/>
      <c r="Y59" s="318"/>
      <c r="Z59" s="320"/>
    </row>
    <row r="60" spans="1:26" s="187" customFormat="1" ht="23.4" customHeight="1" x14ac:dyDescent="0.45">
      <c r="A60" s="225"/>
      <c r="B60" s="323"/>
      <c r="C60" s="297"/>
      <c r="D60" s="325"/>
      <c r="E60" s="327"/>
      <c r="F60" s="329"/>
      <c r="G60" s="317"/>
      <c r="H60" s="342"/>
      <c r="I60" s="227"/>
      <c r="J60" s="323"/>
      <c r="K60" s="297"/>
      <c r="L60" s="325"/>
      <c r="M60" s="327"/>
      <c r="N60" s="329"/>
      <c r="O60" s="317"/>
      <c r="P60" s="342"/>
      <c r="Q60" s="331"/>
      <c r="R60" s="225"/>
      <c r="S60" s="323"/>
      <c r="T60" s="297"/>
      <c r="U60" s="325"/>
      <c r="V60" s="327"/>
      <c r="W60" s="329"/>
      <c r="X60" s="317"/>
      <c r="Y60" s="319"/>
      <c r="Z60" s="321"/>
    </row>
    <row r="61" spans="1:26" s="187" customFormat="1" ht="23.4" customHeight="1" x14ac:dyDescent="0.45">
      <c r="A61" s="294" t="s">
        <v>7824</v>
      </c>
      <c r="B61" s="322"/>
      <c r="C61" s="295"/>
      <c r="D61" s="324" t="str">
        <f xml:space="preserve">
IF(C62="ア",VLOOKUP(A62,ア!$A:$C,2,FALSE),
IF(C62="イ",VLOOKUP(A62,イ!$A:$C,2,FALSE),
IF(C62="ウ",HLOOKUP(A62,ウ!$1:$6,4,FALSE),
IF(C62="エ",VLOOKUP(A62,エ!$A:$E,4,FALSE),""))))</f>
        <v/>
      </c>
      <c r="E61" s="326" t="str">
        <f xml:space="preserve">
IF(C62="ア",VLOOKUP(A62,ア!$A:$C,3,FALSE),
IF(C62="イ",VLOOKUP(A62,イ!$A:$C,3,FALSE),
IF(C62="ウ",HLOOKUP(A62,ウ!$1:$6,5,FALSE)&amp;HLOOKUP(A62,ウ!$1:$6,6,FALSE),
IF(C62="エ",VLOOKUP(A62,エ!$A:$E,4,FALSE),""))))</f>
        <v/>
      </c>
      <c r="F61" s="328"/>
      <c r="G61" s="316"/>
      <c r="H61" s="339"/>
      <c r="I61" s="298" t="s">
        <v>1962</v>
      </c>
      <c r="J61" s="322"/>
      <c r="K61" s="295"/>
      <c r="L61" s="324" t="str">
        <f xml:space="preserve">
IF(K62="ア",VLOOKUP(I62,ア!$A:$C,2,FALSE),
IF(K62="イ",VLOOKUP(I62,イ!$A:$C,2,FALSE),
IF(K62="ウ",HLOOKUP(I62,ウ!$1:$6,4,FALSE),
IF(K62="エ",VLOOKUP(I62,エ!$A:$E,4,FALSE),""))))</f>
        <v/>
      </c>
      <c r="M61" s="326" t="str">
        <f xml:space="preserve">
IF(K62="ア",VLOOKUP(I62,ア!$A:$C,3,FALSE),
IF(K62="イ",VLOOKUP(I62,イ!$A:$C,3,FALSE),
IF(K62="ウ",HLOOKUP(I62,ウ!$1:$6,5,FALSE)&amp;HLOOKUP(I62,ウ!$1:$6,6,FALSE),
IF(K62="エ",VLOOKUP(I62,エ!$A:$E,4,FALSE),""))))</f>
        <v/>
      </c>
      <c r="N61" s="328"/>
      <c r="O61" s="316"/>
      <c r="P61" s="339"/>
      <c r="Q61" s="330"/>
      <c r="R61" s="294" t="s">
        <v>1977</v>
      </c>
      <c r="S61" s="322"/>
      <c r="T61" s="295"/>
      <c r="U61" s="324" t="str">
        <f xml:space="preserve">
IF(T62="ア",VLOOKUP(R62,ア!$A:$C,2,FALSE),
IF(T62="イ",VLOOKUP(R62,イ!$A:$C,2,FALSE),
IF(T62="ウ",HLOOKUP(R62,ウ!$1:$6,4,FALSE),
IF(T62="エ",VLOOKUP(R62,エ!$A:$E,4,FALSE),""))))</f>
        <v/>
      </c>
      <c r="V61" s="326" t="str">
        <f xml:space="preserve">
IF(T62="ア",VLOOKUP(R62,ア!$A:$C,3,FALSE),
IF(T62="イ",VLOOKUP(R62,イ!$A:$C,3,FALSE),
IF(T62="ウ",HLOOKUP(R62,ウ!$1:$6,5,FALSE)&amp;HLOOKUP(R62,ウ!$1:$6,6,FALSE),
IF(T62="エ",VLOOKUP(R62,エ!$A:$E,4,FALSE),""))))</f>
        <v/>
      </c>
      <c r="W61" s="328"/>
      <c r="X61" s="316"/>
      <c r="Y61" s="318"/>
      <c r="Z61" s="320"/>
    </row>
    <row r="62" spans="1:26" s="187" customFormat="1" ht="23.4" customHeight="1" x14ac:dyDescent="0.45">
      <c r="A62" s="225"/>
      <c r="B62" s="323"/>
      <c r="C62" s="297"/>
      <c r="D62" s="325"/>
      <c r="E62" s="327"/>
      <c r="F62" s="329"/>
      <c r="G62" s="317"/>
      <c r="H62" s="342"/>
      <c r="I62" s="227"/>
      <c r="J62" s="323"/>
      <c r="K62" s="297"/>
      <c r="L62" s="325"/>
      <c r="M62" s="327"/>
      <c r="N62" s="329"/>
      <c r="O62" s="317"/>
      <c r="P62" s="342"/>
      <c r="Q62" s="331"/>
      <c r="R62" s="225"/>
      <c r="S62" s="323"/>
      <c r="T62" s="297"/>
      <c r="U62" s="325"/>
      <c r="V62" s="327"/>
      <c r="W62" s="329"/>
      <c r="X62" s="317"/>
      <c r="Y62" s="319"/>
      <c r="Z62" s="321"/>
    </row>
    <row r="63" spans="1:26" s="187" customFormat="1" ht="23.4" customHeight="1" x14ac:dyDescent="0.45">
      <c r="A63" s="294" t="s">
        <v>7825</v>
      </c>
      <c r="B63" s="322"/>
      <c r="C63" s="295"/>
      <c r="D63" s="324" t="str">
        <f xml:space="preserve">
IF(C64="ア",VLOOKUP(A64,ア!$A:$C,2,FALSE),
IF(C64="イ",VLOOKUP(A64,イ!$A:$C,2,FALSE),
IF(C64="ウ",HLOOKUP(A64,ウ!$1:$6,4,FALSE),
IF(C64="エ",VLOOKUP(A64,エ!$A:$E,4,FALSE),""))))</f>
        <v/>
      </c>
      <c r="E63" s="326" t="str">
        <f xml:space="preserve">
IF(C64="ア",VLOOKUP(A64,ア!$A:$C,3,FALSE),
IF(C64="イ",VLOOKUP(A64,イ!$A:$C,3,FALSE),
IF(C64="ウ",HLOOKUP(A64,ウ!$1:$6,5,FALSE)&amp;HLOOKUP(A64,ウ!$1:$6,6,FALSE),
IF(C64="エ",VLOOKUP(A64,エ!$A:$E,4,FALSE),""))))</f>
        <v/>
      </c>
      <c r="F63" s="328"/>
      <c r="G63" s="316"/>
      <c r="H63" s="339"/>
      <c r="I63" s="298" t="s">
        <v>1963</v>
      </c>
      <c r="J63" s="322"/>
      <c r="K63" s="295"/>
      <c r="L63" s="324" t="str">
        <f xml:space="preserve">
IF(K64="ア",VLOOKUP(I64,ア!$A:$C,2,FALSE),
IF(K64="イ",VLOOKUP(I64,イ!$A:$C,2,FALSE),
IF(K64="ウ",HLOOKUP(I64,ウ!$1:$6,4,FALSE),
IF(K64="エ",VLOOKUP(I64,エ!$A:$E,4,FALSE),""))))</f>
        <v/>
      </c>
      <c r="M63" s="326" t="str">
        <f xml:space="preserve">
IF(K64="ア",VLOOKUP(I64,ア!$A:$C,3,FALSE),
IF(K64="イ",VLOOKUP(I64,イ!$A:$C,3,FALSE),
IF(K64="ウ",HLOOKUP(I64,ウ!$1:$6,5,FALSE)&amp;HLOOKUP(I64,ウ!$1:$6,6,FALSE),
IF(K64="エ",VLOOKUP(I64,エ!$A:$E,4,FALSE),""))))</f>
        <v/>
      </c>
      <c r="N63" s="328"/>
      <c r="O63" s="316"/>
      <c r="P63" s="339"/>
      <c r="Q63" s="330"/>
      <c r="R63" s="294" t="s">
        <v>1978</v>
      </c>
      <c r="S63" s="322"/>
      <c r="T63" s="295"/>
      <c r="U63" s="324" t="str">
        <f xml:space="preserve">
IF(T64="ア",VLOOKUP(R64,ア!$A:$C,2,FALSE),
IF(T64="イ",VLOOKUP(R64,イ!$A:$C,2,FALSE),
IF(T64="ウ",HLOOKUP(R64,ウ!$1:$6,4,FALSE),
IF(T64="エ",VLOOKUP(R64,エ!$A:$E,4,FALSE),""))))</f>
        <v/>
      </c>
      <c r="V63" s="326" t="str">
        <f xml:space="preserve">
IF(T64="ア",VLOOKUP(R64,ア!$A:$C,3,FALSE),
IF(T64="イ",VLOOKUP(R64,イ!$A:$C,3,FALSE),
IF(T64="ウ",HLOOKUP(R64,ウ!$1:$6,5,FALSE)&amp;HLOOKUP(R64,ウ!$1:$6,6,FALSE),
IF(T64="エ",VLOOKUP(R64,エ!$A:$E,4,FALSE),""))))</f>
        <v/>
      </c>
      <c r="W63" s="328"/>
      <c r="X63" s="316"/>
      <c r="Y63" s="318"/>
      <c r="Z63" s="320"/>
    </row>
    <row r="64" spans="1:26" s="187" customFormat="1" ht="23.4" customHeight="1" x14ac:dyDescent="0.45">
      <c r="A64" s="225"/>
      <c r="B64" s="323"/>
      <c r="C64" s="297"/>
      <c r="D64" s="325"/>
      <c r="E64" s="327"/>
      <c r="F64" s="329"/>
      <c r="G64" s="317"/>
      <c r="H64" s="342"/>
      <c r="I64" s="227"/>
      <c r="J64" s="323"/>
      <c r="K64" s="297"/>
      <c r="L64" s="325"/>
      <c r="M64" s="327"/>
      <c r="N64" s="329"/>
      <c r="O64" s="317"/>
      <c r="P64" s="342"/>
      <c r="Q64" s="331"/>
      <c r="R64" s="225"/>
      <c r="S64" s="323"/>
      <c r="T64" s="297"/>
      <c r="U64" s="325"/>
      <c r="V64" s="327"/>
      <c r="W64" s="329"/>
      <c r="X64" s="317"/>
      <c r="Y64" s="319"/>
      <c r="Z64" s="321"/>
    </row>
    <row r="65" spans="1:26" s="187" customFormat="1" ht="23.4" customHeight="1" x14ac:dyDescent="0.45">
      <c r="A65" s="294" t="s">
        <v>7826</v>
      </c>
      <c r="B65" s="322"/>
      <c r="C65" s="295"/>
      <c r="D65" s="324" t="str">
        <f xml:space="preserve">
IF(C66="ア",VLOOKUP(A66,ア!$A:$C,2,FALSE),
IF(C66="イ",VLOOKUP(A66,イ!$A:$C,2,FALSE),
IF(C66="ウ",HLOOKUP(A66,ウ!$1:$6,4,FALSE),
IF(C66="エ",VLOOKUP(A66,エ!$A:$E,4,FALSE),""))))</f>
        <v/>
      </c>
      <c r="E65" s="326" t="str">
        <f xml:space="preserve">
IF(C66="ア",VLOOKUP(A66,ア!$A:$C,3,FALSE),
IF(C66="イ",VLOOKUP(A66,イ!$A:$C,3,FALSE),
IF(C66="ウ",HLOOKUP(A66,ウ!$1:$6,5,FALSE)&amp;HLOOKUP(A66,ウ!$1:$6,6,FALSE),
IF(C66="エ",VLOOKUP(A66,エ!$A:$E,4,FALSE),""))))</f>
        <v/>
      </c>
      <c r="F65" s="328"/>
      <c r="G65" s="316"/>
      <c r="H65" s="339"/>
      <c r="I65" s="298" t="s">
        <v>1964</v>
      </c>
      <c r="J65" s="322"/>
      <c r="K65" s="295"/>
      <c r="L65" s="324" t="str">
        <f xml:space="preserve">
IF(K66="ア",VLOOKUP(I66,ア!$A:$C,2,FALSE),
IF(K66="イ",VLOOKUP(I66,イ!$A:$C,2,FALSE),
IF(K66="ウ",HLOOKUP(I66,ウ!$1:$6,4,FALSE),
IF(K66="エ",VLOOKUP(I66,エ!$A:$E,4,FALSE),""))))</f>
        <v/>
      </c>
      <c r="M65" s="326" t="str">
        <f xml:space="preserve">
IF(K66="ア",VLOOKUP(I66,ア!$A:$C,3,FALSE),
IF(K66="イ",VLOOKUP(I66,イ!$A:$C,3,FALSE),
IF(K66="ウ",HLOOKUP(I66,ウ!$1:$6,5,FALSE)&amp;HLOOKUP(I66,ウ!$1:$6,6,FALSE),
IF(K66="エ",VLOOKUP(I66,エ!$A:$E,4,FALSE),""))))</f>
        <v/>
      </c>
      <c r="N65" s="328"/>
      <c r="O65" s="316"/>
      <c r="P65" s="339"/>
      <c r="Q65" s="330"/>
      <c r="R65" s="294" t="s">
        <v>1979</v>
      </c>
      <c r="S65" s="322"/>
      <c r="T65" s="295"/>
      <c r="U65" s="324" t="str">
        <f xml:space="preserve">
IF(T66="ア",VLOOKUP(R66,ア!$A:$C,2,FALSE),
IF(T66="イ",VLOOKUP(R66,イ!$A:$C,2,FALSE),
IF(T66="ウ",HLOOKUP(R66,ウ!$1:$6,4,FALSE),
IF(T66="エ",VLOOKUP(R66,エ!$A:$E,4,FALSE),""))))</f>
        <v/>
      </c>
      <c r="V65" s="326" t="str">
        <f xml:space="preserve">
IF(T66="ア",VLOOKUP(R66,ア!$A:$C,3,FALSE),
IF(T66="イ",VLOOKUP(R66,イ!$A:$C,3,FALSE),
IF(T66="ウ",HLOOKUP(R66,ウ!$1:$6,5,FALSE)&amp;HLOOKUP(R66,ウ!$1:$6,6,FALSE),
IF(T66="エ",VLOOKUP(R66,エ!$A:$E,4,FALSE),""))))</f>
        <v/>
      </c>
      <c r="W65" s="328"/>
      <c r="X65" s="316"/>
      <c r="Y65" s="318"/>
      <c r="Z65" s="320"/>
    </row>
    <row r="66" spans="1:26" s="187" customFormat="1" ht="23.4" customHeight="1" x14ac:dyDescent="0.45">
      <c r="A66" s="225"/>
      <c r="B66" s="323"/>
      <c r="C66" s="297"/>
      <c r="D66" s="325"/>
      <c r="E66" s="327"/>
      <c r="F66" s="329"/>
      <c r="G66" s="317"/>
      <c r="H66" s="342"/>
      <c r="I66" s="227"/>
      <c r="J66" s="323"/>
      <c r="K66" s="297"/>
      <c r="L66" s="325"/>
      <c r="M66" s="327"/>
      <c r="N66" s="329"/>
      <c r="O66" s="317"/>
      <c r="P66" s="342"/>
      <c r="Q66" s="331"/>
      <c r="R66" s="225"/>
      <c r="S66" s="323"/>
      <c r="T66" s="297"/>
      <c r="U66" s="325"/>
      <c r="V66" s="327"/>
      <c r="W66" s="329"/>
      <c r="X66" s="317"/>
      <c r="Y66" s="319"/>
      <c r="Z66" s="321"/>
    </row>
    <row r="67" spans="1:26" s="187" customFormat="1" ht="23.4" customHeight="1" x14ac:dyDescent="0.45">
      <c r="A67" s="294" t="s">
        <v>7827</v>
      </c>
      <c r="B67" s="322"/>
      <c r="C67" s="295"/>
      <c r="D67" s="324" t="str">
        <f xml:space="preserve">
IF(C68="ア",VLOOKUP(A68,ア!$A:$C,2,FALSE),
IF(C68="イ",VLOOKUP(A68,イ!$A:$C,2,FALSE),
IF(C68="ウ",HLOOKUP(A68,ウ!$1:$6,4,FALSE),
IF(C68="エ",VLOOKUP(A68,エ!$A:$E,4,FALSE),""))))</f>
        <v/>
      </c>
      <c r="E67" s="326" t="str">
        <f xml:space="preserve">
IF(C68="ア",VLOOKUP(A68,ア!$A:$C,3,FALSE),
IF(C68="イ",VLOOKUP(A68,イ!$A:$C,3,FALSE),
IF(C68="ウ",HLOOKUP(A68,ウ!$1:$6,5,FALSE)&amp;HLOOKUP(A68,ウ!$1:$6,6,FALSE),
IF(C68="エ",VLOOKUP(A68,エ!$A:$E,4,FALSE),""))))</f>
        <v/>
      </c>
      <c r="F67" s="328"/>
      <c r="G67" s="316"/>
      <c r="H67" s="339"/>
      <c r="I67" s="298" t="s">
        <v>1965</v>
      </c>
      <c r="J67" s="322"/>
      <c r="K67" s="295"/>
      <c r="L67" s="324" t="str">
        <f xml:space="preserve">
IF(K68="ア",VLOOKUP(I68,ア!$A:$C,2,FALSE),
IF(K68="イ",VLOOKUP(I68,イ!$A:$C,2,FALSE),
IF(K68="ウ",HLOOKUP(I68,ウ!$1:$6,4,FALSE),
IF(K68="エ",VLOOKUP(I68,エ!$A:$E,4,FALSE),""))))</f>
        <v/>
      </c>
      <c r="M67" s="326" t="str">
        <f xml:space="preserve">
IF(K68="ア",VLOOKUP(I68,ア!$A:$C,3,FALSE),
IF(K68="イ",VLOOKUP(I68,イ!$A:$C,3,FALSE),
IF(K68="ウ",HLOOKUP(I68,ウ!$1:$6,5,FALSE)&amp;HLOOKUP(I68,ウ!$1:$6,6,FALSE),
IF(K68="エ",VLOOKUP(I68,エ!$A:$E,4,FALSE),""))))</f>
        <v/>
      </c>
      <c r="N67" s="328"/>
      <c r="O67" s="316"/>
      <c r="P67" s="339"/>
      <c r="Q67" s="330"/>
      <c r="R67" s="294" t="s">
        <v>1980</v>
      </c>
      <c r="S67" s="322"/>
      <c r="T67" s="295"/>
      <c r="U67" s="324" t="str">
        <f xml:space="preserve">
IF(T68="ア",VLOOKUP(R68,ア!$A:$C,2,FALSE),
IF(T68="イ",VLOOKUP(R68,イ!$A:$C,2,FALSE),
IF(T68="ウ",HLOOKUP(R68,ウ!$1:$6,4,FALSE),
IF(T68="エ",VLOOKUP(R68,エ!$A:$E,4,FALSE),""))))</f>
        <v/>
      </c>
      <c r="V67" s="326" t="str">
        <f xml:space="preserve">
IF(T68="ア",VLOOKUP(R68,ア!$A:$C,3,FALSE),
IF(T68="イ",VLOOKUP(R68,イ!$A:$C,3,FALSE),
IF(T68="ウ",HLOOKUP(R68,ウ!$1:$6,5,FALSE)&amp;HLOOKUP(R68,ウ!$1:$6,6,FALSE),
IF(T68="エ",VLOOKUP(R68,エ!$A:$E,4,FALSE),""))))</f>
        <v/>
      </c>
      <c r="W67" s="328"/>
      <c r="X67" s="316"/>
      <c r="Y67" s="318"/>
      <c r="Z67" s="320"/>
    </row>
    <row r="68" spans="1:26" s="187" customFormat="1" ht="23.4" customHeight="1" x14ac:dyDescent="0.45">
      <c r="A68" s="225"/>
      <c r="B68" s="323"/>
      <c r="C68" s="297"/>
      <c r="D68" s="325"/>
      <c r="E68" s="327"/>
      <c r="F68" s="329"/>
      <c r="G68" s="317"/>
      <c r="H68" s="342"/>
      <c r="I68" s="227"/>
      <c r="J68" s="323"/>
      <c r="K68" s="297"/>
      <c r="L68" s="325"/>
      <c r="M68" s="327"/>
      <c r="N68" s="329"/>
      <c r="O68" s="317"/>
      <c r="P68" s="342"/>
      <c r="Q68" s="331"/>
      <c r="R68" s="225"/>
      <c r="S68" s="323"/>
      <c r="T68" s="297"/>
      <c r="U68" s="325"/>
      <c r="V68" s="327"/>
      <c r="W68" s="329"/>
      <c r="X68" s="317"/>
      <c r="Y68" s="319"/>
      <c r="Z68" s="321"/>
    </row>
    <row r="69" spans="1:26" s="187" customFormat="1" ht="23.4" customHeight="1" x14ac:dyDescent="0.45">
      <c r="A69" s="294" t="s">
        <v>7828</v>
      </c>
      <c r="B69" s="322"/>
      <c r="C69" s="295"/>
      <c r="D69" s="324" t="str">
        <f xml:space="preserve">
IF(C70="ア",VLOOKUP(A70,ア!$A:$C,2,FALSE),
IF(C70="イ",VLOOKUP(A70,イ!$A:$C,2,FALSE),
IF(C70="ウ",HLOOKUP(A70,ウ!$1:$6,4,FALSE),
IF(C70="エ",VLOOKUP(A70,エ!$A:$E,4,FALSE),""))))</f>
        <v/>
      </c>
      <c r="E69" s="326" t="str">
        <f xml:space="preserve">
IF(C70="ア",VLOOKUP(A70,ア!$A:$C,3,FALSE),
IF(C70="イ",VLOOKUP(A70,イ!$A:$C,3,FALSE),
IF(C70="ウ",HLOOKUP(A70,ウ!$1:$6,5,FALSE)&amp;HLOOKUP(A70,ウ!$1:$6,6,FALSE),
IF(C70="エ",VLOOKUP(A70,エ!$A:$E,4,FALSE),""))))</f>
        <v/>
      </c>
      <c r="F69" s="328"/>
      <c r="G69" s="316"/>
      <c r="H69" s="339"/>
      <c r="I69" s="298" t="s">
        <v>1966</v>
      </c>
      <c r="J69" s="322"/>
      <c r="K69" s="295"/>
      <c r="L69" s="324" t="str">
        <f xml:space="preserve">
IF(K70="ア",VLOOKUP(I70,ア!$A:$C,2,FALSE),
IF(K70="イ",VLOOKUP(I70,イ!$A:$C,2,FALSE),
IF(K70="ウ",HLOOKUP(I70,ウ!$1:$6,4,FALSE),
IF(K70="エ",VLOOKUP(I70,エ!$A:$E,4,FALSE),""))))</f>
        <v/>
      </c>
      <c r="M69" s="326" t="str">
        <f xml:space="preserve">
IF(K70="ア",VLOOKUP(I70,ア!$A:$C,3,FALSE),
IF(K70="イ",VLOOKUP(I70,イ!$A:$C,3,FALSE),
IF(K70="ウ",HLOOKUP(I70,ウ!$1:$6,5,FALSE)&amp;HLOOKUP(I70,ウ!$1:$6,6,FALSE),
IF(K70="エ",VLOOKUP(I70,エ!$A:$E,4,FALSE),""))))</f>
        <v/>
      </c>
      <c r="N69" s="328"/>
      <c r="O69" s="316"/>
      <c r="P69" s="339"/>
      <c r="Q69" s="330"/>
      <c r="R69" s="294" t="s">
        <v>1981</v>
      </c>
      <c r="S69" s="322"/>
      <c r="T69" s="295"/>
      <c r="U69" s="324" t="str">
        <f xml:space="preserve">
IF(T70="ア",VLOOKUP(R70,ア!$A:$C,2,FALSE),
IF(T70="イ",VLOOKUP(R70,イ!$A:$C,2,FALSE),
IF(T70="ウ",HLOOKUP(R70,ウ!$1:$6,4,FALSE),
IF(T70="エ",VLOOKUP(R70,エ!$A:$E,4,FALSE),""))))</f>
        <v/>
      </c>
      <c r="V69" s="326" t="str">
        <f xml:space="preserve">
IF(T70="ア",VLOOKUP(R70,ア!$A:$C,3,FALSE),
IF(T70="イ",VLOOKUP(R70,イ!$A:$C,3,FALSE),
IF(T70="ウ",HLOOKUP(R70,ウ!$1:$6,5,FALSE)&amp;HLOOKUP(R70,ウ!$1:$6,6,FALSE),
IF(T70="エ",VLOOKUP(R70,エ!$A:$E,4,FALSE),""))))</f>
        <v/>
      </c>
      <c r="W69" s="328"/>
      <c r="X69" s="316"/>
      <c r="Y69" s="318"/>
      <c r="Z69" s="320"/>
    </row>
    <row r="70" spans="1:26" s="187" customFormat="1" ht="23.4" customHeight="1" x14ac:dyDescent="0.45">
      <c r="A70" s="225"/>
      <c r="B70" s="323"/>
      <c r="C70" s="297"/>
      <c r="D70" s="325"/>
      <c r="E70" s="327"/>
      <c r="F70" s="329"/>
      <c r="G70" s="317"/>
      <c r="H70" s="342"/>
      <c r="I70" s="227"/>
      <c r="J70" s="323"/>
      <c r="K70" s="297"/>
      <c r="L70" s="325"/>
      <c r="M70" s="327"/>
      <c r="N70" s="329"/>
      <c r="O70" s="317"/>
      <c r="P70" s="342"/>
      <c r="Q70" s="331"/>
      <c r="R70" s="225"/>
      <c r="S70" s="323"/>
      <c r="T70" s="297"/>
      <c r="U70" s="325"/>
      <c r="V70" s="327"/>
      <c r="W70" s="329"/>
      <c r="X70" s="317"/>
      <c r="Y70" s="319"/>
      <c r="Z70" s="321"/>
    </row>
    <row r="71" spans="1:26" s="187" customFormat="1" ht="23.4" customHeight="1" x14ac:dyDescent="0.45">
      <c r="A71" s="294" t="s">
        <v>7829</v>
      </c>
      <c r="B71" s="322"/>
      <c r="C71" s="295"/>
      <c r="D71" s="324" t="str">
        <f xml:space="preserve">
IF(C72="ア",VLOOKUP(A72,ア!$A:$C,2,FALSE),
IF(C72="イ",VLOOKUP(A72,イ!$A:$C,2,FALSE),
IF(C72="ウ",HLOOKUP(A72,ウ!$1:$6,4,FALSE),
IF(C72="エ",VLOOKUP(A72,エ!$A:$E,4,FALSE),""))))</f>
        <v/>
      </c>
      <c r="E71" s="326" t="str">
        <f xml:space="preserve">
IF(C72="ア",VLOOKUP(A72,ア!$A:$C,3,FALSE),
IF(C72="イ",VLOOKUP(A72,イ!$A:$C,3,FALSE),
IF(C72="ウ",HLOOKUP(A72,ウ!$1:$6,5,FALSE)&amp;HLOOKUP(A72,ウ!$1:$6,6,FALSE),
IF(C72="エ",VLOOKUP(A72,エ!$A:$E,4,FALSE),""))))</f>
        <v/>
      </c>
      <c r="F71" s="328"/>
      <c r="G71" s="316"/>
      <c r="H71" s="339"/>
      <c r="I71" s="298" t="s">
        <v>1967</v>
      </c>
      <c r="J71" s="322"/>
      <c r="K71" s="295"/>
      <c r="L71" s="324" t="str">
        <f xml:space="preserve">
IF(K72="ア",VLOOKUP(I72,ア!$A:$C,2,FALSE),
IF(K72="イ",VLOOKUP(I72,イ!$A:$C,2,FALSE),
IF(K72="ウ",HLOOKUP(I72,ウ!$1:$6,4,FALSE),
IF(K72="エ",VLOOKUP(I72,エ!$A:$E,4,FALSE),""))))</f>
        <v/>
      </c>
      <c r="M71" s="326" t="str">
        <f xml:space="preserve">
IF(K72="ア",VLOOKUP(I72,ア!$A:$C,3,FALSE),
IF(K72="イ",VLOOKUP(I72,イ!$A:$C,3,FALSE),
IF(K72="ウ",HLOOKUP(I72,ウ!$1:$6,5,FALSE)&amp;HLOOKUP(I72,ウ!$1:$6,6,FALSE),
IF(K72="エ",VLOOKUP(I72,エ!$A:$E,4,FALSE),""))))</f>
        <v/>
      </c>
      <c r="N71" s="328"/>
      <c r="O71" s="316"/>
      <c r="P71" s="339"/>
      <c r="Q71" s="330"/>
      <c r="R71" s="294" t="s">
        <v>1982</v>
      </c>
      <c r="S71" s="322"/>
      <c r="T71" s="295"/>
      <c r="U71" s="324" t="str">
        <f xml:space="preserve">
IF(T72="ア",VLOOKUP(R72,ア!$A:$C,2,FALSE),
IF(T72="イ",VLOOKUP(R72,イ!$A:$C,2,FALSE),
IF(T72="ウ",HLOOKUP(R72,ウ!$1:$6,4,FALSE),
IF(T72="エ",VLOOKUP(R72,エ!$A:$E,4,FALSE),""))))</f>
        <v/>
      </c>
      <c r="V71" s="326" t="str">
        <f xml:space="preserve">
IF(T72="ア",VLOOKUP(R72,ア!$A:$C,3,FALSE),
IF(T72="イ",VLOOKUP(R72,イ!$A:$C,3,FALSE),
IF(T72="ウ",HLOOKUP(R72,ウ!$1:$6,5,FALSE)&amp;HLOOKUP(R72,ウ!$1:$6,6,FALSE),
IF(T72="エ",VLOOKUP(R72,エ!$A:$E,4,FALSE),""))))</f>
        <v/>
      </c>
      <c r="W71" s="328"/>
      <c r="X71" s="316"/>
      <c r="Y71" s="318"/>
      <c r="Z71" s="320"/>
    </row>
    <row r="72" spans="1:26" s="187" customFormat="1" ht="23.4" customHeight="1" x14ac:dyDescent="0.45">
      <c r="A72" s="225"/>
      <c r="B72" s="323"/>
      <c r="C72" s="297"/>
      <c r="D72" s="325"/>
      <c r="E72" s="327"/>
      <c r="F72" s="329"/>
      <c r="G72" s="317"/>
      <c r="H72" s="342"/>
      <c r="I72" s="227"/>
      <c r="J72" s="323"/>
      <c r="K72" s="297"/>
      <c r="L72" s="325"/>
      <c r="M72" s="327"/>
      <c r="N72" s="329"/>
      <c r="O72" s="317"/>
      <c r="P72" s="342"/>
      <c r="Q72" s="331"/>
      <c r="R72" s="225"/>
      <c r="S72" s="323"/>
      <c r="T72" s="297"/>
      <c r="U72" s="325"/>
      <c r="V72" s="327"/>
      <c r="W72" s="329"/>
      <c r="X72" s="317"/>
      <c r="Y72" s="319"/>
      <c r="Z72" s="321"/>
    </row>
    <row r="73" spans="1:26" s="187" customFormat="1" ht="23.4" customHeight="1" x14ac:dyDescent="0.45">
      <c r="A73" s="294" t="s">
        <v>7830</v>
      </c>
      <c r="B73" s="322"/>
      <c r="C73" s="295"/>
      <c r="D73" s="324" t="str">
        <f xml:space="preserve">
IF(C74="ア",VLOOKUP(A74,ア!$A:$C,2,FALSE),
IF(C74="イ",VLOOKUP(A74,イ!$A:$C,2,FALSE),
IF(C74="ウ",HLOOKUP(A74,ウ!$1:$6,4,FALSE),
IF(C74="エ",VLOOKUP(A74,エ!$A:$E,4,FALSE),""))))</f>
        <v/>
      </c>
      <c r="E73" s="326" t="str">
        <f xml:space="preserve">
IF(C74="ア",VLOOKUP(A74,ア!$A:$C,3,FALSE),
IF(C74="イ",VLOOKUP(A74,イ!$A:$C,3,FALSE),
IF(C74="ウ",HLOOKUP(A74,ウ!$1:$6,5,FALSE)&amp;HLOOKUP(A74,ウ!$1:$6,6,FALSE),
IF(C74="エ",VLOOKUP(A74,エ!$A:$E,4,FALSE),""))))</f>
        <v/>
      </c>
      <c r="F73" s="328"/>
      <c r="G73" s="316"/>
      <c r="H73" s="339"/>
      <c r="I73" s="298" t="s">
        <v>1968</v>
      </c>
      <c r="J73" s="322"/>
      <c r="K73" s="295"/>
      <c r="L73" s="324" t="str">
        <f xml:space="preserve">
IF(K74="ア",VLOOKUP(I74,ア!$A:$C,2,FALSE),
IF(K74="イ",VLOOKUP(I74,イ!$A:$C,2,FALSE),
IF(K74="ウ",HLOOKUP(I74,ウ!$1:$6,4,FALSE),
IF(K74="エ",VLOOKUP(I74,エ!$A:$E,4,FALSE),""))))</f>
        <v/>
      </c>
      <c r="M73" s="326" t="str">
        <f xml:space="preserve">
IF(K74="ア",VLOOKUP(I74,ア!$A:$C,3,FALSE),
IF(K74="イ",VLOOKUP(I74,イ!$A:$C,3,FALSE),
IF(K74="ウ",HLOOKUP(I74,ウ!$1:$6,5,FALSE)&amp;HLOOKUP(I74,ウ!$1:$6,6,FALSE),
IF(K74="エ",VLOOKUP(I74,エ!$A:$E,4,FALSE),""))))</f>
        <v/>
      </c>
      <c r="N73" s="328"/>
      <c r="O73" s="316"/>
      <c r="P73" s="339"/>
      <c r="Q73" s="330"/>
      <c r="R73" s="294" t="s">
        <v>1983</v>
      </c>
      <c r="S73" s="322"/>
      <c r="T73" s="295"/>
      <c r="U73" s="324" t="str">
        <f xml:space="preserve">
IF(T74="ア",VLOOKUP(R74,ア!$A:$C,2,FALSE),
IF(T74="イ",VLOOKUP(R74,イ!$A:$C,2,FALSE),
IF(T74="ウ",HLOOKUP(R74,ウ!$1:$6,4,FALSE),
IF(T74="エ",VLOOKUP(R74,エ!$A:$E,4,FALSE),""))))</f>
        <v/>
      </c>
      <c r="V73" s="326" t="str">
        <f xml:space="preserve">
IF(T74="ア",VLOOKUP(R74,ア!$A:$C,3,FALSE),
IF(T74="イ",VLOOKUP(R74,イ!$A:$C,3,FALSE),
IF(T74="ウ",HLOOKUP(R74,ウ!$1:$6,5,FALSE)&amp;HLOOKUP(R74,ウ!$1:$6,6,FALSE),
IF(T74="エ",VLOOKUP(R74,エ!$A:$E,4,FALSE),""))))</f>
        <v/>
      </c>
      <c r="W73" s="328"/>
      <c r="X73" s="316"/>
      <c r="Y73" s="318"/>
      <c r="Z73" s="320"/>
    </row>
    <row r="74" spans="1:26" s="187" customFormat="1" ht="23.4" customHeight="1" x14ac:dyDescent="0.45">
      <c r="A74" s="225"/>
      <c r="B74" s="323"/>
      <c r="C74" s="297"/>
      <c r="D74" s="325"/>
      <c r="E74" s="327"/>
      <c r="F74" s="329"/>
      <c r="G74" s="317"/>
      <c r="H74" s="342"/>
      <c r="I74" s="227"/>
      <c r="J74" s="323"/>
      <c r="K74" s="297"/>
      <c r="L74" s="325"/>
      <c r="M74" s="327"/>
      <c r="N74" s="329"/>
      <c r="O74" s="317"/>
      <c r="P74" s="342"/>
      <c r="Q74" s="331"/>
      <c r="R74" s="225"/>
      <c r="S74" s="323"/>
      <c r="T74" s="297"/>
      <c r="U74" s="325"/>
      <c r="V74" s="327"/>
      <c r="W74" s="329"/>
      <c r="X74" s="317"/>
      <c r="Y74" s="319"/>
      <c r="Z74" s="321"/>
    </row>
    <row r="75" spans="1:26" s="187" customFormat="1" ht="23.4" customHeight="1" x14ac:dyDescent="0.45">
      <c r="A75" s="294" t="s">
        <v>7831</v>
      </c>
      <c r="B75" s="322"/>
      <c r="C75" s="295"/>
      <c r="D75" s="324" t="str">
        <f xml:space="preserve">
IF(C76="ア",VLOOKUP(A76,ア!$A:$C,2,FALSE),
IF(C76="イ",VLOOKUP(A76,イ!$A:$C,2,FALSE),
IF(C76="ウ",HLOOKUP(A76,ウ!$1:$6,4,FALSE),
IF(C76="エ",VLOOKUP(A76,エ!$A:$E,4,FALSE),""))))</f>
        <v/>
      </c>
      <c r="E75" s="326" t="str">
        <f xml:space="preserve">
IF(C76="ア",VLOOKUP(A76,ア!$A:$C,3,FALSE),
IF(C76="イ",VLOOKUP(A76,イ!$A:$C,3,FALSE),
IF(C76="ウ",HLOOKUP(A76,ウ!$1:$6,5,FALSE)&amp;HLOOKUP(A76,ウ!$1:$6,6,FALSE),
IF(C76="エ",VLOOKUP(A76,エ!$A:$E,4,FALSE),""))))</f>
        <v/>
      </c>
      <c r="F75" s="328"/>
      <c r="G75" s="316"/>
      <c r="H75" s="339"/>
      <c r="I75" s="298" t="s">
        <v>1969</v>
      </c>
      <c r="J75" s="322"/>
      <c r="K75" s="295"/>
      <c r="L75" s="324" t="str">
        <f xml:space="preserve">
IF(K76="ア",VLOOKUP(I76,ア!$A:$C,2,FALSE),
IF(K76="イ",VLOOKUP(I76,イ!$A:$C,2,FALSE),
IF(K76="ウ",HLOOKUP(I76,ウ!$1:$6,4,FALSE),
IF(K76="エ",VLOOKUP(I76,エ!$A:$E,4,FALSE),""))))</f>
        <v/>
      </c>
      <c r="M75" s="326" t="str">
        <f xml:space="preserve">
IF(K76="ア",VLOOKUP(I76,ア!$A:$C,3,FALSE),
IF(K76="イ",VLOOKUP(I76,イ!$A:$C,3,FALSE),
IF(K76="ウ",HLOOKUP(I76,ウ!$1:$6,5,FALSE)&amp;HLOOKUP(I76,ウ!$1:$6,6,FALSE),
IF(K76="エ",VLOOKUP(I76,エ!$A:$E,4,FALSE),""))))</f>
        <v/>
      </c>
      <c r="N75" s="328"/>
      <c r="O75" s="316"/>
      <c r="P75" s="339"/>
      <c r="Q75" s="330"/>
      <c r="R75" s="294" t="s">
        <v>1984</v>
      </c>
      <c r="S75" s="322"/>
      <c r="T75" s="295"/>
      <c r="U75" s="324" t="str">
        <f xml:space="preserve">
IF(T76="ア",VLOOKUP(R76,ア!$A:$C,2,FALSE),
IF(T76="イ",VLOOKUP(R76,イ!$A:$C,2,FALSE),
IF(T76="ウ",HLOOKUP(R76,ウ!$1:$6,4,FALSE),
IF(T76="エ",VLOOKUP(R76,エ!$A:$E,4,FALSE),""))))</f>
        <v/>
      </c>
      <c r="V75" s="326" t="str">
        <f xml:space="preserve">
IF(T76="ア",VLOOKUP(R76,ア!$A:$C,3,FALSE),
IF(T76="イ",VLOOKUP(R76,イ!$A:$C,3,FALSE),
IF(T76="ウ",HLOOKUP(R76,ウ!$1:$6,5,FALSE)&amp;HLOOKUP(R76,ウ!$1:$6,6,FALSE),
IF(T76="エ",VLOOKUP(R76,エ!$A:$E,4,FALSE),""))))</f>
        <v/>
      </c>
      <c r="W75" s="328"/>
      <c r="X75" s="316"/>
      <c r="Y75" s="318"/>
      <c r="Z75" s="320"/>
    </row>
    <row r="76" spans="1:26" s="184" customFormat="1" ht="23.4" customHeight="1" thickBot="1" x14ac:dyDescent="0.2">
      <c r="A76" s="226"/>
      <c r="B76" s="337"/>
      <c r="C76" s="299"/>
      <c r="D76" s="338"/>
      <c r="E76" s="332"/>
      <c r="F76" s="333"/>
      <c r="G76" s="334"/>
      <c r="H76" s="340"/>
      <c r="I76" s="228"/>
      <c r="J76" s="337"/>
      <c r="K76" s="299"/>
      <c r="L76" s="338"/>
      <c r="M76" s="332"/>
      <c r="N76" s="333"/>
      <c r="O76" s="334"/>
      <c r="P76" s="340"/>
      <c r="Q76" s="341"/>
      <c r="R76" s="226"/>
      <c r="S76" s="337"/>
      <c r="T76" s="299"/>
      <c r="U76" s="338"/>
      <c r="V76" s="332"/>
      <c r="W76" s="333"/>
      <c r="X76" s="334"/>
      <c r="Y76" s="335"/>
      <c r="Z76" s="336"/>
    </row>
    <row r="77" spans="1:26" s="187" customFormat="1" ht="23.4" customHeight="1" x14ac:dyDescent="0.45">
      <c r="A77" s="300" t="s">
        <v>7832</v>
      </c>
      <c r="B77" s="343"/>
      <c r="C77" s="301"/>
      <c r="D77" s="344" t="str">
        <f xml:space="preserve">
IF(C78="ア",VLOOKUP(A78,ア!$A:$C,2,FALSE),
IF(C78="イ",VLOOKUP(A78,イ!$A:$C,2,FALSE),
IF(C78="ウ",HLOOKUP(A78,ウ!$1:$6,4,FALSE),
IF(C78="エ",VLOOKUP(A78,エ!$A:$E,4,FALSE),""))))</f>
        <v/>
      </c>
      <c r="E77" s="345" t="str">
        <f xml:space="preserve">
IF(C78="ア",VLOOKUP(A78,ア!$A:$C,3,FALSE),
IF(C78="イ",VLOOKUP(A78,イ!$A:$C,3,FALSE),
IF(C78="ウ",HLOOKUP(A78,ウ!$1:$6,5,FALSE)&amp;HLOOKUP(A78,ウ!$1:$6,6,FALSE),
IF(C78="エ",VLOOKUP(A78,エ!$A:$E,4,FALSE),""))))</f>
        <v/>
      </c>
      <c r="F77" s="346"/>
      <c r="G77" s="347"/>
      <c r="H77" s="350"/>
      <c r="I77" s="302" t="s">
        <v>1987</v>
      </c>
      <c r="J77" s="343"/>
      <c r="K77" s="301"/>
      <c r="L77" s="344" t="str">
        <f xml:space="preserve">
IF(K78="ア",VLOOKUP(I78,ア!$A:$C,2,FALSE),
IF(K78="イ",VLOOKUP(I78,イ!$A:$C,2,FALSE),
IF(K78="ウ",HLOOKUP(I78,ウ!$1:$6,4,FALSE),
IF(K78="エ",VLOOKUP(I78,エ!$A:$E,4,FALSE),""))))</f>
        <v/>
      </c>
      <c r="M77" s="345" t="str">
        <f xml:space="preserve">
IF(K78="ア",VLOOKUP(I78,ア!$A:$C,3,FALSE),
IF(K78="イ",VLOOKUP(I78,イ!$A:$C,3,FALSE),
IF(K78="ウ",HLOOKUP(I78,ウ!$1:$6,5,FALSE)&amp;HLOOKUP(I78,ウ!$1:$6,6,FALSE),
IF(K78="エ",VLOOKUP(I78,エ!$A:$E,4,FALSE),""))))</f>
        <v/>
      </c>
      <c r="N77" s="346"/>
      <c r="O77" s="347"/>
      <c r="P77" s="350"/>
      <c r="Q77" s="351"/>
      <c r="R77" s="300" t="s">
        <v>2002</v>
      </c>
      <c r="S77" s="343"/>
      <c r="T77" s="301"/>
      <c r="U77" s="344" t="str">
        <f xml:space="preserve">
IF(T78="ア",VLOOKUP(R78,ア!$A:$C,2,FALSE),
IF(T78="イ",VLOOKUP(R78,イ!$A:$C,2,FALSE),
IF(T78="ウ",HLOOKUP(R78,ウ!$1:$6,4,FALSE),
IF(T78="エ",VLOOKUP(R78,エ!$A:$E,4,FALSE),""))))</f>
        <v/>
      </c>
      <c r="V77" s="345" t="str">
        <f xml:space="preserve">
IF(T78="ア",VLOOKUP(R78,ア!$A:$C,3,FALSE),
IF(T78="イ",VLOOKUP(R78,イ!$A:$C,3,FALSE),
IF(T78="ウ",HLOOKUP(R78,ウ!$1:$6,5,FALSE)&amp;HLOOKUP(R78,ウ!$1:$6,6,FALSE),
IF(T78="エ",VLOOKUP(R78,エ!$A:$E,4,FALSE),""))))</f>
        <v/>
      </c>
      <c r="W77" s="346"/>
      <c r="X77" s="347"/>
      <c r="Y77" s="348"/>
      <c r="Z77" s="349"/>
    </row>
    <row r="78" spans="1:26" s="187" customFormat="1" ht="23.4" customHeight="1" x14ac:dyDescent="0.45">
      <c r="A78" s="225"/>
      <c r="B78" s="323"/>
      <c r="C78" s="297"/>
      <c r="D78" s="325"/>
      <c r="E78" s="327"/>
      <c r="F78" s="329"/>
      <c r="G78" s="317"/>
      <c r="H78" s="342"/>
      <c r="I78" s="227"/>
      <c r="J78" s="323"/>
      <c r="K78" s="297"/>
      <c r="L78" s="325"/>
      <c r="M78" s="327"/>
      <c r="N78" s="329"/>
      <c r="O78" s="317"/>
      <c r="P78" s="342"/>
      <c r="Q78" s="331"/>
      <c r="R78" s="225"/>
      <c r="S78" s="323"/>
      <c r="T78" s="297"/>
      <c r="U78" s="325"/>
      <c r="V78" s="327"/>
      <c r="W78" s="329"/>
      <c r="X78" s="317"/>
      <c r="Y78" s="319"/>
      <c r="Z78" s="321"/>
    </row>
    <row r="79" spans="1:26" s="187" customFormat="1" ht="23.4" customHeight="1" x14ac:dyDescent="0.45">
      <c r="A79" s="294" t="s">
        <v>7833</v>
      </c>
      <c r="B79" s="322"/>
      <c r="C79" s="295"/>
      <c r="D79" s="324" t="str">
        <f xml:space="preserve">
IF(C80="ア",VLOOKUP(A80,ア!$A:$C,2,FALSE),
IF(C80="イ",VLOOKUP(A80,イ!$A:$C,2,FALSE),
IF(C80="ウ",HLOOKUP(A80,ウ!$1:$6,4,FALSE),
IF(C80="エ",VLOOKUP(A80,エ!$A:$E,4,FALSE),""))))</f>
        <v/>
      </c>
      <c r="E79" s="326" t="str">
        <f xml:space="preserve">
IF(C80="ア",VLOOKUP(A80,ア!$A:$C,3,FALSE),
IF(C80="イ",VLOOKUP(A80,イ!$A:$C,3,FALSE),
IF(C80="ウ",HLOOKUP(A80,ウ!$1:$6,5,FALSE)&amp;HLOOKUP(A80,ウ!$1:$6,6,FALSE),
IF(C80="エ",VLOOKUP(A80,エ!$A:$E,4,FALSE),""))))</f>
        <v/>
      </c>
      <c r="F79" s="328"/>
      <c r="G79" s="316"/>
      <c r="H79" s="339"/>
      <c r="I79" s="298" t="s">
        <v>1988</v>
      </c>
      <c r="J79" s="322"/>
      <c r="K79" s="295"/>
      <c r="L79" s="324" t="str">
        <f xml:space="preserve">
IF(K80="ア",VLOOKUP(I80,ア!$A:$C,2,FALSE),
IF(K80="イ",VLOOKUP(I80,イ!$A:$C,2,FALSE),
IF(K80="ウ",HLOOKUP(I80,ウ!$1:$6,4,FALSE),
IF(K80="エ",VLOOKUP(I80,エ!$A:$E,4,FALSE),""))))</f>
        <v/>
      </c>
      <c r="M79" s="326" t="str">
        <f xml:space="preserve">
IF(K80="ア",VLOOKUP(I80,ア!$A:$C,3,FALSE),
IF(K80="イ",VLOOKUP(I80,イ!$A:$C,3,FALSE),
IF(K80="ウ",HLOOKUP(I80,ウ!$1:$6,5,FALSE)&amp;HLOOKUP(I80,ウ!$1:$6,6,FALSE),
IF(K80="エ",VLOOKUP(I80,エ!$A:$E,4,FALSE),""))))</f>
        <v/>
      </c>
      <c r="N79" s="328"/>
      <c r="O79" s="316"/>
      <c r="P79" s="339"/>
      <c r="Q79" s="330"/>
      <c r="R79" s="294" t="s">
        <v>2003</v>
      </c>
      <c r="S79" s="322"/>
      <c r="T79" s="295"/>
      <c r="U79" s="324" t="str">
        <f xml:space="preserve">
IF(T80="ア",VLOOKUP(R80,ア!$A:$C,2,FALSE),
IF(T80="イ",VLOOKUP(R80,イ!$A:$C,2,FALSE),
IF(T80="ウ",HLOOKUP(R80,ウ!$1:$6,4,FALSE),
IF(T80="エ",VLOOKUP(R80,エ!$A:$E,4,FALSE),""))))</f>
        <v/>
      </c>
      <c r="V79" s="326" t="str">
        <f xml:space="preserve">
IF(T80="ア",VLOOKUP(R80,ア!$A:$C,3,FALSE),
IF(T80="イ",VLOOKUP(R80,イ!$A:$C,3,FALSE),
IF(T80="ウ",HLOOKUP(R80,ウ!$1:$6,5,FALSE)&amp;HLOOKUP(R80,ウ!$1:$6,6,FALSE),
IF(T80="エ",VLOOKUP(R80,エ!$A:$E,4,FALSE),""))))</f>
        <v/>
      </c>
      <c r="W79" s="328"/>
      <c r="X79" s="316"/>
      <c r="Y79" s="318"/>
      <c r="Z79" s="320"/>
    </row>
    <row r="80" spans="1:26" s="187" customFormat="1" ht="23.4" customHeight="1" x14ac:dyDescent="0.45">
      <c r="A80" s="225"/>
      <c r="B80" s="323"/>
      <c r="C80" s="297"/>
      <c r="D80" s="325"/>
      <c r="E80" s="327"/>
      <c r="F80" s="329"/>
      <c r="G80" s="317"/>
      <c r="H80" s="342"/>
      <c r="I80" s="227"/>
      <c r="J80" s="323"/>
      <c r="K80" s="297"/>
      <c r="L80" s="325"/>
      <c r="M80" s="327"/>
      <c r="N80" s="329"/>
      <c r="O80" s="317"/>
      <c r="P80" s="342"/>
      <c r="Q80" s="331"/>
      <c r="R80" s="225"/>
      <c r="S80" s="323"/>
      <c r="T80" s="297"/>
      <c r="U80" s="325"/>
      <c r="V80" s="327"/>
      <c r="W80" s="329"/>
      <c r="X80" s="317"/>
      <c r="Y80" s="319"/>
      <c r="Z80" s="321"/>
    </row>
    <row r="81" spans="1:26" s="187" customFormat="1" ht="23.4" customHeight="1" x14ac:dyDescent="0.45">
      <c r="A81" s="294" t="s">
        <v>7834</v>
      </c>
      <c r="B81" s="322"/>
      <c r="C81" s="295"/>
      <c r="D81" s="324" t="str">
        <f xml:space="preserve">
IF(C82="ア",VLOOKUP(A82,ア!$A:$C,2,FALSE),
IF(C82="イ",VLOOKUP(A82,イ!$A:$C,2,FALSE),
IF(C82="ウ",HLOOKUP(A82,ウ!$1:$6,4,FALSE),
IF(C82="エ",VLOOKUP(A82,エ!$A:$E,4,FALSE),""))))</f>
        <v/>
      </c>
      <c r="E81" s="326" t="str">
        <f xml:space="preserve">
IF(C82="ア",VLOOKUP(A82,ア!$A:$C,3,FALSE),
IF(C82="イ",VLOOKUP(A82,イ!$A:$C,3,FALSE),
IF(C82="ウ",HLOOKUP(A82,ウ!$1:$6,5,FALSE)&amp;HLOOKUP(A82,ウ!$1:$6,6,FALSE),
IF(C82="エ",VLOOKUP(A82,エ!$A:$E,4,FALSE),""))))</f>
        <v/>
      </c>
      <c r="F81" s="328"/>
      <c r="G81" s="316"/>
      <c r="H81" s="339"/>
      <c r="I81" s="298" t="s">
        <v>1989</v>
      </c>
      <c r="J81" s="322"/>
      <c r="K81" s="295"/>
      <c r="L81" s="324" t="str">
        <f xml:space="preserve">
IF(K82="ア",VLOOKUP(I82,ア!$A:$C,2,FALSE),
IF(K82="イ",VLOOKUP(I82,イ!$A:$C,2,FALSE),
IF(K82="ウ",HLOOKUP(I82,ウ!$1:$6,4,FALSE),
IF(K82="エ",VLOOKUP(I82,エ!$A:$E,4,FALSE),""))))</f>
        <v/>
      </c>
      <c r="M81" s="326" t="str">
        <f xml:space="preserve">
IF(K82="ア",VLOOKUP(I82,ア!$A:$C,3,FALSE),
IF(K82="イ",VLOOKUP(I82,イ!$A:$C,3,FALSE),
IF(K82="ウ",HLOOKUP(I82,ウ!$1:$6,5,FALSE)&amp;HLOOKUP(I82,ウ!$1:$6,6,FALSE),
IF(K82="エ",VLOOKUP(I82,エ!$A:$E,4,FALSE),""))))</f>
        <v/>
      </c>
      <c r="N81" s="328"/>
      <c r="O81" s="316"/>
      <c r="P81" s="339"/>
      <c r="Q81" s="330"/>
      <c r="R81" s="294" t="s">
        <v>2004</v>
      </c>
      <c r="S81" s="322"/>
      <c r="T81" s="295"/>
      <c r="U81" s="324" t="str">
        <f xml:space="preserve">
IF(T82="ア",VLOOKUP(R82,ア!$A:$C,2,FALSE),
IF(T82="イ",VLOOKUP(R82,イ!$A:$C,2,FALSE),
IF(T82="ウ",HLOOKUP(R82,ウ!$1:$6,4,FALSE),
IF(T82="エ",VLOOKUP(R82,エ!$A:$E,4,FALSE),""))))</f>
        <v/>
      </c>
      <c r="V81" s="326" t="str">
        <f xml:space="preserve">
IF(T82="ア",VLOOKUP(R82,ア!$A:$C,3,FALSE),
IF(T82="イ",VLOOKUP(R82,イ!$A:$C,3,FALSE),
IF(T82="ウ",HLOOKUP(R82,ウ!$1:$6,5,FALSE)&amp;HLOOKUP(R82,ウ!$1:$6,6,FALSE),
IF(T82="エ",VLOOKUP(R82,エ!$A:$E,4,FALSE),""))))</f>
        <v/>
      </c>
      <c r="W81" s="328"/>
      <c r="X81" s="316"/>
      <c r="Y81" s="318"/>
      <c r="Z81" s="320"/>
    </row>
    <row r="82" spans="1:26" s="187" customFormat="1" ht="23.4" customHeight="1" x14ac:dyDescent="0.45">
      <c r="A82" s="225"/>
      <c r="B82" s="323"/>
      <c r="C82" s="297"/>
      <c r="D82" s="325"/>
      <c r="E82" s="327"/>
      <c r="F82" s="329"/>
      <c r="G82" s="317"/>
      <c r="H82" s="342"/>
      <c r="I82" s="227"/>
      <c r="J82" s="323"/>
      <c r="K82" s="297"/>
      <c r="L82" s="325"/>
      <c r="M82" s="327"/>
      <c r="N82" s="329"/>
      <c r="O82" s="317"/>
      <c r="P82" s="342"/>
      <c r="Q82" s="331"/>
      <c r="R82" s="225"/>
      <c r="S82" s="323"/>
      <c r="T82" s="297"/>
      <c r="U82" s="325"/>
      <c r="V82" s="327"/>
      <c r="W82" s="329"/>
      <c r="X82" s="317"/>
      <c r="Y82" s="319"/>
      <c r="Z82" s="321"/>
    </row>
    <row r="83" spans="1:26" s="187" customFormat="1" ht="23.4" customHeight="1" x14ac:dyDescent="0.45">
      <c r="A83" s="294" t="s">
        <v>1985</v>
      </c>
      <c r="B83" s="322"/>
      <c r="C83" s="295"/>
      <c r="D83" s="324" t="str">
        <f xml:space="preserve">
IF(C84="ア",VLOOKUP(A84,ア!$A:$C,2,FALSE),
IF(C84="イ",VLOOKUP(A84,イ!$A:$C,2,FALSE),
IF(C84="ウ",HLOOKUP(A84,ウ!$1:$6,4,FALSE),
IF(C84="エ",VLOOKUP(A84,エ!$A:$E,4,FALSE),""))))</f>
        <v/>
      </c>
      <c r="E83" s="326" t="str">
        <f xml:space="preserve">
IF(C84="ア",VLOOKUP(A84,ア!$A:$C,3,FALSE),
IF(C84="イ",VLOOKUP(A84,イ!$A:$C,3,FALSE),
IF(C84="ウ",HLOOKUP(A84,ウ!$1:$6,5,FALSE)&amp;HLOOKUP(A84,ウ!$1:$6,6,FALSE),
IF(C84="エ",VLOOKUP(A84,エ!$A:$E,4,FALSE),""))))</f>
        <v/>
      </c>
      <c r="F83" s="328"/>
      <c r="G83" s="316"/>
      <c r="H83" s="339"/>
      <c r="I83" s="298" t="s">
        <v>1990</v>
      </c>
      <c r="J83" s="322"/>
      <c r="K83" s="295"/>
      <c r="L83" s="324" t="str">
        <f xml:space="preserve">
IF(K84="ア",VLOOKUP(I84,ア!$A:$C,2,FALSE),
IF(K84="イ",VLOOKUP(I84,イ!$A:$C,2,FALSE),
IF(K84="ウ",HLOOKUP(I84,ウ!$1:$6,4,FALSE),
IF(K84="エ",VLOOKUP(I84,エ!$A:$E,4,FALSE),""))))</f>
        <v/>
      </c>
      <c r="M83" s="326" t="str">
        <f xml:space="preserve">
IF(K84="ア",VLOOKUP(I84,ア!$A:$C,3,FALSE),
IF(K84="イ",VLOOKUP(I84,イ!$A:$C,3,FALSE),
IF(K84="ウ",HLOOKUP(I84,ウ!$1:$6,5,FALSE)&amp;HLOOKUP(I84,ウ!$1:$6,6,FALSE),
IF(K84="エ",VLOOKUP(I84,エ!$A:$E,4,FALSE),""))))</f>
        <v/>
      </c>
      <c r="N83" s="328"/>
      <c r="O83" s="316"/>
      <c r="P83" s="339"/>
      <c r="Q83" s="330"/>
      <c r="R83" s="294" t="s">
        <v>2005</v>
      </c>
      <c r="S83" s="322"/>
      <c r="T83" s="295"/>
      <c r="U83" s="324" t="str">
        <f xml:space="preserve">
IF(T84="ア",VLOOKUP(R84,ア!$A:$C,2,FALSE),
IF(T84="イ",VLOOKUP(R84,イ!$A:$C,2,FALSE),
IF(T84="ウ",HLOOKUP(R84,ウ!$1:$6,4,FALSE),
IF(T84="エ",VLOOKUP(R84,エ!$A:$E,4,FALSE),""))))</f>
        <v/>
      </c>
      <c r="V83" s="326" t="str">
        <f xml:space="preserve">
IF(T84="ア",VLOOKUP(R84,ア!$A:$C,3,FALSE),
IF(T84="イ",VLOOKUP(R84,イ!$A:$C,3,FALSE),
IF(T84="ウ",HLOOKUP(R84,ウ!$1:$6,5,FALSE)&amp;HLOOKUP(R84,ウ!$1:$6,6,FALSE),
IF(T84="エ",VLOOKUP(R84,エ!$A:$E,4,FALSE),""))))</f>
        <v/>
      </c>
      <c r="W83" s="328"/>
      <c r="X83" s="316"/>
      <c r="Y83" s="318"/>
      <c r="Z83" s="320"/>
    </row>
    <row r="84" spans="1:26" s="187" customFormat="1" ht="23.4" customHeight="1" x14ac:dyDescent="0.45">
      <c r="A84" s="225"/>
      <c r="B84" s="323"/>
      <c r="C84" s="297"/>
      <c r="D84" s="325"/>
      <c r="E84" s="327"/>
      <c r="F84" s="329"/>
      <c r="G84" s="317"/>
      <c r="H84" s="342"/>
      <c r="I84" s="227"/>
      <c r="J84" s="323"/>
      <c r="K84" s="297"/>
      <c r="L84" s="325"/>
      <c r="M84" s="327"/>
      <c r="N84" s="329"/>
      <c r="O84" s="317"/>
      <c r="P84" s="342"/>
      <c r="Q84" s="331"/>
      <c r="R84" s="225"/>
      <c r="S84" s="323"/>
      <c r="T84" s="297"/>
      <c r="U84" s="325"/>
      <c r="V84" s="327"/>
      <c r="W84" s="329"/>
      <c r="X84" s="317"/>
      <c r="Y84" s="319"/>
      <c r="Z84" s="321"/>
    </row>
    <row r="85" spans="1:26" s="187" customFormat="1" ht="23.4" customHeight="1" x14ac:dyDescent="0.45">
      <c r="A85" s="294" t="s">
        <v>1986</v>
      </c>
      <c r="B85" s="322"/>
      <c r="C85" s="295"/>
      <c r="D85" s="324" t="str">
        <f xml:space="preserve">
IF(C86="ア",VLOOKUP(A86,ア!$A:$C,2,FALSE),
IF(C86="イ",VLOOKUP(A86,イ!$A:$C,2,FALSE),
IF(C86="ウ",HLOOKUP(A86,ウ!$1:$6,4,FALSE),
IF(C86="エ",VLOOKUP(A86,エ!$A:$E,4,FALSE),""))))</f>
        <v/>
      </c>
      <c r="E85" s="326" t="str">
        <f xml:space="preserve">
IF(C86="ア",VLOOKUP(A86,ア!$A:$C,3,FALSE),
IF(C86="イ",VLOOKUP(A86,イ!$A:$C,3,FALSE),
IF(C86="ウ",HLOOKUP(A86,ウ!$1:$6,5,FALSE)&amp;HLOOKUP(A86,ウ!$1:$6,6,FALSE),
IF(C86="エ",VLOOKUP(A86,エ!$A:$E,4,FALSE),""))))</f>
        <v/>
      </c>
      <c r="F85" s="328"/>
      <c r="G85" s="316"/>
      <c r="H85" s="339"/>
      <c r="I85" s="298" t="s">
        <v>1991</v>
      </c>
      <c r="J85" s="322"/>
      <c r="K85" s="295"/>
      <c r="L85" s="324" t="str">
        <f xml:space="preserve">
IF(K86="ア",VLOOKUP(I86,ア!$A:$C,2,FALSE),
IF(K86="イ",VLOOKUP(I86,イ!$A:$C,2,FALSE),
IF(K86="ウ",HLOOKUP(I86,ウ!$1:$6,4,FALSE),
IF(K86="エ",VLOOKUP(I86,エ!$A:$E,4,FALSE),""))))</f>
        <v/>
      </c>
      <c r="M85" s="326" t="str">
        <f xml:space="preserve">
IF(K86="ア",VLOOKUP(I86,ア!$A:$C,3,FALSE),
IF(K86="イ",VLOOKUP(I86,イ!$A:$C,3,FALSE),
IF(K86="ウ",HLOOKUP(I86,ウ!$1:$6,5,FALSE)&amp;HLOOKUP(I86,ウ!$1:$6,6,FALSE),
IF(K86="エ",VLOOKUP(I86,エ!$A:$E,4,FALSE),""))))</f>
        <v/>
      </c>
      <c r="N85" s="328"/>
      <c r="O85" s="316"/>
      <c r="P85" s="339"/>
      <c r="Q85" s="330"/>
      <c r="R85" s="294" t="s">
        <v>2006</v>
      </c>
      <c r="S85" s="322"/>
      <c r="T85" s="295"/>
      <c r="U85" s="324" t="str">
        <f xml:space="preserve">
IF(T86="ア",VLOOKUP(R86,ア!$A:$C,2,FALSE),
IF(T86="イ",VLOOKUP(R86,イ!$A:$C,2,FALSE),
IF(T86="ウ",HLOOKUP(R86,ウ!$1:$6,4,FALSE),
IF(T86="エ",VLOOKUP(R86,エ!$A:$E,4,FALSE),""))))</f>
        <v/>
      </c>
      <c r="V85" s="326" t="str">
        <f xml:space="preserve">
IF(T86="ア",VLOOKUP(R86,ア!$A:$C,3,FALSE),
IF(T86="イ",VLOOKUP(R86,イ!$A:$C,3,FALSE),
IF(T86="ウ",HLOOKUP(R86,ウ!$1:$6,5,FALSE)&amp;HLOOKUP(R86,ウ!$1:$6,6,FALSE),
IF(T86="エ",VLOOKUP(R86,エ!$A:$E,4,FALSE),""))))</f>
        <v/>
      </c>
      <c r="W85" s="328"/>
      <c r="X85" s="316"/>
      <c r="Y85" s="318"/>
      <c r="Z85" s="320"/>
    </row>
    <row r="86" spans="1:26" s="187" customFormat="1" ht="23.4" customHeight="1" x14ac:dyDescent="0.45">
      <c r="A86" s="225"/>
      <c r="B86" s="323"/>
      <c r="C86" s="297"/>
      <c r="D86" s="325"/>
      <c r="E86" s="327"/>
      <c r="F86" s="329"/>
      <c r="G86" s="317"/>
      <c r="H86" s="342"/>
      <c r="I86" s="227"/>
      <c r="J86" s="323"/>
      <c r="K86" s="297"/>
      <c r="L86" s="325"/>
      <c r="M86" s="327"/>
      <c r="N86" s="329"/>
      <c r="O86" s="317"/>
      <c r="P86" s="342"/>
      <c r="Q86" s="331"/>
      <c r="R86" s="225"/>
      <c r="S86" s="323"/>
      <c r="T86" s="297"/>
      <c r="U86" s="325"/>
      <c r="V86" s="327"/>
      <c r="W86" s="329"/>
      <c r="X86" s="317"/>
      <c r="Y86" s="319"/>
      <c r="Z86" s="321"/>
    </row>
    <row r="87" spans="1:26" s="187" customFormat="1" ht="23.4" customHeight="1" x14ac:dyDescent="0.45">
      <c r="A87" s="294" t="s">
        <v>7835</v>
      </c>
      <c r="B87" s="322"/>
      <c r="C87" s="295"/>
      <c r="D87" s="324" t="str">
        <f xml:space="preserve">
IF(C88="ア",VLOOKUP(A88,ア!$A:$C,2,FALSE),
IF(C88="イ",VLOOKUP(A88,イ!$A:$C,2,FALSE),
IF(C88="ウ",HLOOKUP(A88,ウ!$1:$6,4,FALSE),
IF(C88="エ",VLOOKUP(A88,エ!$A:$E,4,FALSE),""))))</f>
        <v/>
      </c>
      <c r="E87" s="326" t="str">
        <f xml:space="preserve">
IF(C88="ア",VLOOKUP(A88,ア!$A:$C,3,FALSE),
IF(C88="イ",VLOOKUP(A88,イ!$A:$C,3,FALSE),
IF(C88="ウ",HLOOKUP(A88,ウ!$1:$6,5,FALSE)&amp;HLOOKUP(A88,ウ!$1:$6,6,FALSE),
IF(C88="エ",VLOOKUP(A88,エ!$A:$E,4,FALSE),""))))</f>
        <v/>
      </c>
      <c r="F87" s="328"/>
      <c r="G87" s="316"/>
      <c r="H87" s="339"/>
      <c r="I87" s="298" t="s">
        <v>1992</v>
      </c>
      <c r="J87" s="322"/>
      <c r="K87" s="295"/>
      <c r="L87" s="324" t="str">
        <f xml:space="preserve">
IF(K88="ア",VLOOKUP(I88,ア!$A:$C,2,FALSE),
IF(K88="イ",VLOOKUP(I88,イ!$A:$C,2,FALSE),
IF(K88="ウ",HLOOKUP(I88,ウ!$1:$6,4,FALSE),
IF(K88="エ",VLOOKUP(I88,エ!$A:$E,4,FALSE),""))))</f>
        <v/>
      </c>
      <c r="M87" s="326" t="str">
        <f xml:space="preserve">
IF(K88="ア",VLOOKUP(I88,ア!$A:$C,3,FALSE),
IF(K88="イ",VLOOKUP(I88,イ!$A:$C,3,FALSE),
IF(K88="ウ",HLOOKUP(I88,ウ!$1:$6,5,FALSE)&amp;HLOOKUP(I88,ウ!$1:$6,6,FALSE),
IF(K88="エ",VLOOKUP(I88,エ!$A:$E,4,FALSE),""))))</f>
        <v/>
      </c>
      <c r="N87" s="328"/>
      <c r="O87" s="316"/>
      <c r="P87" s="339"/>
      <c r="Q87" s="330"/>
      <c r="R87" s="294" t="s">
        <v>2007</v>
      </c>
      <c r="S87" s="322"/>
      <c r="T87" s="295"/>
      <c r="U87" s="324" t="str">
        <f xml:space="preserve">
IF(T88="ア",VLOOKUP(R88,ア!$A:$C,2,FALSE),
IF(T88="イ",VLOOKUP(R88,イ!$A:$C,2,FALSE),
IF(T88="ウ",HLOOKUP(R88,ウ!$1:$6,4,FALSE),
IF(T88="エ",VLOOKUP(R88,エ!$A:$E,4,FALSE),""))))</f>
        <v/>
      </c>
      <c r="V87" s="326" t="str">
        <f xml:space="preserve">
IF(T88="ア",VLOOKUP(R88,ア!$A:$C,3,FALSE),
IF(T88="イ",VLOOKUP(R88,イ!$A:$C,3,FALSE),
IF(T88="ウ",HLOOKUP(R88,ウ!$1:$6,5,FALSE)&amp;HLOOKUP(R88,ウ!$1:$6,6,FALSE),
IF(T88="エ",VLOOKUP(R88,エ!$A:$E,4,FALSE),""))))</f>
        <v/>
      </c>
      <c r="W87" s="328"/>
      <c r="X87" s="316"/>
      <c r="Y87" s="318"/>
      <c r="Z87" s="320"/>
    </row>
    <row r="88" spans="1:26" s="187" customFormat="1" ht="23.4" customHeight="1" x14ac:dyDescent="0.45">
      <c r="A88" s="225"/>
      <c r="B88" s="323"/>
      <c r="C88" s="297"/>
      <c r="D88" s="325"/>
      <c r="E88" s="327"/>
      <c r="F88" s="329"/>
      <c r="G88" s="317"/>
      <c r="H88" s="342"/>
      <c r="I88" s="227"/>
      <c r="J88" s="323"/>
      <c r="K88" s="297"/>
      <c r="L88" s="325"/>
      <c r="M88" s="327"/>
      <c r="N88" s="329"/>
      <c r="O88" s="317"/>
      <c r="P88" s="342"/>
      <c r="Q88" s="331"/>
      <c r="R88" s="225"/>
      <c r="S88" s="323"/>
      <c r="T88" s="297"/>
      <c r="U88" s="325"/>
      <c r="V88" s="327"/>
      <c r="W88" s="329"/>
      <c r="X88" s="317"/>
      <c r="Y88" s="319"/>
      <c r="Z88" s="321"/>
    </row>
    <row r="89" spans="1:26" s="187" customFormat="1" ht="23.4" customHeight="1" x14ac:dyDescent="0.45">
      <c r="A89" s="294" t="s">
        <v>7836</v>
      </c>
      <c r="B89" s="322"/>
      <c r="C89" s="295"/>
      <c r="D89" s="324" t="str">
        <f xml:space="preserve">
IF(C90="ア",VLOOKUP(A90,ア!$A:$C,2,FALSE),
IF(C90="イ",VLOOKUP(A90,イ!$A:$C,2,FALSE),
IF(C90="ウ",HLOOKUP(A90,ウ!$1:$6,4,FALSE),
IF(C90="エ",VLOOKUP(A90,エ!$A:$E,4,FALSE),""))))</f>
        <v/>
      </c>
      <c r="E89" s="326" t="str">
        <f xml:space="preserve">
IF(C90="ア",VLOOKUP(A90,ア!$A:$C,3,FALSE),
IF(C90="イ",VLOOKUP(A90,イ!$A:$C,3,FALSE),
IF(C90="ウ",HLOOKUP(A90,ウ!$1:$6,5,FALSE)&amp;HLOOKUP(A90,ウ!$1:$6,6,FALSE),
IF(C90="エ",VLOOKUP(A90,エ!$A:$E,4,FALSE),""))))</f>
        <v/>
      </c>
      <c r="F89" s="328"/>
      <c r="G89" s="316"/>
      <c r="H89" s="339"/>
      <c r="I89" s="298" t="s">
        <v>1993</v>
      </c>
      <c r="J89" s="322"/>
      <c r="K89" s="295"/>
      <c r="L89" s="324" t="str">
        <f xml:space="preserve">
IF(K90="ア",VLOOKUP(I90,ア!$A:$C,2,FALSE),
IF(K90="イ",VLOOKUP(I90,イ!$A:$C,2,FALSE),
IF(K90="ウ",HLOOKUP(I90,ウ!$1:$6,4,FALSE),
IF(K90="エ",VLOOKUP(I90,エ!$A:$E,4,FALSE),""))))</f>
        <v/>
      </c>
      <c r="M89" s="326" t="str">
        <f xml:space="preserve">
IF(K90="ア",VLOOKUP(I90,ア!$A:$C,3,FALSE),
IF(K90="イ",VLOOKUP(I90,イ!$A:$C,3,FALSE),
IF(K90="ウ",HLOOKUP(I90,ウ!$1:$6,5,FALSE)&amp;HLOOKUP(I90,ウ!$1:$6,6,FALSE),
IF(K90="エ",VLOOKUP(I90,エ!$A:$E,4,FALSE),""))))</f>
        <v/>
      </c>
      <c r="N89" s="328"/>
      <c r="O89" s="316"/>
      <c r="P89" s="339"/>
      <c r="Q89" s="330"/>
      <c r="R89" s="294" t="s">
        <v>2008</v>
      </c>
      <c r="S89" s="322"/>
      <c r="T89" s="295"/>
      <c r="U89" s="324" t="str">
        <f xml:space="preserve">
IF(T90="ア",VLOOKUP(R90,ア!$A:$C,2,FALSE),
IF(T90="イ",VLOOKUP(R90,イ!$A:$C,2,FALSE),
IF(T90="ウ",HLOOKUP(R90,ウ!$1:$6,4,FALSE),
IF(T90="エ",VLOOKUP(R90,エ!$A:$E,4,FALSE),""))))</f>
        <v/>
      </c>
      <c r="V89" s="326" t="str">
        <f xml:space="preserve">
IF(T90="ア",VLOOKUP(R90,ア!$A:$C,3,FALSE),
IF(T90="イ",VLOOKUP(R90,イ!$A:$C,3,FALSE),
IF(T90="ウ",HLOOKUP(R90,ウ!$1:$6,5,FALSE)&amp;HLOOKUP(R90,ウ!$1:$6,6,FALSE),
IF(T90="エ",VLOOKUP(R90,エ!$A:$E,4,FALSE),""))))</f>
        <v/>
      </c>
      <c r="W89" s="328"/>
      <c r="X89" s="316"/>
      <c r="Y89" s="318"/>
      <c r="Z89" s="320"/>
    </row>
    <row r="90" spans="1:26" s="187" customFormat="1" ht="23.4" customHeight="1" x14ac:dyDescent="0.45">
      <c r="A90" s="225"/>
      <c r="B90" s="323"/>
      <c r="C90" s="297"/>
      <c r="D90" s="325"/>
      <c r="E90" s="327"/>
      <c r="F90" s="329"/>
      <c r="G90" s="317"/>
      <c r="H90" s="342"/>
      <c r="I90" s="227"/>
      <c r="J90" s="323"/>
      <c r="K90" s="297"/>
      <c r="L90" s="325"/>
      <c r="M90" s="327"/>
      <c r="N90" s="329"/>
      <c r="O90" s="317"/>
      <c r="P90" s="342"/>
      <c r="Q90" s="331"/>
      <c r="R90" s="225"/>
      <c r="S90" s="323"/>
      <c r="T90" s="297"/>
      <c r="U90" s="325"/>
      <c r="V90" s="327"/>
      <c r="W90" s="329"/>
      <c r="X90" s="317"/>
      <c r="Y90" s="319"/>
      <c r="Z90" s="321"/>
    </row>
    <row r="91" spans="1:26" s="187" customFormat="1" ht="23.4" customHeight="1" x14ac:dyDescent="0.45">
      <c r="A91" s="294" t="s">
        <v>7837</v>
      </c>
      <c r="B91" s="322"/>
      <c r="C91" s="295"/>
      <c r="D91" s="324" t="str">
        <f xml:space="preserve">
IF(C92="ア",VLOOKUP(A92,ア!$A:$C,2,FALSE),
IF(C92="イ",VLOOKUP(A92,イ!$A:$C,2,FALSE),
IF(C92="ウ",HLOOKUP(A92,ウ!$1:$6,4,FALSE),
IF(C92="エ",VLOOKUP(A92,エ!$A:$E,4,FALSE),""))))</f>
        <v/>
      </c>
      <c r="E91" s="326" t="str">
        <f xml:space="preserve">
IF(C92="ア",VLOOKUP(A92,ア!$A:$C,3,FALSE),
IF(C92="イ",VLOOKUP(A92,イ!$A:$C,3,FALSE),
IF(C92="ウ",HLOOKUP(A92,ウ!$1:$6,5,FALSE)&amp;HLOOKUP(A92,ウ!$1:$6,6,FALSE),
IF(C92="エ",VLOOKUP(A92,エ!$A:$E,4,FALSE),""))))</f>
        <v/>
      </c>
      <c r="F91" s="328"/>
      <c r="G91" s="316"/>
      <c r="H91" s="339"/>
      <c r="I91" s="298" t="s">
        <v>1994</v>
      </c>
      <c r="J91" s="322"/>
      <c r="K91" s="295"/>
      <c r="L91" s="324" t="str">
        <f xml:space="preserve">
IF(K92="ア",VLOOKUP(I92,ア!$A:$C,2,FALSE),
IF(K92="イ",VLOOKUP(I92,イ!$A:$C,2,FALSE),
IF(K92="ウ",HLOOKUP(I92,ウ!$1:$6,4,FALSE),
IF(K92="エ",VLOOKUP(I92,エ!$A:$E,4,FALSE),""))))</f>
        <v/>
      </c>
      <c r="M91" s="326" t="str">
        <f xml:space="preserve">
IF(K92="ア",VLOOKUP(I92,ア!$A:$C,3,FALSE),
IF(K92="イ",VLOOKUP(I92,イ!$A:$C,3,FALSE),
IF(K92="ウ",HLOOKUP(I92,ウ!$1:$6,5,FALSE)&amp;HLOOKUP(I92,ウ!$1:$6,6,FALSE),
IF(K92="エ",VLOOKUP(I92,エ!$A:$E,4,FALSE),""))))</f>
        <v/>
      </c>
      <c r="N91" s="328"/>
      <c r="O91" s="316"/>
      <c r="P91" s="339"/>
      <c r="Q91" s="330"/>
      <c r="R91" s="294" t="s">
        <v>2009</v>
      </c>
      <c r="S91" s="322"/>
      <c r="T91" s="295"/>
      <c r="U91" s="324" t="str">
        <f xml:space="preserve">
IF(T92="ア",VLOOKUP(R92,ア!$A:$C,2,FALSE),
IF(T92="イ",VLOOKUP(R92,イ!$A:$C,2,FALSE),
IF(T92="ウ",HLOOKUP(R92,ウ!$1:$6,4,FALSE),
IF(T92="エ",VLOOKUP(R92,エ!$A:$E,4,FALSE),""))))</f>
        <v/>
      </c>
      <c r="V91" s="326" t="str">
        <f xml:space="preserve">
IF(T92="ア",VLOOKUP(R92,ア!$A:$C,3,FALSE),
IF(T92="イ",VLOOKUP(R92,イ!$A:$C,3,FALSE),
IF(T92="ウ",HLOOKUP(R92,ウ!$1:$6,5,FALSE)&amp;HLOOKUP(R92,ウ!$1:$6,6,FALSE),
IF(T92="エ",VLOOKUP(R92,エ!$A:$E,4,FALSE),""))))</f>
        <v/>
      </c>
      <c r="W91" s="328"/>
      <c r="X91" s="316"/>
      <c r="Y91" s="318"/>
      <c r="Z91" s="320"/>
    </row>
    <row r="92" spans="1:26" s="187" customFormat="1" ht="23.4" customHeight="1" x14ac:dyDescent="0.45">
      <c r="A92" s="225"/>
      <c r="B92" s="323"/>
      <c r="C92" s="297"/>
      <c r="D92" s="325"/>
      <c r="E92" s="327"/>
      <c r="F92" s="329"/>
      <c r="G92" s="317"/>
      <c r="H92" s="342"/>
      <c r="I92" s="227"/>
      <c r="J92" s="323"/>
      <c r="K92" s="297"/>
      <c r="L92" s="325"/>
      <c r="M92" s="327"/>
      <c r="N92" s="329"/>
      <c r="O92" s="317"/>
      <c r="P92" s="342"/>
      <c r="Q92" s="331"/>
      <c r="R92" s="225"/>
      <c r="S92" s="323"/>
      <c r="T92" s="297"/>
      <c r="U92" s="325"/>
      <c r="V92" s="327"/>
      <c r="W92" s="329"/>
      <c r="X92" s="317"/>
      <c r="Y92" s="319"/>
      <c r="Z92" s="321"/>
    </row>
    <row r="93" spans="1:26" s="187" customFormat="1" ht="23.4" customHeight="1" x14ac:dyDescent="0.45">
      <c r="A93" s="294" t="s">
        <v>7838</v>
      </c>
      <c r="B93" s="322"/>
      <c r="C93" s="295"/>
      <c r="D93" s="324" t="str">
        <f xml:space="preserve">
IF(C94="ア",VLOOKUP(A94,ア!$A:$C,2,FALSE),
IF(C94="イ",VLOOKUP(A94,イ!$A:$C,2,FALSE),
IF(C94="ウ",HLOOKUP(A94,ウ!$1:$6,4,FALSE),
IF(C94="エ",VLOOKUP(A94,エ!$A:$E,4,FALSE),""))))</f>
        <v/>
      </c>
      <c r="E93" s="326" t="str">
        <f xml:space="preserve">
IF(C94="ア",VLOOKUP(A94,ア!$A:$C,3,FALSE),
IF(C94="イ",VLOOKUP(A94,イ!$A:$C,3,FALSE),
IF(C94="ウ",HLOOKUP(A94,ウ!$1:$6,5,FALSE)&amp;HLOOKUP(A94,ウ!$1:$6,6,FALSE),
IF(C94="エ",VLOOKUP(A94,エ!$A:$E,4,FALSE),""))))</f>
        <v/>
      </c>
      <c r="F93" s="328"/>
      <c r="G93" s="316"/>
      <c r="H93" s="339"/>
      <c r="I93" s="298" t="s">
        <v>1995</v>
      </c>
      <c r="J93" s="322"/>
      <c r="K93" s="295"/>
      <c r="L93" s="324" t="str">
        <f xml:space="preserve">
IF(K94="ア",VLOOKUP(I94,ア!$A:$C,2,FALSE),
IF(K94="イ",VLOOKUP(I94,イ!$A:$C,2,FALSE),
IF(K94="ウ",HLOOKUP(I94,ウ!$1:$6,4,FALSE),
IF(K94="エ",VLOOKUP(I94,エ!$A:$E,4,FALSE),""))))</f>
        <v/>
      </c>
      <c r="M93" s="326" t="str">
        <f xml:space="preserve">
IF(K94="ア",VLOOKUP(I94,ア!$A:$C,3,FALSE),
IF(K94="イ",VLOOKUP(I94,イ!$A:$C,3,FALSE),
IF(K94="ウ",HLOOKUP(I94,ウ!$1:$6,5,FALSE)&amp;HLOOKUP(I94,ウ!$1:$6,6,FALSE),
IF(K94="エ",VLOOKUP(I94,エ!$A:$E,4,FALSE),""))))</f>
        <v/>
      </c>
      <c r="N93" s="328"/>
      <c r="O93" s="316"/>
      <c r="P93" s="339"/>
      <c r="Q93" s="330"/>
      <c r="R93" s="294" t="s">
        <v>2010</v>
      </c>
      <c r="S93" s="322"/>
      <c r="T93" s="295"/>
      <c r="U93" s="324" t="str">
        <f xml:space="preserve">
IF(T94="ア",VLOOKUP(R94,ア!$A:$C,2,FALSE),
IF(T94="イ",VLOOKUP(R94,イ!$A:$C,2,FALSE),
IF(T94="ウ",HLOOKUP(R94,ウ!$1:$6,4,FALSE),
IF(T94="エ",VLOOKUP(R94,エ!$A:$E,4,FALSE),""))))</f>
        <v/>
      </c>
      <c r="V93" s="326" t="str">
        <f xml:space="preserve">
IF(T94="ア",VLOOKUP(R94,ア!$A:$C,3,FALSE),
IF(T94="イ",VLOOKUP(R94,イ!$A:$C,3,FALSE),
IF(T94="ウ",HLOOKUP(R94,ウ!$1:$6,5,FALSE)&amp;HLOOKUP(R94,ウ!$1:$6,6,FALSE),
IF(T94="エ",VLOOKUP(R94,エ!$A:$E,4,FALSE),""))))</f>
        <v/>
      </c>
      <c r="W93" s="328"/>
      <c r="X93" s="316"/>
      <c r="Y93" s="318"/>
      <c r="Z93" s="320"/>
    </row>
    <row r="94" spans="1:26" s="187" customFormat="1" ht="23.4" customHeight="1" x14ac:dyDescent="0.45">
      <c r="A94" s="225"/>
      <c r="B94" s="323"/>
      <c r="C94" s="297"/>
      <c r="D94" s="325"/>
      <c r="E94" s="327"/>
      <c r="F94" s="329"/>
      <c r="G94" s="317"/>
      <c r="H94" s="342"/>
      <c r="I94" s="227"/>
      <c r="J94" s="323"/>
      <c r="K94" s="297"/>
      <c r="L94" s="325"/>
      <c r="M94" s="327"/>
      <c r="N94" s="329"/>
      <c r="O94" s="317"/>
      <c r="P94" s="342"/>
      <c r="Q94" s="331"/>
      <c r="R94" s="225"/>
      <c r="S94" s="323"/>
      <c r="T94" s="297"/>
      <c r="U94" s="325"/>
      <c r="V94" s="327"/>
      <c r="W94" s="329"/>
      <c r="X94" s="317"/>
      <c r="Y94" s="319"/>
      <c r="Z94" s="321"/>
    </row>
    <row r="95" spans="1:26" s="187" customFormat="1" ht="23.4" customHeight="1" x14ac:dyDescent="0.45">
      <c r="A95" s="294" t="s">
        <v>7839</v>
      </c>
      <c r="B95" s="322"/>
      <c r="C95" s="295"/>
      <c r="D95" s="324" t="str">
        <f xml:space="preserve">
IF(C96="ア",VLOOKUP(A96,ア!$A:$C,2,FALSE),
IF(C96="イ",VLOOKUP(A96,イ!$A:$C,2,FALSE),
IF(C96="ウ",HLOOKUP(A96,ウ!$1:$6,4,FALSE),
IF(C96="エ",VLOOKUP(A96,エ!$A:$E,4,FALSE),""))))</f>
        <v/>
      </c>
      <c r="E95" s="326" t="str">
        <f xml:space="preserve">
IF(C96="ア",VLOOKUP(A96,ア!$A:$C,3,FALSE),
IF(C96="イ",VLOOKUP(A96,イ!$A:$C,3,FALSE),
IF(C96="ウ",HLOOKUP(A96,ウ!$1:$6,5,FALSE)&amp;HLOOKUP(A96,ウ!$1:$6,6,FALSE),
IF(C96="エ",VLOOKUP(A96,エ!$A:$E,4,FALSE),""))))</f>
        <v/>
      </c>
      <c r="F95" s="328"/>
      <c r="G95" s="316"/>
      <c r="H95" s="339"/>
      <c r="I95" s="298" t="s">
        <v>1996</v>
      </c>
      <c r="J95" s="322"/>
      <c r="K95" s="295"/>
      <c r="L95" s="324" t="str">
        <f xml:space="preserve">
IF(K96="ア",VLOOKUP(I96,ア!$A:$C,2,FALSE),
IF(K96="イ",VLOOKUP(I96,イ!$A:$C,2,FALSE),
IF(K96="ウ",HLOOKUP(I96,ウ!$1:$6,4,FALSE),
IF(K96="エ",VLOOKUP(I96,エ!$A:$E,4,FALSE),""))))</f>
        <v/>
      </c>
      <c r="M95" s="326" t="str">
        <f xml:space="preserve">
IF(K96="ア",VLOOKUP(I96,ア!$A:$C,3,FALSE),
IF(K96="イ",VLOOKUP(I96,イ!$A:$C,3,FALSE),
IF(K96="ウ",HLOOKUP(I96,ウ!$1:$6,5,FALSE)&amp;HLOOKUP(I96,ウ!$1:$6,6,FALSE),
IF(K96="エ",VLOOKUP(I96,エ!$A:$E,4,FALSE),""))))</f>
        <v/>
      </c>
      <c r="N95" s="328"/>
      <c r="O95" s="316"/>
      <c r="P95" s="339"/>
      <c r="Q95" s="330"/>
      <c r="R95" s="294" t="s">
        <v>2011</v>
      </c>
      <c r="S95" s="322"/>
      <c r="T95" s="295"/>
      <c r="U95" s="324" t="str">
        <f xml:space="preserve">
IF(T96="ア",VLOOKUP(R96,ア!$A:$C,2,FALSE),
IF(T96="イ",VLOOKUP(R96,イ!$A:$C,2,FALSE),
IF(T96="ウ",HLOOKUP(R96,ウ!$1:$6,4,FALSE),
IF(T96="エ",VLOOKUP(R96,エ!$A:$E,4,FALSE),""))))</f>
        <v/>
      </c>
      <c r="V95" s="326" t="str">
        <f xml:space="preserve">
IF(T96="ア",VLOOKUP(R96,ア!$A:$C,3,FALSE),
IF(T96="イ",VLOOKUP(R96,イ!$A:$C,3,FALSE),
IF(T96="ウ",HLOOKUP(R96,ウ!$1:$6,5,FALSE)&amp;HLOOKUP(R96,ウ!$1:$6,6,FALSE),
IF(T96="エ",VLOOKUP(R96,エ!$A:$E,4,FALSE),""))))</f>
        <v/>
      </c>
      <c r="W95" s="328"/>
      <c r="X95" s="316"/>
      <c r="Y95" s="318"/>
      <c r="Z95" s="320"/>
    </row>
    <row r="96" spans="1:26" s="187" customFormat="1" ht="23.4" customHeight="1" x14ac:dyDescent="0.45">
      <c r="A96" s="225"/>
      <c r="B96" s="323"/>
      <c r="C96" s="297"/>
      <c r="D96" s="325"/>
      <c r="E96" s="327"/>
      <c r="F96" s="329"/>
      <c r="G96" s="317"/>
      <c r="H96" s="342"/>
      <c r="I96" s="227"/>
      <c r="J96" s="323"/>
      <c r="K96" s="297"/>
      <c r="L96" s="325"/>
      <c r="M96" s="327"/>
      <c r="N96" s="329"/>
      <c r="O96" s="317"/>
      <c r="P96" s="342"/>
      <c r="Q96" s="331"/>
      <c r="R96" s="225"/>
      <c r="S96" s="323"/>
      <c r="T96" s="297"/>
      <c r="U96" s="325"/>
      <c r="V96" s="327"/>
      <c r="W96" s="329"/>
      <c r="X96" s="317"/>
      <c r="Y96" s="319"/>
      <c r="Z96" s="321"/>
    </row>
    <row r="97" spans="1:26" s="187" customFormat="1" ht="23.4" customHeight="1" x14ac:dyDescent="0.45">
      <c r="A97" s="294" t="s">
        <v>7840</v>
      </c>
      <c r="B97" s="322"/>
      <c r="C97" s="295"/>
      <c r="D97" s="324" t="str">
        <f xml:space="preserve">
IF(C98="ア",VLOOKUP(A98,ア!$A:$C,2,FALSE),
IF(C98="イ",VLOOKUP(A98,イ!$A:$C,2,FALSE),
IF(C98="ウ",HLOOKUP(A98,ウ!$1:$6,4,FALSE),
IF(C98="エ",VLOOKUP(A98,エ!$A:$E,4,FALSE),""))))</f>
        <v/>
      </c>
      <c r="E97" s="326" t="str">
        <f xml:space="preserve">
IF(C98="ア",VLOOKUP(A98,ア!$A:$C,3,FALSE),
IF(C98="イ",VLOOKUP(A98,イ!$A:$C,3,FALSE),
IF(C98="ウ",HLOOKUP(A98,ウ!$1:$6,5,FALSE)&amp;HLOOKUP(A98,ウ!$1:$6,6,FALSE),
IF(C98="エ",VLOOKUP(A98,エ!$A:$E,4,FALSE),""))))</f>
        <v/>
      </c>
      <c r="F97" s="328"/>
      <c r="G97" s="316"/>
      <c r="H97" s="339"/>
      <c r="I97" s="298" t="s">
        <v>1997</v>
      </c>
      <c r="J97" s="322"/>
      <c r="K97" s="295"/>
      <c r="L97" s="324" t="str">
        <f xml:space="preserve">
IF(K98="ア",VLOOKUP(I98,ア!$A:$C,2,FALSE),
IF(K98="イ",VLOOKUP(I98,イ!$A:$C,2,FALSE),
IF(K98="ウ",HLOOKUP(I98,ウ!$1:$6,4,FALSE),
IF(K98="エ",VLOOKUP(I98,エ!$A:$E,4,FALSE),""))))</f>
        <v/>
      </c>
      <c r="M97" s="326" t="str">
        <f xml:space="preserve">
IF(K98="ア",VLOOKUP(I98,ア!$A:$C,3,FALSE),
IF(K98="イ",VLOOKUP(I98,イ!$A:$C,3,FALSE),
IF(K98="ウ",HLOOKUP(I98,ウ!$1:$6,5,FALSE)&amp;HLOOKUP(I98,ウ!$1:$6,6,FALSE),
IF(K98="エ",VLOOKUP(I98,エ!$A:$E,4,FALSE),""))))</f>
        <v/>
      </c>
      <c r="N97" s="328"/>
      <c r="O97" s="316"/>
      <c r="P97" s="339"/>
      <c r="Q97" s="330"/>
      <c r="R97" s="294" t="s">
        <v>2012</v>
      </c>
      <c r="S97" s="322"/>
      <c r="T97" s="295"/>
      <c r="U97" s="324" t="str">
        <f xml:space="preserve">
IF(T98="ア",VLOOKUP(R98,ア!$A:$C,2,FALSE),
IF(T98="イ",VLOOKUP(R98,イ!$A:$C,2,FALSE),
IF(T98="ウ",HLOOKUP(R98,ウ!$1:$6,4,FALSE),
IF(T98="エ",VLOOKUP(R98,エ!$A:$E,4,FALSE),""))))</f>
        <v/>
      </c>
      <c r="V97" s="326" t="str">
        <f xml:space="preserve">
IF(T98="ア",VLOOKUP(R98,ア!$A:$C,3,FALSE),
IF(T98="イ",VLOOKUP(R98,イ!$A:$C,3,FALSE),
IF(T98="ウ",HLOOKUP(R98,ウ!$1:$6,5,FALSE)&amp;HLOOKUP(R98,ウ!$1:$6,6,FALSE),
IF(T98="エ",VLOOKUP(R98,エ!$A:$E,4,FALSE),""))))</f>
        <v/>
      </c>
      <c r="W97" s="328"/>
      <c r="X97" s="316"/>
      <c r="Y97" s="318"/>
      <c r="Z97" s="320"/>
    </row>
    <row r="98" spans="1:26" s="187" customFormat="1" ht="23.4" customHeight="1" x14ac:dyDescent="0.45">
      <c r="A98" s="225"/>
      <c r="B98" s="323"/>
      <c r="C98" s="297"/>
      <c r="D98" s="325"/>
      <c r="E98" s="327"/>
      <c r="F98" s="329"/>
      <c r="G98" s="317"/>
      <c r="H98" s="342"/>
      <c r="I98" s="227"/>
      <c r="J98" s="323"/>
      <c r="K98" s="297"/>
      <c r="L98" s="325"/>
      <c r="M98" s="327"/>
      <c r="N98" s="329"/>
      <c r="O98" s="317"/>
      <c r="P98" s="342"/>
      <c r="Q98" s="331"/>
      <c r="R98" s="225"/>
      <c r="S98" s="323"/>
      <c r="T98" s="297"/>
      <c r="U98" s="325"/>
      <c r="V98" s="327"/>
      <c r="W98" s="329"/>
      <c r="X98" s="317"/>
      <c r="Y98" s="319"/>
      <c r="Z98" s="321"/>
    </row>
    <row r="99" spans="1:26" s="187" customFormat="1" ht="23.4" customHeight="1" x14ac:dyDescent="0.45">
      <c r="A99" s="294" t="s">
        <v>7841</v>
      </c>
      <c r="B99" s="322"/>
      <c r="C99" s="295"/>
      <c r="D99" s="324" t="str">
        <f xml:space="preserve">
IF(C100="ア",VLOOKUP(A100,ア!$A:$C,2,FALSE),
IF(C100="イ",VLOOKUP(A100,イ!$A:$C,2,FALSE),
IF(C100="ウ",HLOOKUP(A100,ウ!$1:$6,4,FALSE),
IF(C100="エ",VLOOKUP(A100,エ!$A:$E,4,FALSE),""))))</f>
        <v/>
      </c>
      <c r="E99" s="326" t="str">
        <f xml:space="preserve">
IF(C100="ア",VLOOKUP(A100,ア!$A:$C,3,FALSE),
IF(C100="イ",VLOOKUP(A100,イ!$A:$C,3,FALSE),
IF(C100="ウ",HLOOKUP(A100,ウ!$1:$6,5,FALSE)&amp;HLOOKUP(A100,ウ!$1:$6,6,FALSE),
IF(C100="エ",VLOOKUP(A100,エ!$A:$E,4,FALSE),""))))</f>
        <v/>
      </c>
      <c r="F99" s="328"/>
      <c r="G99" s="316"/>
      <c r="H99" s="339"/>
      <c r="I99" s="298" t="s">
        <v>1998</v>
      </c>
      <c r="J99" s="322"/>
      <c r="K99" s="295"/>
      <c r="L99" s="324" t="str">
        <f xml:space="preserve">
IF(K100="ア",VLOOKUP(I100,ア!$A:$C,2,FALSE),
IF(K100="イ",VLOOKUP(I100,イ!$A:$C,2,FALSE),
IF(K100="ウ",HLOOKUP(I100,ウ!$1:$6,4,FALSE),
IF(K100="エ",VLOOKUP(I100,エ!$A:$E,4,FALSE),""))))</f>
        <v/>
      </c>
      <c r="M99" s="326" t="str">
        <f xml:space="preserve">
IF(K100="ア",VLOOKUP(I100,ア!$A:$C,3,FALSE),
IF(K100="イ",VLOOKUP(I100,イ!$A:$C,3,FALSE),
IF(K100="ウ",HLOOKUP(I100,ウ!$1:$6,5,FALSE)&amp;HLOOKUP(I100,ウ!$1:$6,6,FALSE),
IF(K100="エ",VLOOKUP(I100,エ!$A:$E,4,FALSE),""))))</f>
        <v/>
      </c>
      <c r="N99" s="328"/>
      <c r="O99" s="316"/>
      <c r="P99" s="339"/>
      <c r="Q99" s="330"/>
      <c r="R99" s="294" t="s">
        <v>2013</v>
      </c>
      <c r="S99" s="322"/>
      <c r="T99" s="295"/>
      <c r="U99" s="324" t="str">
        <f xml:space="preserve">
IF(T100="ア",VLOOKUP(R100,ア!$A:$C,2,FALSE),
IF(T100="イ",VLOOKUP(R100,イ!$A:$C,2,FALSE),
IF(T100="ウ",HLOOKUP(R100,ウ!$1:$6,4,FALSE),
IF(T100="エ",VLOOKUP(R100,エ!$A:$E,4,FALSE),""))))</f>
        <v/>
      </c>
      <c r="V99" s="326" t="str">
        <f xml:space="preserve">
IF(T100="ア",VLOOKUP(R100,ア!$A:$C,3,FALSE),
IF(T100="イ",VLOOKUP(R100,イ!$A:$C,3,FALSE),
IF(T100="ウ",HLOOKUP(R100,ウ!$1:$6,5,FALSE)&amp;HLOOKUP(R100,ウ!$1:$6,6,FALSE),
IF(T100="エ",VLOOKUP(R100,エ!$A:$E,4,FALSE),""))))</f>
        <v/>
      </c>
      <c r="W99" s="328"/>
      <c r="X99" s="316"/>
      <c r="Y99" s="318"/>
      <c r="Z99" s="320"/>
    </row>
    <row r="100" spans="1:26" s="187" customFormat="1" ht="23.4" customHeight="1" x14ac:dyDescent="0.45">
      <c r="A100" s="225"/>
      <c r="B100" s="323"/>
      <c r="C100" s="297"/>
      <c r="D100" s="325"/>
      <c r="E100" s="327"/>
      <c r="F100" s="329"/>
      <c r="G100" s="317"/>
      <c r="H100" s="342"/>
      <c r="I100" s="227"/>
      <c r="J100" s="323"/>
      <c r="K100" s="297"/>
      <c r="L100" s="325"/>
      <c r="M100" s="327"/>
      <c r="N100" s="329"/>
      <c r="O100" s="317"/>
      <c r="P100" s="342"/>
      <c r="Q100" s="331"/>
      <c r="R100" s="225"/>
      <c r="S100" s="323"/>
      <c r="T100" s="297"/>
      <c r="U100" s="325"/>
      <c r="V100" s="327"/>
      <c r="W100" s="329"/>
      <c r="X100" s="317"/>
      <c r="Y100" s="319"/>
      <c r="Z100" s="321"/>
    </row>
    <row r="101" spans="1:26" s="187" customFormat="1" ht="23.4" customHeight="1" x14ac:dyDescent="0.45">
      <c r="A101" s="294" t="s">
        <v>7842</v>
      </c>
      <c r="B101" s="322"/>
      <c r="C101" s="295"/>
      <c r="D101" s="324" t="str">
        <f xml:space="preserve">
IF(C102="ア",VLOOKUP(A102,ア!$A:$C,2,FALSE),
IF(C102="イ",VLOOKUP(A102,イ!$A:$C,2,FALSE),
IF(C102="ウ",HLOOKUP(A102,ウ!$1:$6,4,FALSE),
IF(C102="エ",VLOOKUP(A102,エ!$A:$E,4,FALSE),""))))</f>
        <v/>
      </c>
      <c r="E101" s="326" t="str">
        <f xml:space="preserve">
IF(C102="ア",VLOOKUP(A102,ア!$A:$C,3,FALSE),
IF(C102="イ",VLOOKUP(A102,イ!$A:$C,3,FALSE),
IF(C102="ウ",HLOOKUP(A102,ウ!$1:$6,5,FALSE)&amp;HLOOKUP(A102,ウ!$1:$6,6,FALSE),
IF(C102="エ",VLOOKUP(A102,エ!$A:$E,4,FALSE),""))))</f>
        <v/>
      </c>
      <c r="F101" s="328"/>
      <c r="G101" s="316"/>
      <c r="H101" s="339"/>
      <c r="I101" s="298" t="s">
        <v>1999</v>
      </c>
      <c r="J101" s="322"/>
      <c r="K101" s="295"/>
      <c r="L101" s="324" t="str">
        <f xml:space="preserve">
IF(K102="ア",VLOOKUP(I102,ア!$A:$C,2,FALSE),
IF(K102="イ",VLOOKUP(I102,イ!$A:$C,2,FALSE),
IF(K102="ウ",HLOOKUP(I102,ウ!$1:$6,4,FALSE),
IF(K102="エ",VLOOKUP(I102,エ!$A:$E,4,FALSE),""))))</f>
        <v/>
      </c>
      <c r="M101" s="326" t="str">
        <f xml:space="preserve">
IF(K102="ア",VLOOKUP(I102,ア!$A:$C,3,FALSE),
IF(K102="イ",VLOOKUP(I102,イ!$A:$C,3,FALSE),
IF(K102="ウ",HLOOKUP(I102,ウ!$1:$6,5,FALSE)&amp;HLOOKUP(I102,ウ!$1:$6,6,FALSE),
IF(K102="エ",VLOOKUP(I102,エ!$A:$E,4,FALSE),""))))</f>
        <v/>
      </c>
      <c r="N101" s="328"/>
      <c r="O101" s="316"/>
      <c r="P101" s="339"/>
      <c r="Q101" s="330"/>
      <c r="R101" s="294" t="s">
        <v>2014</v>
      </c>
      <c r="S101" s="322"/>
      <c r="T101" s="295"/>
      <c r="U101" s="324" t="str">
        <f xml:space="preserve">
IF(T102="ア",VLOOKUP(R102,ア!$A:$C,2,FALSE),
IF(T102="イ",VLOOKUP(R102,イ!$A:$C,2,FALSE),
IF(T102="ウ",HLOOKUP(R102,ウ!$1:$6,4,FALSE),
IF(T102="エ",VLOOKUP(R102,エ!$A:$E,4,FALSE),""))))</f>
        <v/>
      </c>
      <c r="V101" s="326" t="str">
        <f xml:space="preserve">
IF(T102="ア",VLOOKUP(R102,ア!$A:$C,3,FALSE),
IF(T102="イ",VLOOKUP(R102,イ!$A:$C,3,FALSE),
IF(T102="ウ",HLOOKUP(R102,ウ!$1:$6,5,FALSE)&amp;HLOOKUP(R102,ウ!$1:$6,6,FALSE),
IF(T102="エ",VLOOKUP(R102,エ!$A:$E,4,FALSE),""))))</f>
        <v/>
      </c>
      <c r="W101" s="328"/>
      <c r="X101" s="316"/>
      <c r="Y101" s="318"/>
      <c r="Z101" s="320"/>
    </row>
    <row r="102" spans="1:26" s="187" customFormat="1" ht="23.4" customHeight="1" x14ac:dyDescent="0.45">
      <c r="A102" s="225"/>
      <c r="B102" s="323"/>
      <c r="C102" s="297"/>
      <c r="D102" s="325"/>
      <c r="E102" s="327"/>
      <c r="F102" s="329"/>
      <c r="G102" s="317"/>
      <c r="H102" s="342"/>
      <c r="I102" s="227"/>
      <c r="J102" s="323"/>
      <c r="K102" s="297"/>
      <c r="L102" s="325"/>
      <c r="M102" s="327"/>
      <c r="N102" s="329"/>
      <c r="O102" s="317"/>
      <c r="P102" s="342"/>
      <c r="Q102" s="331"/>
      <c r="R102" s="225"/>
      <c r="S102" s="323"/>
      <c r="T102" s="297"/>
      <c r="U102" s="325"/>
      <c r="V102" s="327"/>
      <c r="W102" s="329"/>
      <c r="X102" s="317"/>
      <c r="Y102" s="319"/>
      <c r="Z102" s="321"/>
    </row>
    <row r="103" spans="1:26" s="187" customFormat="1" ht="23.4" customHeight="1" x14ac:dyDescent="0.45">
      <c r="A103" s="294" t="s">
        <v>7843</v>
      </c>
      <c r="B103" s="322"/>
      <c r="C103" s="295"/>
      <c r="D103" s="324" t="str">
        <f xml:space="preserve">
IF(C104="ア",VLOOKUP(A104,ア!$A:$C,2,FALSE),
IF(C104="イ",VLOOKUP(A104,イ!$A:$C,2,FALSE),
IF(C104="ウ",HLOOKUP(A104,ウ!$1:$6,4,FALSE),
IF(C104="エ",VLOOKUP(A104,エ!$A:$E,4,FALSE),""))))</f>
        <v/>
      </c>
      <c r="E103" s="326" t="str">
        <f xml:space="preserve">
IF(C104="ア",VLOOKUP(A104,ア!$A:$C,3,FALSE),
IF(C104="イ",VLOOKUP(A104,イ!$A:$C,3,FALSE),
IF(C104="ウ",HLOOKUP(A104,ウ!$1:$6,5,FALSE)&amp;HLOOKUP(A104,ウ!$1:$6,6,FALSE),
IF(C104="エ",VLOOKUP(A104,エ!$A:$E,4,FALSE),""))))</f>
        <v/>
      </c>
      <c r="F103" s="328"/>
      <c r="G103" s="316"/>
      <c r="H103" s="339"/>
      <c r="I103" s="298" t="s">
        <v>2000</v>
      </c>
      <c r="J103" s="322"/>
      <c r="K103" s="295"/>
      <c r="L103" s="324" t="str">
        <f xml:space="preserve">
IF(K104="ア",VLOOKUP(I104,ア!$A:$C,2,FALSE),
IF(K104="イ",VLOOKUP(I104,イ!$A:$C,2,FALSE),
IF(K104="ウ",HLOOKUP(I104,ウ!$1:$6,4,FALSE),
IF(K104="エ",VLOOKUP(I104,エ!$A:$E,4,FALSE),""))))</f>
        <v/>
      </c>
      <c r="M103" s="326" t="str">
        <f xml:space="preserve">
IF(K104="ア",VLOOKUP(I104,ア!$A:$C,3,FALSE),
IF(K104="イ",VLOOKUP(I104,イ!$A:$C,3,FALSE),
IF(K104="ウ",HLOOKUP(I104,ウ!$1:$6,5,FALSE)&amp;HLOOKUP(I104,ウ!$1:$6,6,FALSE),
IF(K104="エ",VLOOKUP(I104,エ!$A:$E,4,FALSE),""))))</f>
        <v/>
      </c>
      <c r="N103" s="328"/>
      <c r="O103" s="316"/>
      <c r="P103" s="339"/>
      <c r="Q103" s="330"/>
      <c r="R103" s="294" t="s">
        <v>2015</v>
      </c>
      <c r="S103" s="322"/>
      <c r="T103" s="295"/>
      <c r="U103" s="324" t="str">
        <f xml:space="preserve">
IF(T104="ア",VLOOKUP(R104,ア!$A:$C,2,FALSE),
IF(T104="イ",VLOOKUP(R104,イ!$A:$C,2,FALSE),
IF(T104="ウ",HLOOKUP(R104,ウ!$1:$6,4,FALSE),
IF(T104="エ",VLOOKUP(R104,エ!$A:$E,4,FALSE),""))))</f>
        <v/>
      </c>
      <c r="V103" s="326" t="str">
        <f xml:space="preserve">
IF(T104="ア",VLOOKUP(R104,ア!$A:$C,3,FALSE),
IF(T104="イ",VLOOKUP(R104,イ!$A:$C,3,FALSE),
IF(T104="ウ",HLOOKUP(R104,ウ!$1:$6,5,FALSE)&amp;HLOOKUP(R104,ウ!$1:$6,6,FALSE),
IF(T104="エ",VLOOKUP(R104,エ!$A:$E,4,FALSE),""))))</f>
        <v/>
      </c>
      <c r="W103" s="328"/>
      <c r="X103" s="316"/>
      <c r="Y103" s="318"/>
      <c r="Z103" s="320"/>
    </row>
    <row r="104" spans="1:26" s="187" customFormat="1" ht="23.4" customHeight="1" x14ac:dyDescent="0.45">
      <c r="A104" s="225"/>
      <c r="B104" s="323"/>
      <c r="C104" s="297"/>
      <c r="D104" s="325"/>
      <c r="E104" s="327"/>
      <c r="F104" s="329"/>
      <c r="G104" s="317"/>
      <c r="H104" s="342"/>
      <c r="I104" s="227"/>
      <c r="J104" s="323"/>
      <c r="K104" s="297"/>
      <c r="L104" s="325"/>
      <c r="M104" s="327"/>
      <c r="N104" s="329"/>
      <c r="O104" s="317"/>
      <c r="P104" s="342"/>
      <c r="Q104" s="331"/>
      <c r="R104" s="225"/>
      <c r="S104" s="323"/>
      <c r="T104" s="297"/>
      <c r="U104" s="325"/>
      <c r="V104" s="327"/>
      <c r="W104" s="329"/>
      <c r="X104" s="317"/>
      <c r="Y104" s="319"/>
      <c r="Z104" s="321"/>
    </row>
    <row r="105" spans="1:26" s="187" customFormat="1" ht="23.4" customHeight="1" x14ac:dyDescent="0.45">
      <c r="A105" s="294" t="s">
        <v>7844</v>
      </c>
      <c r="B105" s="322"/>
      <c r="C105" s="295"/>
      <c r="D105" s="324" t="str">
        <f xml:space="preserve">
IF(C106="ア",VLOOKUP(A106,ア!$A:$C,2,FALSE),
IF(C106="イ",VLOOKUP(A106,イ!$A:$C,2,FALSE),
IF(C106="ウ",HLOOKUP(A106,ウ!$1:$6,4,FALSE),
IF(C106="エ",VLOOKUP(A106,エ!$A:$E,4,FALSE),""))))</f>
        <v/>
      </c>
      <c r="E105" s="326" t="str">
        <f xml:space="preserve">
IF(C106="ア",VLOOKUP(A106,ア!$A:$C,3,FALSE),
IF(C106="イ",VLOOKUP(A106,イ!$A:$C,3,FALSE),
IF(C106="ウ",HLOOKUP(A106,ウ!$1:$6,5,FALSE)&amp;HLOOKUP(A106,ウ!$1:$6,6,FALSE),
IF(C106="エ",VLOOKUP(A106,エ!$A:$E,4,FALSE),""))))</f>
        <v/>
      </c>
      <c r="F105" s="328"/>
      <c r="G105" s="316"/>
      <c r="H105" s="339"/>
      <c r="I105" s="298" t="s">
        <v>2001</v>
      </c>
      <c r="J105" s="322"/>
      <c r="K105" s="295"/>
      <c r="L105" s="324" t="str">
        <f xml:space="preserve">
IF(K106="ア",VLOOKUP(I106,ア!$A:$C,2,FALSE),
IF(K106="イ",VLOOKUP(I106,イ!$A:$C,2,FALSE),
IF(K106="ウ",HLOOKUP(I106,ウ!$1:$6,4,FALSE),
IF(K106="エ",VLOOKUP(I106,エ!$A:$E,4,FALSE),""))))</f>
        <v/>
      </c>
      <c r="M105" s="326" t="str">
        <f xml:space="preserve">
IF(K106="ア",VLOOKUP(I106,ア!$A:$C,3,FALSE),
IF(K106="イ",VLOOKUP(I106,イ!$A:$C,3,FALSE),
IF(K106="ウ",HLOOKUP(I106,ウ!$1:$6,5,FALSE)&amp;HLOOKUP(I106,ウ!$1:$6,6,FALSE),
IF(K106="エ",VLOOKUP(I106,エ!$A:$E,4,FALSE),""))))</f>
        <v/>
      </c>
      <c r="N105" s="328"/>
      <c r="O105" s="316"/>
      <c r="P105" s="339"/>
      <c r="Q105" s="330"/>
      <c r="R105" s="294" t="s">
        <v>2016</v>
      </c>
      <c r="S105" s="322"/>
      <c r="T105" s="295"/>
      <c r="U105" s="324" t="str">
        <f xml:space="preserve">
IF(T106="ア",VLOOKUP(R106,ア!$A:$C,2,FALSE),
IF(T106="イ",VLOOKUP(R106,イ!$A:$C,2,FALSE),
IF(T106="ウ",HLOOKUP(R106,ウ!$1:$6,4,FALSE),
IF(T106="エ",VLOOKUP(R106,エ!$A:$E,4,FALSE),""))))</f>
        <v/>
      </c>
      <c r="V105" s="326" t="str">
        <f xml:space="preserve">
IF(T106="ア",VLOOKUP(R106,ア!$A:$C,3,FALSE),
IF(T106="イ",VLOOKUP(R106,イ!$A:$C,3,FALSE),
IF(T106="ウ",HLOOKUP(R106,ウ!$1:$6,5,FALSE)&amp;HLOOKUP(R106,ウ!$1:$6,6,FALSE),
IF(T106="エ",VLOOKUP(R106,エ!$A:$E,4,FALSE),""))))</f>
        <v/>
      </c>
      <c r="W105" s="328"/>
      <c r="X105" s="316"/>
      <c r="Y105" s="318"/>
      <c r="Z105" s="320"/>
    </row>
    <row r="106" spans="1:26" s="184" customFormat="1" ht="23.4" customHeight="1" thickBot="1" x14ac:dyDescent="0.2">
      <c r="A106" s="226"/>
      <c r="B106" s="337"/>
      <c r="C106" s="299"/>
      <c r="D106" s="338"/>
      <c r="E106" s="332"/>
      <c r="F106" s="333"/>
      <c r="G106" s="334"/>
      <c r="H106" s="340"/>
      <c r="I106" s="228"/>
      <c r="J106" s="337"/>
      <c r="K106" s="299"/>
      <c r="L106" s="338"/>
      <c r="M106" s="332"/>
      <c r="N106" s="333"/>
      <c r="O106" s="334"/>
      <c r="P106" s="340"/>
      <c r="Q106" s="341"/>
      <c r="R106" s="226"/>
      <c r="S106" s="337"/>
      <c r="T106" s="299"/>
      <c r="U106" s="338"/>
      <c r="V106" s="332"/>
      <c r="W106" s="333"/>
      <c r="X106" s="334"/>
      <c r="Y106" s="335"/>
      <c r="Z106" s="336"/>
    </row>
    <row r="107" spans="1:26" s="187" customFormat="1" ht="23.4" customHeight="1" x14ac:dyDescent="0.45">
      <c r="A107" s="300" t="s">
        <v>7845</v>
      </c>
      <c r="B107" s="343"/>
      <c r="C107" s="301"/>
      <c r="D107" s="344" t="str">
        <f xml:space="preserve">
IF(C108="ア",VLOOKUP(A108,ア!$A:$C,2,FALSE),
IF(C108="イ",VLOOKUP(A108,イ!$A:$C,2,FALSE),
IF(C108="ウ",HLOOKUP(A108,ウ!$1:$6,4,FALSE),
IF(C108="エ",VLOOKUP(A108,エ!$A:$E,4,FALSE),""))))</f>
        <v/>
      </c>
      <c r="E107" s="345" t="str">
        <f xml:space="preserve">
IF(C108="ア",VLOOKUP(A108,ア!$A:$C,3,FALSE),
IF(C108="イ",VLOOKUP(A108,イ!$A:$C,3,FALSE),
IF(C108="ウ",HLOOKUP(A108,ウ!$1:$6,5,FALSE)&amp;HLOOKUP(A108,ウ!$1:$6,6,FALSE),
IF(C108="エ",VLOOKUP(A108,エ!$A:$E,4,FALSE),""))))</f>
        <v/>
      </c>
      <c r="F107" s="346"/>
      <c r="G107" s="347"/>
      <c r="H107" s="350"/>
      <c r="I107" s="302" t="s">
        <v>2112</v>
      </c>
      <c r="J107" s="343"/>
      <c r="K107" s="301"/>
      <c r="L107" s="344" t="str">
        <f xml:space="preserve">
IF(K108="ア",VLOOKUP(I108,ア!$A:$C,2,FALSE),
IF(K108="イ",VLOOKUP(I108,イ!$A:$C,2,FALSE),
IF(K108="ウ",HLOOKUP(I108,ウ!$1:$6,4,FALSE),
IF(K108="エ",VLOOKUP(I108,エ!$A:$E,4,FALSE),""))))</f>
        <v/>
      </c>
      <c r="M107" s="345" t="str">
        <f xml:space="preserve">
IF(K108="ア",VLOOKUP(I108,ア!$A:$C,3,FALSE),
IF(K108="イ",VLOOKUP(I108,イ!$A:$C,3,FALSE),
IF(K108="ウ",HLOOKUP(I108,ウ!$1:$6,5,FALSE)&amp;HLOOKUP(I108,ウ!$1:$6,6,FALSE),
IF(K108="エ",VLOOKUP(I108,エ!$A:$E,4,FALSE),""))))</f>
        <v/>
      </c>
      <c r="N107" s="346"/>
      <c r="O107" s="347"/>
      <c r="P107" s="350"/>
      <c r="Q107" s="351"/>
      <c r="R107" s="300" t="s">
        <v>2127</v>
      </c>
      <c r="S107" s="343"/>
      <c r="T107" s="301"/>
      <c r="U107" s="353" t="str">
        <f xml:space="preserve">
IF(T108="ア",VLOOKUP(R108,ア!$A:$C,2,FALSE),
IF(T108="イ",VLOOKUP(R108,イ!$A:$C,2,FALSE),
IF(T108="ウ",HLOOKUP(R108,ウ!$1:$6,4,FALSE),
IF(T108="エ",VLOOKUP(R108,エ!$A:$E,4,FALSE),""))))</f>
        <v/>
      </c>
      <c r="V107" s="352" t="str">
        <f xml:space="preserve">
IF(T108="ア",VLOOKUP(R108,ア!$A:$C,3,FALSE),
IF(T108="イ",VLOOKUP(R108,イ!$A:$C,3,FALSE),
IF(T108="ウ",HLOOKUP(R108,ウ!$1:$6,5,FALSE)&amp;HLOOKUP(R108,ウ!$1:$6,6,FALSE),
IF(T108="エ",VLOOKUP(R108,エ!$A:$E,4,FALSE),""))))</f>
        <v/>
      </c>
      <c r="W107" s="346"/>
      <c r="X107" s="347"/>
      <c r="Y107" s="348"/>
      <c r="Z107" s="349"/>
    </row>
    <row r="108" spans="1:26" s="187" customFormat="1" ht="23.4" customHeight="1" x14ac:dyDescent="0.45">
      <c r="A108" s="225"/>
      <c r="B108" s="323"/>
      <c r="C108" s="297"/>
      <c r="D108" s="325"/>
      <c r="E108" s="327"/>
      <c r="F108" s="329"/>
      <c r="G108" s="317"/>
      <c r="H108" s="342"/>
      <c r="I108" s="227"/>
      <c r="J108" s="323"/>
      <c r="K108" s="297"/>
      <c r="L108" s="325"/>
      <c r="M108" s="327"/>
      <c r="N108" s="329"/>
      <c r="O108" s="317"/>
      <c r="P108" s="342"/>
      <c r="Q108" s="331"/>
      <c r="R108" s="225"/>
      <c r="S108" s="323"/>
      <c r="T108" s="297"/>
      <c r="U108" s="325"/>
      <c r="V108" s="327"/>
      <c r="W108" s="329"/>
      <c r="X108" s="317"/>
      <c r="Y108" s="319"/>
      <c r="Z108" s="321"/>
    </row>
    <row r="109" spans="1:26" s="187" customFormat="1" ht="23.4" customHeight="1" x14ac:dyDescent="0.45">
      <c r="A109" s="294" t="s">
        <v>7846</v>
      </c>
      <c r="B109" s="322"/>
      <c r="C109" s="295"/>
      <c r="D109" s="324" t="str">
        <f xml:space="preserve">
IF(C110="ア",VLOOKUP(A110,ア!$A:$C,2,FALSE),
IF(C110="イ",VLOOKUP(A110,イ!$A:$C,2,FALSE),
IF(C110="ウ",HLOOKUP(A110,ウ!$1:$6,4,FALSE),
IF(C110="エ",VLOOKUP(A110,エ!$A:$E,4,FALSE),""))))</f>
        <v/>
      </c>
      <c r="E109" s="326" t="str">
        <f xml:space="preserve">
IF(C110="ア",VLOOKUP(A110,ア!$A:$C,3,FALSE),
IF(C110="イ",VLOOKUP(A110,イ!$A:$C,3,FALSE),
IF(C110="ウ",HLOOKUP(A110,ウ!$1:$6,5,FALSE)&amp;HLOOKUP(A110,ウ!$1:$6,6,FALSE),
IF(C110="エ",VLOOKUP(A110,エ!$A:$E,4,FALSE),""))))</f>
        <v/>
      </c>
      <c r="F109" s="328"/>
      <c r="G109" s="316"/>
      <c r="H109" s="339"/>
      <c r="I109" s="298" t="s">
        <v>2113</v>
      </c>
      <c r="J109" s="322"/>
      <c r="K109" s="295"/>
      <c r="L109" s="324" t="str">
        <f xml:space="preserve">
IF(K110="ア",VLOOKUP(I110,ア!$A:$C,2,FALSE),
IF(K110="イ",VLOOKUP(I110,イ!$A:$C,2,FALSE),
IF(K110="ウ",HLOOKUP(I110,ウ!$1:$6,4,FALSE),
IF(K110="エ",VLOOKUP(I110,エ!$A:$E,4,FALSE),""))))</f>
        <v/>
      </c>
      <c r="M109" s="326" t="str">
        <f xml:space="preserve">
IF(K110="ア",VLOOKUP(I110,ア!$A:$C,3,FALSE),
IF(K110="イ",VLOOKUP(I110,イ!$A:$C,3,FALSE),
IF(K110="ウ",HLOOKUP(I110,ウ!$1:$6,5,FALSE)&amp;HLOOKUP(I110,ウ!$1:$6,6,FALSE),
IF(K110="エ",VLOOKUP(I110,エ!$A:$E,4,FALSE),""))))</f>
        <v/>
      </c>
      <c r="N109" s="328"/>
      <c r="O109" s="316"/>
      <c r="P109" s="339"/>
      <c r="Q109" s="330"/>
      <c r="R109" s="294" t="s">
        <v>2128</v>
      </c>
      <c r="S109" s="322"/>
      <c r="T109" s="295"/>
      <c r="U109" s="324" t="str">
        <f xml:space="preserve">
IF(T110="ア",VLOOKUP(R110,ア!$A:$C,2,FALSE),
IF(T110="イ",VLOOKUP(R110,イ!$A:$C,2,FALSE),
IF(T110="ウ",HLOOKUP(R110,ウ!$1:$6,4,FALSE),
IF(T110="エ",VLOOKUP(R110,エ!$A:$E,4,FALSE),""))))</f>
        <v/>
      </c>
      <c r="V109" s="326" t="str">
        <f xml:space="preserve">
IF(T110="ア",VLOOKUP(R110,ア!$A:$C,3,FALSE),
IF(T110="イ",VLOOKUP(R110,イ!$A:$C,3,FALSE),
IF(T110="ウ",HLOOKUP(R110,ウ!$1:$6,5,FALSE)&amp;HLOOKUP(R110,ウ!$1:$6,6,FALSE),
IF(T110="エ",VLOOKUP(R110,エ!$A:$E,4,FALSE),""))))</f>
        <v/>
      </c>
      <c r="W109" s="328"/>
      <c r="X109" s="316"/>
      <c r="Y109" s="318"/>
      <c r="Z109" s="320"/>
    </row>
    <row r="110" spans="1:26" s="187" customFormat="1" ht="23.4" customHeight="1" x14ac:dyDescent="0.45">
      <c r="A110" s="225"/>
      <c r="B110" s="323"/>
      <c r="C110" s="297"/>
      <c r="D110" s="325"/>
      <c r="E110" s="327"/>
      <c r="F110" s="329"/>
      <c r="G110" s="317"/>
      <c r="H110" s="342"/>
      <c r="I110" s="227"/>
      <c r="J110" s="323"/>
      <c r="K110" s="297"/>
      <c r="L110" s="325"/>
      <c r="M110" s="327"/>
      <c r="N110" s="329"/>
      <c r="O110" s="317"/>
      <c r="P110" s="342"/>
      <c r="Q110" s="331"/>
      <c r="R110" s="225"/>
      <c r="S110" s="323"/>
      <c r="T110" s="297"/>
      <c r="U110" s="325"/>
      <c r="V110" s="327"/>
      <c r="W110" s="329"/>
      <c r="X110" s="317"/>
      <c r="Y110" s="319"/>
      <c r="Z110" s="321"/>
    </row>
    <row r="111" spans="1:26" s="187" customFormat="1" ht="23.4" customHeight="1" x14ac:dyDescent="0.45">
      <c r="A111" s="294" t="s">
        <v>7847</v>
      </c>
      <c r="B111" s="322"/>
      <c r="C111" s="295"/>
      <c r="D111" s="324" t="str">
        <f xml:space="preserve">
IF(C112="ア",VLOOKUP(A112,ア!$A:$C,2,FALSE),
IF(C112="イ",VLOOKUP(A112,イ!$A:$C,2,FALSE),
IF(C112="ウ",HLOOKUP(A112,ウ!$1:$6,4,FALSE),
IF(C112="エ",VLOOKUP(A112,エ!$A:$E,4,FALSE),""))))</f>
        <v/>
      </c>
      <c r="E111" s="326" t="str">
        <f xml:space="preserve">
IF(C112="ア",VLOOKUP(A112,ア!$A:$C,3,FALSE),
IF(C112="イ",VLOOKUP(A112,イ!$A:$C,3,FALSE),
IF(C112="ウ",HLOOKUP(A112,ウ!$1:$6,5,FALSE)&amp;HLOOKUP(A112,ウ!$1:$6,6,FALSE),
IF(C112="エ",VLOOKUP(A112,エ!$A:$E,4,FALSE),""))))</f>
        <v/>
      </c>
      <c r="F111" s="328"/>
      <c r="G111" s="316"/>
      <c r="H111" s="339"/>
      <c r="I111" s="298" t="s">
        <v>2114</v>
      </c>
      <c r="J111" s="322"/>
      <c r="K111" s="295"/>
      <c r="L111" s="324" t="str">
        <f xml:space="preserve">
IF(K112="ア",VLOOKUP(I112,ア!$A:$C,2,FALSE),
IF(K112="イ",VLOOKUP(I112,イ!$A:$C,2,FALSE),
IF(K112="ウ",HLOOKUP(I112,ウ!$1:$6,4,FALSE),
IF(K112="エ",VLOOKUP(I112,エ!$A:$E,4,FALSE),""))))</f>
        <v/>
      </c>
      <c r="M111" s="326" t="str">
        <f xml:space="preserve">
IF(K112="ア",VLOOKUP(I112,ア!$A:$C,3,FALSE),
IF(K112="イ",VLOOKUP(I112,イ!$A:$C,3,FALSE),
IF(K112="ウ",HLOOKUP(I112,ウ!$1:$6,5,FALSE)&amp;HLOOKUP(I112,ウ!$1:$6,6,FALSE),
IF(K112="エ",VLOOKUP(I112,エ!$A:$E,4,FALSE),""))))</f>
        <v/>
      </c>
      <c r="N111" s="328"/>
      <c r="O111" s="316"/>
      <c r="P111" s="339"/>
      <c r="Q111" s="330"/>
      <c r="R111" s="294" t="s">
        <v>2129</v>
      </c>
      <c r="S111" s="322"/>
      <c r="T111" s="295"/>
      <c r="U111" s="324" t="str">
        <f xml:space="preserve">
IF(T112="ア",VLOOKUP(R112,ア!$A:$C,2,FALSE),
IF(T112="イ",VLOOKUP(R112,イ!$A:$C,2,FALSE),
IF(T112="ウ",HLOOKUP(R112,ウ!$1:$6,4,FALSE),
IF(T112="エ",VLOOKUP(R112,エ!$A:$E,4,FALSE),""))))</f>
        <v/>
      </c>
      <c r="V111" s="326" t="str">
        <f xml:space="preserve">
IF(T112="ア",VLOOKUP(R112,ア!$A:$C,3,FALSE),
IF(T112="イ",VLOOKUP(R112,イ!$A:$C,3,FALSE),
IF(T112="ウ",HLOOKUP(R112,ウ!$1:$6,5,FALSE)&amp;HLOOKUP(R112,ウ!$1:$6,6,FALSE),
IF(T112="エ",VLOOKUP(R112,エ!$A:$E,4,FALSE),""))))</f>
        <v/>
      </c>
      <c r="W111" s="328"/>
      <c r="X111" s="316"/>
      <c r="Y111" s="318"/>
      <c r="Z111" s="320"/>
    </row>
    <row r="112" spans="1:26" s="187" customFormat="1" ht="23.4" customHeight="1" x14ac:dyDescent="0.45">
      <c r="A112" s="225"/>
      <c r="B112" s="323"/>
      <c r="C112" s="297"/>
      <c r="D112" s="325"/>
      <c r="E112" s="327"/>
      <c r="F112" s="329"/>
      <c r="G112" s="317"/>
      <c r="H112" s="342"/>
      <c r="I112" s="227"/>
      <c r="J112" s="323"/>
      <c r="K112" s="297"/>
      <c r="L112" s="325"/>
      <c r="M112" s="327"/>
      <c r="N112" s="329"/>
      <c r="O112" s="317"/>
      <c r="P112" s="342"/>
      <c r="Q112" s="331"/>
      <c r="R112" s="225"/>
      <c r="S112" s="323"/>
      <c r="T112" s="297"/>
      <c r="U112" s="325"/>
      <c r="V112" s="327"/>
      <c r="W112" s="329"/>
      <c r="X112" s="317"/>
      <c r="Y112" s="319"/>
      <c r="Z112" s="321"/>
    </row>
    <row r="113" spans="1:26" s="187" customFormat="1" ht="23.4" customHeight="1" x14ac:dyDescent="0.45">
      <c r="A113" s="294" t="s">
        <v>2099</v>
      </c>
      <c r="B113" s="322"/>
      <c r="C113" s="295"/>
      <c r="D113" s="324" t="str">
        <f xml:space="preserve">
IF(C114="ア",VLOOKUP(A114,ア!$A:$C,2,FALSE),
IF(C114="イ",VLOOKUP(A114,イ!$A:$C,2,FALSE),
IF(C114="ウ",HLOOKUP(A114,ウ!$1:$6,4,FALSE),
IF(C114="エ",VLOOKUP(A114,エ!$A:$E,4,FALSE),""))))</f>
        <v/>
      </c>
      <c r="E113" s="326" t="str">
        <f xml:space="preserve">
IF(C114="ア",VLOOKUP(A114,ア!$A:$C,3,FALSE),
IF(C114="イ",VLOOKUP(A114,イ!$A:$C,3,FALSE),
IF(C114="ウ",HLOOKUP(A114,ウ!$1:$6,5,FALSE)&amp;HLOOKUP(A114,ウ!$1:$6,6,FALSE),
IF(C114="エ",VLOOKUP(A114,エ!$A:$E,4,FALSE),""))))</f>
        <v/>
      </c>
      <c r="F113" s="328"/>
      <c r="G113" s="316"/>
      <c r="H113" s="339"/>
      <c r="I113" s="298" t="s">
        <v>2115</v>
      </c>
      <c r="J113" s="322"/>
      <c r="K113" s="295"/>
      <c r="L113" s="324" t="str">
        <f xml:space="preserve">
IF(K114="ア",VLOOKUP(I114,ア!$A:$C,2,FALSE),
IF(K114="イ",VLOOKUP(I114,イ!$A:$C,2,FALSE),
IF(K114="ウ",HLOOKUP(I114,ウ!$1:$6,4,FALSE),
IF(K114="エ",VLOOKUP(I114,エ!$A:$E,4,FALSE),""))))</f>
        <v/>
      </c>
      <c r="M113" s="326" t="str">
        <f xml:space="preserve">
IF(K114="ア",VLOOKUP(I114,ア!$A:$C,3,FALSE),
IF(K114="イ",VLOOKUP(I114,イ!$A:$C,3,FALSE),
IF(K114="ウ",HLOOKUP(I114,ウ!$1:$6,5,FALSE)&amp;HLOOKUP(I114,ウ!$1:$6,6,FALSE),
IF(K114="エ",VLOOKUP(I114,エ!$A:$E,4,FALSE),""))))</f>
        <v/>
      </c>
      <c r="N113" s="328"/>
      <c r="O113" s="316"/>
      <c r="P113" s="339"/>
      <c r="Q113" s="330"/>
      <c r="R113" s="294" t="s">
        <v>2130</v>
      </c>
      <c r="S113" s="322"/>
      <c r="T113" s="295"/>
      <c r="U113" s="324" t="str">
        <f xml:space="preserve">
IF(T114="ア",VLOOKUP(R114,ア!$A:$C,2,FALSE),
IF(T114="イ",VLOOKUP(R114,イ!$A:$C,2,FALSE),
IF(T114="ウ",HLOOKUP(R114,ウ!$1:$6,4,FALSE),
IF(T114="エ",VLOOKUP(R114,エ!$A:$E,4,FALSE),""))))</f>
        <v/>
      </c>
      <c r="V113" s="326" t="str">
        <f xml:space="preserve">
IF(T114="ア",VLOOKUP(R114,ア!$A:$C,3,FALSE),
IF(T114="イ",VLOOKUP(R114,イ!$A:$C,3,FALSE),
IF(T114="ウ",HLOOKUP(R114,ウ!$1:$6,5,FALSE)&amp;HLOOKUP(R114,ウ!$1:$6,6,FALSE),
IF(T114="エ",VLOOKUP(R114,エ!$A:$E,4,FALSE),""))))</f>
        <v/>
      </c>
      <c r="W113" s="328"/>
      <c r="X113" s="316"/>
      <c r="Y113" s="318"/>
      <c r="Z113" s="320"/>
    </row>
    <row r="114" spans="1:26" s="187" customFormat="1" ht="23.4" customHeight="1" x14ac:dyDescent="0.45">
      <c r="A114" s="225"/>
      <c r="B114" s="323"/>
      <c r="C114" s="297"/>
      <c r="D114" s="325"/>
      <c r="E114" s="327"/>
      <c r="F114" s="329"/>
      <c r="G114" s="317"/>
      <c r="H114" s="342"/>
      <c r="I114" s="227"/>
      <c r="J114" s="323"/>
      <c r="K114" s="297"/>
      <c r="L114" s="325"/>
      <c r="M114" s="327"/>
      <c r="N114" s="329"/>
      <c r="O114" s="317"/>
      <c r="P114" s="342"/>
      <c r="Q114" s="331"/>
      <c r="R114" s="225"/>
      <c r="S114" s="323"/>
      <c r="T114" s="297"/>
      <c r="U114" s="325"/>
      <c r="V114" s="327"/>
      <c r="W114" s="329"/>
      <c r="X114" s="317"/>
      <c r="Y114" s="319"/>
      <c r="Z114" s="321"/>
    </row>
    <row r="115" spans="1:26" s="187" customFormat="1" ht="23.4" customHeight="1" x14ac:dyDescent="0.45">
      <c r="A115" s="294" t="s">
        <v>2101</v>
      </c>
      <c r="B115" s="322"/>
      <c r="C115" s="295"/>
      <c r="D115" s="324" t="str">
        <f xml:space="preserve">
IF(C116="ア",VLOOKUP(A116,ア!$A:$C,2,FALSE),
IF(C116="イ",VLOOKUP(A116,イ!$A:$C,2,FALSE),
IF(C116="ウ",HLOOKUP(A116,ウ!$1:$6,4,FALSE),
IF(C116="エ",VLOOKUP(A116,エ!$A:$E,4,FALSE),""))))</f>
        <v/>
      </c>
      <c r="E115" s="326" t="str">
        <f xml:space="preserve">
IF(C116="ア",VLOOKUP(A116,ア!$A:$C,3,FALSE),
IF(C116="イ",VLOOKUP(A116,イ!$A:$C,3,FALSE),
IF(C116="ウ",HLOOKUP(A116,ウ!$1:$6,5,FALSE)&amp;HLOOKUP(A116,ウ!$1:$6,6,FALSE),
IF(C116="エ",VLOOKUP(A116,エ!$A:$E,4,FALSE),""))))</f>
        <v/>
      </c>
      <c r="F115" s="328"/>
      <c r="G115" s="316"/>
      <c r="H115" s="339"/>
      <c r="I115" s="298" t="s">
        <v>2116</v>
      </c>
      <c r="J115" s="322"/>
      <c r="K115" s="295"/>
      <c r="L115" s="324" t="str">
        <f xml:space="preserve">
IF(K116="ア",VLOOKUP(I116,ア!$A:$C,2,FALSE),
IF(K116="イ",VLOOKUP(I116,イ!$A:$C,2,FALSE),
IF(K116="ウ",HLOOKUP(I116,ウ!$1:$6,4,FALSE),
IF(K116="エ",VLOOKUP(I116,エ!$A:$E,4,FALSE),""))))</f>
        <v/>
      </c>
      <c r="M115" s="326" t="str">
        <f xml:space="preserve">
IF(K116="ア",VLOOKUP(I116,ア!$A:$C,3,FALSE),
IF(K116="イ",VLOOKUP(I116,イ!$A:$C,3,FALSE),
IF(K116="ウ",HLOOKUP(I116,ウ!$1:$6,5,FALSE)&amp;HLOOKUP(I116,ウ!$1:$6,6,FALSE),
IF(K116="エ",VLOOKUP(I116,エ!$A:$E,4,FALSE),""))))</f>
        <v/>
      </c>
      <c r="N115" s="328"/>
      <c r="O115" s="316"/>
      <c r="P115" s="339"/>
      <c r="Q115" s="330"/>
      <c r="R115" s="294" t="s">
        <v>2131</v>
      </c>
      <c r="S115" s="322"/>
      <c r="T115" s="295"/>
      <c r="U115" s="324" t="str">
        <f xml:space="preserve">
IF(T116="ア",VLOOKUP(R116,ア!$A:$C,2,FALSE),
IF(T116="イ",VLOOKUP(R116,イ!$A:$C,2,FALSE),
IF(T116="ウ",HLOOKUP(R116,ウ!$1:$6,4,FALSE),
IF(T116="エ",VLOOKUP(R116,エ!$A:$E,4,FALSE),""))))</f>
        <v/>
      </c>
      <c r="V115" s="326" t="str">
        <f xml:space="preserve">
IF(T116="ア",VLOOKUP(R116,ア!$A:$C,3,FALSE),
IF(T116="イ",VLOOKUP(R116,イ!$A:$C,3,FALSE),
IF(T116="ウ",HLOOKUP(R116,ウ!$1:$6,5,FALSE)&amp;HLOOKUP(R116,ウ!$1:$6,6,FALSE),
IF(T116="エ",VLOOKUP(R116,エ!$A:$E,4,FALSE),""))))</f>
        <v/>
      </c>
      <c r="W115" s="328"/>
      <c r="X115" s="316"/>
      <c r="Y115" s="318"/>
      <c r="Z115" s="320"/>
    </row>
    <row r="116" spans="1:26" s="187" customFormat="1" ht="23.4" customHeight="1" x14ac:dyDescent="0.45">
      <c r="A116" s="225"/>
      <c r="B116" s="323"/>
      <c r="C116" s="297"/>
      <c r="D116" s="325"/>
      <c r="E116" s="327"/>
      <c r="F116" s="329"/>
      <c r="G116" s="317"/>
      <c r="H116" s="342"/>
      <c r="I116" s="227"/>
      <c r="J116" s="323"/>
      <c r="K116" s="297"/>
      <c r="L116" s="325"/>
      <c r="M116" s="327"/>
      <c r="N116" s="329"/>
      <c r="O116" s="317"/>
      <c r="P116" s="342"/>
      <c r="Q116" s="331"/>
      <c r="R116" s="225"/>
      <c r="S116" s="323"/>
      <c r="T116" s="297"/>
      <c r="U116" s="325"/>
      <c r="V116" s="327"/>
      <c r="W116" s="329"/>
      <c r="X116" s="317"/>
      <c r="Y116" s="319"/>
      <c r="Z116" s="321"/>
    </row>
    <row r="117" spans="1:26" s="187" customFormat="1" ht="23.4" customHeight="1" x14ac:dyDescent="0.45">
      <c r="A117" s="294" t="s">
        <v>7848</v>
      </c>
      <c r="B117" s="322"/>
      <c r="C117" s="295"/>
      <c r="D117" s="324" t="str">
        <f xml:space="preserve">
IF(C118="ア",VLOOKUP(A118,ア!$A:$C,2,FALSE),
IF(C118="イ",VLOOKUP(A118,イ!$A:$C,2,FALSE),
IF(C118="ウ",HLOOKUP(A118,ウ!$1:$6,4,FALSE),
IF(C118="エ",VLOOKUP(A118,エ!$A:$E,4,FALSE),""))))</f>
        <v/>
      </c>
      <c r="E117" s="326" t="str">
        <f xml:space="preserve">
IF(C118="ア",VLOOKUP(A118,ア!$A:$C,3,FALSE),
IF(C118="イ",VLOOKUP(A118,イ!$A:$C,3,FALSE),
IF(C118="ウ",HLOOKUP(A118,ウ!$1:$6,5,FALSE)&amp;HLOOKUP(A118,ウ!$1:$6,6,FALSE),
IF(C118="エ",VLOOKUP(A118,エ!$A:$E,4,FALSE),""))))</f>
        <v/>
      </c>
      <c r="F117" s="328"/>
      <c r="G117" s="316"/>
      <c r="H117" s="339"/>
      <c r="I117" s="298" t="s">
        <v>2117</v>
      </c>
      <c r="J117" s="322"/>
      <c r="K117" s="295"/>
      <c r="L117" s="324" t="str">
        <f xml:space="preserve">
IF(K118="ア",VLOOKUP(I118,ア!$A:$C,2,FALSE),
IF(K118="イ",VLOOKUP(I118,イ!$A:$C,2,FALSE),
IF(K118="ウ",HLOOKUP(I118,ウ!$1:$6,4,FALSE),
IF(K118="エ",VLOOKUP(I118,エ!$A:$E,4,FALSE),""))))</f>
        <v/>
      </c>
      <c r="M117" s="326" t="str">
        <f xml:space="preserve">
IF(K118="ア",VLOOKUP(I118,ア!$A:$C,3,FALSE),
IF(K118="イ",VLOOKUP(I118,イ!$A:$C,3,FALSE),
IF(K118="ウ",HLOOKUP(I118,ウ!$1:$6,5,FALSE)&amp;HLOOKUP(I118,ウ!$1:$6,6,FALSE),
IF(K118="エ",VLOOKUP(I118,エ!$A:$E,4,FALSE),""))))</f>
        <v/>
      </c>
      <c r="N117" s="328"/>
      <c r="O117" s="316"/>
      <c r="P117" s="339"/>
      <c r="Q117" s="330"/>
      <c r="R117" s="294" t="s">
        <v>2132</v>
      </c>
      <c r="S117" s="322"/>
      <c r="T117" s="295"/>
      <c r="U117" s="324" t="str">
        <f xml:space="preserve">
IF(T118="ア",VLOOKUP(R118,ア!$A:$C,2,FALSE),
IF(T118="イ",VLOOKUP(R118,イ!$A:$C,2,FALSE),
IF(T118="ウ",HLOOKUP(R118,ウ!$1:$6,4,FALSE),
IF(T118="エ",VLOOKUP(R118,エ!$A:$E,4,FALSE),""))))</f>
        <v/>
      </c>
      <c r="V117" s="326" t="str">
        <f xml:space="preserve">
IF(T118="ア",VLOOKUP(R118,ア!$A:$C,3,FALSE),
IF(T118="イ",VLOOKUP(R118,イ!$A:$C,3,FALSE),
IF(T118="ウ",HLOOKUP(R118,ウ!$1:$6,5,FALSE)&amp;HLOOKUP(R118,ウ!$1:$6,6,FALSE),
IF(T118="エ",VLOOKUP(R118,エ!$A:$E,4,FALSE),""))))</f>
        <v/>
      </c>
      <c r="W117" s="328"/>
      <c r="X117" s="316"/>
      <c r="Y117" s="318"/>
      <c r="Z117" s="320"/>
    </row>
    <row r="118" spans="1:26" s="187" customFormat="1" ht="23.4" customHeight="1" x14ac:dyDescent="0.45">
      <c r="A118" s="225"/>
      <c r="B118" s="323"/>
      <c r="C118" s="297"/>
      <c r="D118" s="325"/>
      <c r="E118" s="327"/>
      <c r="F118" s="329"/>
      <c r="G118" s="317"/>
      <c r="H118" s="342"/>
      <c r="I118" s="227"/>
      <c r="J118" s="323"/>
      <c r="K118" s="297"/>
      <c r="L118" s="325"/>
      <c r="M118" s="327"/>
      <c r="N118" s="329"/>
      <c r="O118" s="317"/>
      <c r="P118" s="342"/>
      <c r="Q118" s="331"/>
      <c r="R118" s="225"/>
      <c r="S118" s="323"/>
      <c r="T118" s="297"/>
      <c r="U118" s="325"/>
      <c r="V118" s="327"/>
      <c r="W118" s="329"/>
      <c r="X118" s="317"/>
      <c r="Y118" s="319"/>
      <c r="Z118" s="321"/>
    </row>
    <row r="119" spans="1:26" s="187" customFormat="1" ht="23.4" customHeight="1" x14ac:dyDescent="0.45">
      <c r="A119" s="294" t="s">
        <v>7849</v>
      </c>
      <c r="B119" s="322"/>
      <c r="C119" s="295"/>
      <c r="D119" s="324" t="str">
        <f xml:space="preserve">
IF(C120="ア",VLOOKUP(A120,ア!$A:$C,2,FALSE),
IF(C120="イ",VLOOKUP(A120,イ!$A:$C,2,FALSE),
IF(C120="ウ",HLOOKUP(A120,ウ!$1:$6,4,FALSE),
IF(C120="エ",VLOOKUP(A120,エ!$A:$E,4,FALSE),""))))</f>
        <v/>
      </c>
      <c r="E119" s="326" t="str">
        <f xml:space="preserve">
IF(C120="ア",VLOOKUP(A120,ア!$A:$C,3,FALSE),
IF(C120="イ",VLOOKUP(A120,イ!$A:$C,3,FALSE),
IF(C120="ウ",HLOOKUP(A120,ウ!$1:$6,5,FALSE)&amp;HLOOKUP(A120,ウ!$1:$6,6,FALSE),
IF(C120="エ",VLOOKUP(A120,エ!$A:$E,4,FALSE),""))))</f>
        <v/>
      </c>
      <c r="F119" s="328"/>
      <c r="G119" s="316"/>
      <c r="H119" s="339"/>
      <c r="I119" s="298" t="s">
        <v>2118</v>
      </c>
      <c r="J119" s="322"/>
      <c r="K119" s="295"/>
      <c r="L119" s="324" t="str">
        <f xml:space="preserve">
IF(K120="ア",VLOOKUP(I120,ア!$A:$C,2,FALSE),
IF(K120="イ",VLOOKUP(I120,イ!$A:$C,2,FALSE),
IF(K120="ウ",HLOOKUP(I120,ウ!$1:$6,4,FALSE),
IF(K120="エ",VLOOKUP(I120,エ!$A:$E,4,FALSE),""))))</f>
        <v/>
      </c>
      <c r="M119" s="326" t="str">
        <f xml:space="preserve">
IF(K120="ア",VLOOKUP(I120,ア!$A:$C,3,FALSE),
IF(K120="イ",VLOOKUP(I120,イ!$A:$C,3,FALSE),
IF(K120="ウ",HLOOKUP(I120,ウ!$1:$6,5,FALSE)&amp;HLOOKUP(I120,ウ!$1:$6,6,FALSE),
IF(K120="エ",VLOOKUP(I120,エ!$A:$E,4,FALSE),""))))</f>
        <v/>
      </c>
      <c r="N119" s="328"/>
      <c r="O119" s="316"/>
      <c r="P119" s="339"/>
      <c r="Q119" s="330"/>
      <c r="R119" s="294" t="s">
        <v>2133</v>
      </c>
      <c r="S119" s="322"/>
      <c r="T119" s="295"/>
      <c r="U119" s="324" t="str">
        <f xml:space="preserve">
IF(T120="ア",VLOOKUP(R120,ア!$A:$C,2,FALSE),
IF(T120="イ",VLOOKUP(R120,イ!$A:$C,2,FALSE),
IF(T120="ウ",HLOOKUP(R120,ウ!$1:$6,4,FALSE),
IF(T120="エ",VLOOKUP(R120,エ!$A:$E,4,FALSE),""))))</f>
        <v/>
      </c>
      <c r="V119" s="326" t="str">
        <f xml:space="preserve">
IF(T120="ア",VLOOKUP(R120,ア!$A:$C,3,FALSE),
IF(T120="イ",VLOOKUP(R120,イ!$A:$C,3,FALSE),
IF(T120="ウ",HLOOKUP(R120,ウ!$1:$6,5,FALSE)&amp;HLOOKUP(R120,ウ!$1:$6,6,FALSE),
IF(T120="エ",VLOOKUP(R120,エ!$A:$E,4,FALSE),""))))</f>
        <v/>
      </c>
      <c r="W119" s="328"/>
      <c r="X119" s="316"/>
      <c r="Y119" s="318"/>
      <c r="Z119" s="320"/>
    </row>
    <row r="120" spans="1:26" s="187" customFormat="1" ht="23.4" customHeight="1" x14ac:dyDescent="0.45">
      <c r="A120" s="225"/>
      <c r="B120" s="323"/>
      <c r="C120" s="297"/>
      <c r="D120" s="325"/>
      <c r="E120" s="327"/>
      <c r="F120" s="329"/>
      <c r="G120" s="317"/>
      <c r="H120" s="342"/>
      <c r="I120" s="227"/>
      <c r="J120" s="323"/>
      <c r="K120" s="297"/>
      <c r="L120" s="325"/>
      <c r="M120" s="327"/>
      <c r="N120" s="329"/>
      <c r="O120" s="317"/>
      <c r="P120" s="342"/>
      <c r="Q120" s="331"/>
      <c r="R120" s="225"/>
      <c r="S120" s="323"/>
      <c r="T120" s="297"/>
      <c r="U120" s="325"/>
      <c r="V120" s="327"/>
      <c r="W120" s="329"/>
      <c r="X120" s="317"/>
      <c r="Y120" s="319"/>
      <c r="Z120" s="321"/>
    </row>
    <row r="121" spans="1:26" s="187" customFormat="1" ht="23.4" customHeight="1" x14ac:dyDescent="0.45">
      <c r="A121" s="294" t="s">
        <v>7850</v>
      </c>
      <c r="B121" s="322"/>
      <c r="C121" s="295"/>
      <c r="D121" s="324" t="str">
        <f xml:space="preserve">
IF(C122="ア",VLOOKUP(A122,ア!$A:$C,2,FALSE),
IF(C122="イ",VLOOKUP(A122,イ!$A:$C,2,FALSE),
IF(C122="ウ",HLOOKUP(A122,ウ!$1:$6,4,FALSE),
IF(C122="エ",VLOOKUP(A122,エ!$A:$E,4,FALSE),""))))</f>
        <v/>
      </c>
      <c r="E121" s="326" t="str">
        <f xml:space="preserve">
IF(C122="ア",VLOOKUP(A122,ア!$A:$C,3,FALSE),
IF(C122="イ",VLOOKUP(A122,イ!$A:$C,3,FALSE),
IF(C122="ウ",HLOOKUP(A122,ウ!$1:$6,5,FALSE)&amp;HLOOKUP(A122,ウ!$1:$6,6,FALSE),
IF(C122="エ",VLOOKUP(A122,エ!$A:$E,4,FALSE),""))))</f>
        <v/>
      </c>
      <c r="F121" s="328"/>
      <c r="G121" s="316"/>
      <c r="H121" s="339"/>
      <c r="I121" s="298" t="s">
        <v>2119</v>
      </c>
      <c r="J121" s="322"/>
      <c r="K121" s="295"/>
      <c r="L121" s="324" t="str">
        <f xml:space="preserve">
IF(K122="ア",VLOOKUP(I122,ア!$A:$C,2,FALSE),
IF(K122="イ",VLOOKUP(I122,イ!$A:$C,2,FALSE),
IF(K122="ウ",HLOOKUP(I122,ウ!$1:$6,4,FALSE),
IF(K122="エ",VLOOKUP(I122,エ!$A:$E,4,FALSE),""))))</f>
        <v/>
      </c>
      <c r="M121" s="326" t="str">
        <f xml:space="preserve">
IF(K122="ア",VLOOKUP(I122,ア!$A:$C,3,FALSE),
IF(K122="イ",VLOOKUP(I122,イ!$A:$C,3,FALSE),
IF(K122="ウ",HLOOKUP(I122,ウ!$1:$6,5,FALSE)&amp;HLOOKUP(I122,ウ!$1:$6,6,FALSE),
IF(K122="エ",VLOOKUP(I122,エ!$A:$E,4,FALSE),""))))</f>
        <v/>
      </c>
      <c r="N121" s="328"/>
      <c r="O121" s="316"/>
      <c r="P121" s="339"/>
      <c r="Q121" s="330"/>
      <c r="R121" s="294" t="s">
        <v>2134</v>
      </c>
      <c r="S121" s="322"/>
      <c r="T121" s="295"/>
      <c r="U121" s="324" t="str">
        <f xml:space="preserve">
IF(T122="ア",VLOOKUP(R122,ア!$A:$C,2,FALSE),
IF(T122="イ",VLOOKUP(R122,イ!$A:$C,2,FALSE),
IF(T122="ウ",HLOOKUP(R122,ウ!$1:$6,4,FALSE),
IF(T122="エ",VLOOKUP(R122,エ!$A:$E,4,FALSE),""))))</f>
        <v/>
      </c>
      <c r="V121" s="326" t="str">
        <f xml:space="preserve">
IF(T122="ア",VLOOKUP(R122,ア!$A:$C,3,FALSE),
IF(T122="イ",VLOOKUP(R122,イ!$A:$C,3,FALSE),
IF(T122="ウ",HLOOKUP(R122,ウ!$1:$6,5,FALSE)&amp;HLOOKUP(R122,ウ!$1:$6,6,FALSE),
IF(T122="エ",VLOOKUP(R122,エ!$A:$E,4,FALSE),""))))</f>
        <v/>
      </c>
      <c r="W121" s="328"/>
      <c r="X121" s="316"/>
      <c r="Y121" s="318"/>
      <c r="Z121" s="320"/>
    </row>
    <row r="122" spans="1:26" s="187" customFormat="1" ht="23.4" customHeight="1" x14ac:dyDescent="0.45">
      <c r="A122" s="225"/>
      <c r="B122" s="323"/>
      <c r="C122" s="297"/>
      <c r="D122" s="325"/>
      <c r="E122" s="327"/>
      <c r="F122" s="329"/>
      <c r="G122" s="317"/>
      <c r="H122" s="342"/>
      <c r="I122" s="227"/>
      <c r="J122" s="323"/>
      <c r="K122" s="297"/>
      <c r="L122" s="325"/>
      <c r="M122" s="327"/>
      <c r="N122" s="329"/>
      <c r="O122" s="317"/>
      <c r="P122" s="342"/>
      <c r="Q122" s="331"/>
      <c r="R122" s="225"/>
      <c r="S122" s="323"/>
      <c r="T122" s="297"/>
      <c r="U122" s="325"/>
      <c r="V122" s="327"/>
      <c r="W122" s="329"/>
      <c r="X122" s="317"/>
      <c r="Y122" s="319"/>
      <c r="Z122" s="321"/>
    </row>
    <row r="123" spans="1:26" s="187" customFormat="1" ht="23.4" customHeight="1" x14ac:dyDescent="0.45">
      <c r="A123" s="294" t="s">
        <v>7851</v>
      </c>
      <c r="B123" s="322"/>
      <c r="C123" s="295"/>
      <c r="D123" s="324" t="str">
        <f xml:space="preserve">
IF(C124="ア",VLOOKUP(A124,ア!$A:$C,2,FALSE),
IF(C124="イ",VLOOKUP(A124,イ!$A:$C,2,FALSE),
IF(C124="ウ",HLOOKUP(A124,ウ!$1:$6,4,FALSE),
IF(C124="エ",VLOOKUP(A124,エ!$A:$E,4,FALSE),""))))</f>
        <v/>
      </c>
      <c r="E123" s="326" t="str">
        <f xml:space="preserve">
IF(C124="ア",VLOOKUP(A124,ア!$A:$C,3,FALSE),
IF(C124="イ",VLOOKUP(A124,イ!$A:$C,3,FALSE),
IF(C124="ウ",HLOOKUP(A124,ウ!$1:$6,5,FALSE)&amp;HLOOKUP(A124,ウ!$1:$6,6,FALSE),
IF(C124="エ",VLOOKUP(A124,エ!$A:$E,4,FALSE),""))))</f>
        <v/>
      </c>
      <c r="F123" s="328"/>
      <c r="G123" s="316"/>
      <c r="H123" s="339"/>
      <c r="I123" s="298" t="s">
        <v>2120</v>
      </c>
      <c r="J123" s="322"/>
      <c r="K123" s="295"/>
      <c r="L123" s="324" t="str">
        <f xml:space="preserve">
IF(K124="ア",VLOOKUP(I124,ア!$A:$C,2,FALSE),
IF(K124="イ",VLOOKUP(I124,イ!$A:$C,2,FALSE),
IF(K124="ウ",HLOOKUP(I124,ウ!$1:$6,4,FALSE),
IF(K124="エ",VLOOKUP(I124,エ!$A:$E,4,FALSE),""))))</f>
        <v/>
      </c>
      <c r="M123" s="326" t="str">
        <f xml:space="preserve">
IF(K124="ア",VLOOKUP(I124,ア!$A:$C,3,FALSE),
IF(K124="イ",VLOOKUP(I124,イ!$A:$C,3,FALSE),
IF(K124="ウ",HLOOKUP(I124,ウ!$1:$6,5,FALSE)&amp;HLOOKUP(I124,ウ!$1:$6,6,FALSE),
IF(K124="エ",VLOOKUP(I124,エ!$A:$E,4,FALSE),""))))</f>
        <v/>
      </c>
      <c r="N123" s="328"/>
      <c r="O123" s="316"/>
      <c r="P123" s="339"/>
      <c r="Q123" s="330"/>
      <c r="R123" s="294" t="s">
        <v>2135</v>
      </c>
      <c r="S123" s="322"/>
      <c r="T123" s="295"/>
      <c r="U123" s="324" t="str">
        <f xml:space="preserve">
IF(T124="ア",VLOOKUP(R124,ア!$A:$C,2,FALSE),
IF(T124="イ",VLOOKUP(R124,イ!$A:$C,2,FALSE),
IF(T124="ウ",HLOOKUP(R124,ウ!$1:$6,4,FALSE),
IF(T124="エ",VLOOKUP(R124,エ!$A:$E,4,FALSE),""))))</f>
        <v/>
      </c>
      <c r="V123" s="326" t="str">
        <f xml:space="preserve">
IF(T124="ア",VLOOKUP(R124,ア!$A:$C,3,FALSE),
IF(T124="イ",VLOOKUP(R124,イ!$A:$C,3,FALSE),
IF(T124="ウ",HLOOKUP(R124,ウ!$1:$6,5,FALSE)&amp;HLOOKUP(R124,ウ!$1:$6,6,FALSE),
IF(T124="エ",VLOOKUP(R124,エ!$A:$E,4,FALSE),""))))</f>
        <v/>
      </c>
      <c r="W123" s="328"/>
      <c r="X123" s="316"/>
      <c r="Y123" s="318"/>
      <c r="Z123" s="320"/>
    </row>
    <row r="124" spans="1:26" s="187" customFormat="1" ht="23.4" customHeight="1" x14ac:dyDescent="0.45">
      <c r="A124" s="225"/>
      <c r="B124" s="323"/>
      <c r="C124" s="297"/>
      <c r="D124" s="325"/>
      <c r="E124" s="327"/>
      <c r="F124" s="329"/>
      <c r="G124" s="317"/>
      <c r="H124" s="342"/>
      <c r="I124" s="227"/>
      <c r="J124" s="323"/>
      <c r="K124" s="297"/>
      <c r="L124" s="325"/>
      <c r="M124" s="327"/>
      <c r="N124" s="329"/>
      <c r="O124" s="317"/>
      <c r="P124" s="342"/>
      <c r="Q124" s="331"/>
      <c r="R124" s="225"/>
      <c r="S124" s="323"/>
      <c r="T124" s="297"/>
      <c r="U124" s="325"/>
      <c r="V124" s="327"/>
      <c r="W124" s="329"/>
      <c r="X124" s="317"/>
      <c r="Y124" s="319"/>
      <c r="Z124" s="321"/>
    </row>
    <row r="125" spans="1:26" s="187" customFormat="1" ht="23.4" customHeight="1" x14ac:dyDescent="0.45">
      <c r="A125" s="294" t="s">
        <v>7852</v>
      </c>
      <c r="B125" s="322"/>
      <c r="C125" s="295"/>
      <c r="D125" s="324" t="str">
        <f xml:space="preserve">
IF(C126="ア",VLOOKUP(A126,ア!$A:$C,2,FALSE),
IF(C126="イ",VLOOKUP(A126,イ!$A:$C,2,FALSE),
IF(C126="ウ",HLOOKUP(A126,ウ!$1:$6,4,FALSE),
IF(C126="エ",VLOOKUP(A126,エ!$A:$E,4,FALSE),""))))</f>
        <v/>
      </c>
      <c r="E125" s="326" t="str">
        <f xml:space="preserve">
IF(C126="ア",VLOOKUP(A126,ア!$A:$C,3,FALSE),
IF(C126="イ",VLOOKUP(A126,イ!$A:$C,3,FALSE),
IF(C126="ウ",HLOOKUP(A126,ウ!$1:$6,5,FALSE)&amp;HLOOKUP(A126,ウ!$1:$6,6,FALSE),
IF(C126="エ",VLOOKUP(A126,エ!$A:$E,4,FALSE),""))))</f>
        <v/>
      </c>
      <c r="F125" s="328"/>
      <c r="G125" s="316"/>
      <c r="H125" s="339"/>
      <c r="I125" s="298" t="s">
        <v>2121</v>
      </c>
      <c r="J125" s="322"/>
      <c r="K125" s="295"/>
      <c r="L125" s="324" t="str">
        <f xml:space="preserve">
IF(K126="ア",VLOOKUP(I126,ア!$A:$C,2,FALSE),
IF(K126="イ",VLOOKUP(I126,イ!$A:$C,2,FALSE),
IF(K126="ウ",HLOOKUP(I126,ウ!$1:$6,4,FALSE),
IF(K126="エ",VLOOKUP(I126,エ!$A:$E,4,FALSE),""))))</f>
        <v/>
      </c>
      <c r="M125" s="326" t="str">
        <f xml:space="preserve">
IF(K126="ア",VLOOKUP(I126,ア!$A:$C,3,FALSE),
IF(K126="イ",VLOOKUP(I126,イ!$A:$C,3,FALSE),
IF(K126="ウ",HLOOKUP(I126,ウ!$1:$6,5,FALSE)&amp;HLOOKUP(I126,ウ!$1:$6,6,FALSE),
IF(K126="エ",VLOOKUP(I126,エ!$A:$E,4,FALSE),""))))</f>
        <v/>
      </c>
      <c r="N125" s="328"/>
      <c r="O125" s="316"/>
      <c r="P125" s="339"/>
      <c r="Q125" s="330"/>
      <c r="R125" s="294" t="s">
        <v>2136</v>
      </c>
      <c r="S125" s="322"/>
      <c r="T125" s="295"/>
      <c r="U125" s="324" t="str">
        <f xml:space="preserve">
IF(T126="ア",VLOOKUP(R126,ア!$A:$C,2,FALSE),
IF(T126="イ",VLOOKUP(R126,イ!$A:$C,2,FALSE),
IF(T126="ウ",HLOOKUP(R126,ウ!$1:$6,4,FALSE),
IF(T126="エ",VLOOKUP(R126,エ!$A:$E,4,FALSE),""))))</f>
        <v/>
      </c>
      <c r="V125" s="326" t="str">
        <f xml:space="preserve">
IF(T126="ア",VLOOKUP(R126,ア!$A:$C,3,FALSE),
IF(T126="イ",VLOOKUP(R126,イ!$A:$C,3,FALSE),
IF(T126="ウ",HLOOKUP(R126,ウ!$1:$6,5,FALSE)&amp;HLOOKUP(R126,ウ!$1:$6,6,FALSE),
IF(T126="エ",VLOOKUP(R126,エ!$A:$E,4,FALSE),""))))</f>
        <v/>
      </c>
      <c r="W125" s="328"/>
      <c r="X125" s="316"/>
      <c r="Y125" s="318"/>
      <c r="Z125" s="320"/>
    </row>
    <row r="126" spans="1:26" s="187" customFormat="1" ht="23.4" customHeight="1" x14ac:dyDescent="0.45">
      <c r="A126" s="225"/>
      <c r="B126" s="323"/>
      <c r="C126" s="297"/>
      <c r="D126" s="325"/>
      <c r="E126" s="327"/>
      <c r="F126" s="329"/>
      <c r="G126" s="317"/>
      <c r="H126" s="342"/>
      <c r="I126" s="227"/>
      <c r="J126" s="323"/>
      <c r="K126" s="297"/>
      <c r="L126" s="325"/>
      <c r="M126" s="327"/>
      <c r="N126" s="329"/>
      <c r="O126" s="317"/>
      <c r="P126" s="342"/>
      <c r="Q126" s="331"/>
      <c r="R126" s="225"/>
      <c r="S126" s="323"/>
      <c r="T126" s="297"/>
      <c r="U126" s="325"/>
      <c r="V126" s="327"/>
      <c r="W126" s="329"/>
      <c r="X126" s="317"/>
      <c r="Y126" s="319"/>
      <c r="Z126" s="321"/>
    </row>
    <row r="127" spans="1:26" s="187" customFormat="1" ht="23.4" customHeight="1" x14ac:dyDescent="0.45">
      <c r="A127" s="294" t="s">
        <v>7853</v>
      </c>
      <c r="B127" s="322"/>
      <c r="C127" s="295"/>
      <c r="D127" s="324" t="str">
        <f xml:space="preserve">
IF(C128="ア",VLOOKUP(A128,ア!$A:$C,2,FALSE),
IF(C128="イ",VLOOKUP(A128,イ!$A:$C,2,FALSE),
IF(C128="ウ",HLOOKUP(A128,ウ!$1:$6,4,FALSE),
IF(C128="エ",VLOOKUP(A128,エ!$A:$E,4,FALSE),""))))</f>
        <v/>
      </c>
      <c r="E127" s="326" t="str">
        <f xml:space="preserve">
IF(C128="ア",VLOOKUP(A128,ア!$A:$C,3,FALSE),
IF(C128="イ",VLOOKUP(A128,イ!$A:$C,3,FALSE),
IF(C128="ウ",HLOOKUP(A128,ウ!$1:$6,5,FALSE)&amp;HLOOKUP(A128,ウ!$1:$6,6,FALSE),
IF(C128="エ",VLOOKUP(A128,エ!$A:$E,4,FALSE),""))))</f>
        <v/>
      </c>
      <c r="F127" s="328"/>
      <c r="G127" s="316"/>
      <c r="H127" s="339"/>
      <c r="I127" s="298" t="s">
        <v>2122</v>
      </c>
      <c r="J127" s="322"/>
      <c r="K127" s="295"/>
      <c r="L127" s="324" t="str">
        <f xml:space="preserve">
IF(K128="ア",VLOOKUP(I128,ア!$A:$C,2,FALSE),
IF(K128="イ",VLOOKUP(I128,イ!$A:$C,2,FALSE),
IF(K128="ウ",HLOOKUP(I128,ウ!$1:$6,4,FALSE),
IF(K128="エ",VLOOKUP(I128,エ!$A:$E,4,FALSE),""))))</f>
        <v/>
      </c>
      <c r="M127" s="326" t="str">
        <f xml:space="preserve">
IF(K128="ア",VLOOKUP(I128,ア!$A:$C,3,FALSE),
IF(K128="イ",VLOOKUP(I128,イ!$A:$C,3,FALSE),
IF(K128="ウ",HLOOKUP(I128,ウ!$1:$6,5,FALSE)&amp;HLOOKUP(I128,ウ!$1:$6,6,FALSE),
IF(K128="エ",VLOOKUP(I128,エ!$A:$E,4,FALSE),""))))</f>
        <v/>
      </c>
      <c r="N127" s="328"/>
      <c r="O127" s="316"/>
      <c r="P127" s="339"/>
      <c r="Q127" s="330"/>
      <c r="R127" s="294" t="s">
        <v>2137</v>
      </c>
      <c r="S127" s="322"/>
      <c r="T127" s="295"/>
      <c r="U127" s="324" t="str">
        <f xml:space="preserve">
IF(T128="ア",VLOOKUP(R128,ア!$A:$C,2,FALSE),
IF(T128="イ",VLOOKUP(R128,イ!$A:$C,2,FALSE),
IF(T128="ウ",HLOOKUP(R128,ウ!$1:$6,4,FALSE),
IF(T128="エ",VLOOKUP(R128,エ!$A:$E,4,FALSE),""))))</f>
        <v/>
      </c>
      <c r="V127" s="326" t="str">
        <f xml:space="preserve">
IF(T128="ア",VLOOKUP(R128,ア!$A:$C,3,FALSE),
IF(T128="イ",VLOOKUP(R128,イ!$A:$C,3,FALSE),
IF(T128="ウ",HLOOKUP(R128,ウ!$1:$6,5,FALSE)&amp;HLOOKUP(R128,ウ!$1:$6,6,FALSE),
IF(T128="エ",VLOOKUP(R128,エ!$A:$E,4,FALSE),""))))</f>
        <v/>
      </c>
      <c r="W127" s="328"/>
      <c r="X127" s="316"/>
      <c r="Y127" s="318"/>
      <c r="Z127" s="320"/>
    </row>
    <row r="128" spans="1:26" s="187" customFormat="1" ht="23.4" customHeight="1" x14ac:dyDescent="0.45">
      <c r="A128" s="225"/>
      <c r="B128" s="323"/>
      <c r="C128" s="297"/>
      <c r="D128" s="325"/>
      <c r="E128" s="327"/>
      <c r="F128" s="329"/>
      <c r="G128" s="317"/>
      <c r="H128" s="342"/>
      <c r="I128" s="227"/>
      <c r="J128" s="323"/>
      <c r="K128" s="297"/>
      <c r="L128" s="325"/>
      <c r="M128" s="327"/>
      <c r="N128" s="329"/>
      <c r="O128" s="317"/>
      <c r="P128" s="342"/>
      <c r="Q128" s="331"/>
      <c r="R128" s="225"/>
      <c r="S128" s="323"/>
      <c r="T128" s="297"/>
      <c r="U128" s="325"/>
      <c r="V128" s="327"/>
      <c r="W128" s="329"/>
      <c r="X128" s="317"/>
      <c r="Y128" s="319"/>
      <c r="Z128" s="321"/>
    </row>
    <row r="129" spans="1:26" s="187" customFormat="1" ht="23.4" customHeight="1" x14ac:dyDescent="0.45">
      <c r="A129" s="294" t="s">
        <v>7854</v>
      </c>
      <c r="B129" s="322"/>
      <c r="C129" s="295"/>
      <c r="D129" s="324" t="str">
        <f xml:space="preserve">
IF(C130="ア",VLOOKUP(A130,ア!$A:$C,2,FALSE),
IF(C130="イ",VLOOKUP(A130,イ!$A:$C,2,FALSE),
IF(C130="ウ",HLOOKUP(A130,ウ!$1:$6,4,FALSE),
IF(C130="エ",VLOOKUP(A130,エ!$A:$E,4,FALSE),""))))</f>
        <v/>
      </c>
      <c r="E129" s="326" t="str">
        <f xml:space="preserve">
IF(C130="ア",VLOOKUP(A130,ア!$A:$C,3,FALSE),
IF(C130="イ",VLOOKUP(A130,イ!$A:$C,3,FALSE),
IF(C130="ウ",HLOOKUP(A130,ウ!$1:$6,5,FALSE)&amp;HLOOKUP(A130,ウ!$1:$6,6,FALSE),
IF(C130="エ",VLOOKUP(A130,エ!$A:$E,4,FALSE),""))))</f>
        <v/>
      </c>
      <c r="F129" s="328"/>
      <c r="G129" s="316"/>
      <c r="H129" s="339"/>
      <c r="I129" s="298" t="s">
        <v>2123</v>
      </c>
      <c r="J129" s="322"/>
      <c r="K129" s="295"/>
      <c r="L129" s="324" t="str">
        <f xml:space="preserve">
IF(K130="ア",VLOOKUP(I130,ア!$A:$C,2,FALSE),
IF(K130="イ",VLOOKUP(I130,イ!$A:$C,2,FALSE),
IF(K130="ウ",HLOOKUP(I130,ウ!$1:$6,4,FALSE),
IF(K130="エ",VLOOKUP(I130,エ!$A:$E,4,FALSE),""))))</f>
        <v/>
      </c>
      <c r="M129" s="326" t="str">
        <f xml:space="preserve">
IF(K130="ア",VLOOKUP(I130,ア!$A:$C,3,FALSE),
IF(K130="イ",VLOOKUP(I130,イ!$A:$C,3,FALSE),
IF(K130="ウ",HLOOKUP(I130,ウ!$1:$6,5,FALSE)&amp;HLOOKUP(I130,ウ!$1:$6,6,FALSE),
IF(K130="エ",VLOOKUP(I130,エ!$A:$E,4,FALSE),""))))</f>
        <v/>
      </c>
      <c r="N129" s="328"/>
      <c r="O129" s="316"/>
      <c r="P129" s="339"/>
      <c r="Q129" s="330"/>
      <c r="R129" s="294" t="s">
        <v>2138</v>
      </c>
      <c r="S129" s="322"/>
      <c r="T129" s="295"/>
      <c r="U129" s="324" t="str">
        <f xml:space="preserve">
IF(T130="ア",VLOOKUP(R130,ア!$A:$C,2,FALSE),
IF(T130="イ",VLOOKUP(R130,イ!$A:$C,2,FALSE),
IF(T130="ウ",HLOOKUP(R130,ウ!$1:$6,4,FALSE),
IF(T130="エ",VLOOKUP(R130,エ!$A:$E,4,FALSE),""))))</f>
        <v/>
      </c>
      <c r="V129" s="326" t="str">
        <f xml:space="preserve">
IF(T130="ア",VLOOKUP(R130,ア!$A:$C,3,FALSE),
IF(T130="イ",VLOOKUP(R130,イ!$A:$C,3,FALSE),
IF(T130="ウ",HLOOKUP(R130,ウ!$1:$6,5,FALSE)&amp;HLOOKUP(R130,ウ!$1:$6,6,FALSE),
IF(T130="エ",VLOOKUP(R130,エ!$A:$E,4,FALSE),""))))</f>
        <v/>
      </c>
      <c r="W129" s="328"/>
      <c r="X129" s="316"/>
      <c r="Y129" s="318"/>
      <c r="Z129" s="320"/>
    </row>
    <row r="130" spans="1:26" s="187" customFormat="1" ht="23.4" customHeight="1" x14ac:dyDescent="0.45">
      <c r="A130" s="225"/>
      <c r="B130" s="323"/>
      <c r="C130" s="297"/>
      <c r="D130" s="325"/>
      <c r="E130" s="327"/>
      <c r="F130" s="329"/>
      <c r="G130" s="317"/>
      <c r="H130" s="342"/>
      <c r="I130" s="227"/>
      <c r="J130" s="323"/>
      <c r="K130" s="297"/>
      <c r="L130" s="325"/>
      <c r="M130" s="327"/>
      <c r="N130" s="329"/>
      <c r="O130" s="317"/>
      <c r="P130" s="342"/>
      <c r="Q130" s="331"/>
      <c r="R130" s="225"/>
      <c r="S130" s="323"/>
      <c r="T130" s="297"/>
      <c r="U130" s="325"/>
      <c r="V130" s="327"/>
      <c r="W130" s="329"/>
      <c r="X130" s="317"/>
      <c r="Y130" s="319"/>
      <c r="Z130" s="321"/>
    </row>
    <row r="131" spans="1:26" s="187" customFormat="1" ht="23.4" customHeight="1" x14ac:dyDescent="0.45">
      <c r="A131" s="294" t="s">
        <v>7855</v>
      </c>
      <c r="B131" s="322"/>
      <c r="C131" s="295"/>
      <c r="D131" s="324" t="str">
        <f xml:space="preserve">
IF(C132="ア",VLOOKUP(A132,ア!$A:$C,2,FALSE),
IF(C132="イ",VLOOKUP(A132,イ!$A:$C,2,FALSE),
IF(C132="ウ",HLOOKUP(A132,ウ!$1:$6,4,FALSE),
IF(C132="エ",VLOOKUP(A132,エ!$A:$E,4,FALSE),""))))</f>
        <v/>
      </c>
      <c r="E131" s="326" t="str">
        <f xml:space="preserve">
IF(C132="ア",VLOOKUP(A132,ア!$A:$C,3,FALSE),
IF(C132="イ",VLOOKUP(A132,イ!$A:$C,3,FALSE),
IF(C132="ウ",HLOOKUP(A132,ウ!$1:$6,5,FALSE)&amp;HLOOKUP(A132,ウ!$1:$6,6,FALSE),
IF(C132="エ",VLOOKUP(A132,エ!$A:$E,4,FALSE),""))))</f>
        <v/>
      </c>
      <c r="F131" s="328"/>
      <c r="G131" s="316"/>
      <c r="H131" s="339"/>
      <c r="I131" s="298" t="s">
        <v>2124</v>
      </c>
      <c r="J131" s="322"/>
      <c r="K131" s="295"/>
      <c r="L131" s="324" t="str">
        <f xml:space="preserve">
IF(K132="ア",VLOOKUP(I132,ア!$A:$C,2,FALSE),
IF(K132="イ",VLOOKUP(I132,イ!$A:$C,2,FALSE),
IF(K132="ウ",HLOOKUP(I132,ウ!$1:$6,4,FALSE),
IF(K132="エ",VLOOKUP(I132,エ!$A:$E,4,FALSE),""))))</f>
        <v/>
      </c>
      <c r="M131" s="326" t="str">
        <f xml:space="preserve">
IF(K132="ア",VLOOKUP(I132,ア!$A:$C,3,FALSE),
IF(K132="イ",VLOOKUP(I132,イ!$A:$C,3,FALSE),
IF(K132="ウ",HLOOKUP(I132,ウ!$1:$6,5,FALSE)&amp;HLOOKUP(I132,ウ!$1:$6,6,FALSE),
IF(K132="エ",VLOOKUP(I132,エ!$A:$E,4,FALSE),""))))</f>
        <v/>
      </c>
      <c r="N131" s="328"/>
      <c r="O131" s="316"/>
      <c r="P131" s="339"/>
      <c r="Q131" s="330"/>
      <c r="R131" s="294" t="s">
        <v>2139</v>
      </c>
      <c r="S131" s="322"/>
      <c r="T131" s="295"/>
      <c r="U131" s="324" t="str">
        <f xml:space="preserve">
IF(T132="ア",VLOOKUP(R132,ア!$A:$C,2,FALSE),
IF(T132="イ",VLOOKUP(R132,イ!$A:$C,2,FALSE),
IF(T132="ウ",HLOOKUP(R132,ウ!$1:$6,4,FALSE),
IF(T132="エ",VLOOKUP(R132,エ!$A:$E,4,FALSE),""))))</f>
        <v/>
      </c>
      <c r="V131" s="326" t="str">
        <f xml:space="preserve">
IF(T132="ア",VLOOKUP(R132,ア!$A:$C,3,FALSE),
IF(T132="イ",VLOOKUP(R132,イ!$A:$C,3,FALSE),
IF(T132="ウ",HLOOKUP(R132,ウ!$1:$6,5,FALSE)&amp;HLOOKUP(R132,ウ!$1:$6,6,FALSE),
IF(T132="エ",VLOOKUP(R132,エ!$A:$E,4,FALSE),""))))</f>
        <v/>
      </c>
      <c r="W131" s="328"/>
      <c r="X131" s="316"/>
      <c r="Y131" s="318"/>
      <c r="Z131" s="320"/>
    </row>
    <row r="132" spans="1:26" s="187" customFormat="1" ht="23.4" customHeight="1" x14ac:dyDescent="0.45">
      <c r="A132" s="225"/>
      <c r="B132" s="323"/>
      <c r="C132" s="297"/>
      <c r="D132" s="325"/>
      <c r="E132" s="327"/>
      <c r="F132" s="329"/>
      <c r="G132" s="317"/>
      <c r="H132" s="342"/>
      <c r="I132" s="227"/>
      <c r="J132" s="323"/>
      <c r="K132" s="297"/>
      <c r="L132" s="325"/>
      <c r="M132" s="327"/>
      <c r="N132" s="329"/>
      <c r="O132" s="317"/>
      <c r="P132" s="342"/>
      <c r="Q132" s="331"/>
      <c r="R132" s="225"/>
      <c r="S132" s="323"/>
      <c r="T132" s="297"/>
      <c r="U132" s="325"/>
      <c r="V132" s="327"/>
      <c r="W132" s="329"/>
      <c r="X132" s="317"/>
      <c r="Y132" s="319"/>
      <c r="Z132" s="321"/>
    </row>
    <row r="133" spans="1:26" s="187" customFormat="1" ht="23.4" customHeight="1" x14ac:dyDescent="0.45">
      <c r="A133" s="294" t="s">
        <v>7856</v>
      </c>
      <c r="B133" s="322"/>
      <c r="C133" s="295"/>
      <c r="D133" s="324" t="str">
        <f xml:space="preserve">
IF(C134="ア",VLOOKUP(A134,ア!$A:$C,2,FALSE),
IF(C134="イ",VLOOKUP(A134,イ!$A:$C,2,FALSE),
IF(C134="ウ",HLOOKUP(A134,ウ!$1:$6,4,FALSE),
IF(C134="エ",VLOOKUP(A134,エ!$A:$E,4,FALSE),""))))</f>
        <v/>
      </c>
      <c r="E133" s="326" t="str">
        <f xml:space="preserve">
IF(C134="ア",VLOOKUP(A134,ア!$A:$C,3,FALSE),
IF(C134="イ",VLOOKUP(A134,イ!$A:$C,3,FALSE),
IF(C134="ウ",HLOOKUP(A134,ウ!$1:$6,5,FALSE)&amp;HLOOKUP(A134,ウ!$1:$6,6,FALSE),
IF(C134="エ",VLOOKUP(A134,エ!$A:$E,4,FALSE),""))))</f>
        <v/>
      </c>
      <c r="F133" s="328"/>
      <c r="G133" s="316"/>
      <c r="H133" s="339"/>
      <c r="I133" s="298" t="s">
        <v>2125</v>
      </c>
      <c r="J133" s="322"/>
      <c r="K133" s="295"/>
      <c r="L133" s="324" t="str">
        <f xml:space="preserve">
IF(K134="ア",VLOOKUP(I134,ア!$A:$C,2,FALSE),
IF(K134="イ",VLOOKUP(I134,イ!$A:$C,2,FALSE),
IF(K134="ウ",HLOOKUP(I134,ウ!$1:$6,4,FALSE),
IF(K134="エ",VLOOKUP(I134,エ!$A:$E,4,FALSE),""))))</f>
        <v/>
      </c>
      <c r="M133" s="326" t="str">
        <f xml:space="preserve">
IF(K134="ア",VLOOKUP(I134,ア!$A:$C,3,FALSE),
IF(K134="イ",VLOOKUP(I134,イ!$A:$C,3,FALSE),
IF(K134="ウ",HLOOKUP(I134,ウ!$1:$6,5,FALSE)&amp;HLOOKUP(I134,ウ!$1:$6,6,FALSE),
IF(K134="エ",VLOOKUP(I134,エ!$A:$E,4,FALSE),""))))</f>
        <v/>
      </c>
      <c r="N133" s="328"/>
      <c r="O133" s="316"/>
      <c r="P133" s="339"/>
      <c r="Q133" s="330"/>
      <c r="R133" s="294" t="s">
        <v>2140</v>
      </c>
      <c r="S133" s="322"/>
      <c r="T133" s="295"/>
      <c r="U133" s="324" t="str">
        <f xml:space="preserve">
IF(T134="ア",VLOOKUP(R134,ア!$A:$C,2,FALSE),
IF(T134="イ",VLOOKUP(R134,イ!$A:$C,2,FALSE),
IF(T134="ウ",HLOOKUP(R134,ウ!$1:$6,4,FALSE),
IF(T134="エ",VLOOKUP(R134,エ!$A:$E,4,FALSE),""))))</f>
        <v/>
      </c>
      <c r="V133" s="326" t="str">
        <f xml:space="preserve">
IF(T134="ア",VLOOKUP(R134,ア!$A:$C,3,FALSE),
IF(T134="イ",VLOOKUP(R134,イ!$A:$C,3,FALSE),
IF(T134="ウ",HLOOKUP(R134,ウ!$1:$6,5,FALSE)&amp;HLOOKUP(R134,ウ!$1:$6,6,FALSE),
IF(T134="エ",VLOOKUP(R134,エ!$A:$E,4,FALSE),""))))</f>
        <v/>
      </c>
      <c r="W133" s="328"/>
      <c r="X133" s="316"/>
      <c r="Y133" s="318"/>
      <c r="Z133" s="320"/>
    </row>
    <row r="134" spans="1:26" s="187" customFormat="1" ht="23.4" customHeight="1" x14ac:dyDescent="0.45">
      <c r="A134" s="225"/>
      <c r="B134" s="323"/>
      <c r="C134" s="297"/>
      <c r="D134" s="325"/>
      <c r="E134" s="327"/>
      <c r="F134" s="329"/>
      <c r="G134" s="317"/>
      <c r="H134" s="342"/>
      <c r="I134" s="227"/>
      <c r="J134" s="323"/>
      <c r="K134" s="297"/>
      <c r="L134" s="325"/>
      <c r="M134" s="327"/>
      <c r="N134" s="329"/>
      <c r="O134" s="317"/>
      <c r="P134" s="342"/>
      <c r="Q134" s="331"/>
      <c r="R134" s="225"/>
      <c r="S134" s="323"/>
      <c r="T134" s="297"/>
      <c r="U134" s="325"/>
      <c r="V134" s="327"/>
      <c r="W134" s="329"/>
      <c r="X134" s="317"/>
      <c r="Y134" s="319"/>
      <c r="Z134" s="321"/>
    </row>
    <row r="135" spans="1:26" s="187" customFormat="1" ht="23.4" customHeight="1" x14ac:dyDescent="0.45">
      <c r="A135" s="294" t="s">
        <v>7857</v>
      </c>
      <c r="B135" s="322"/>
      <c r="C135" s="295"/>
      <c r="D135" s="324" t="str">
        <f xml:space="preserve">
IF(C136="ア",VLOOKUP(A136,ア!$A:$C,2,FALSE),
IF(C136="イ",VLOOKUP(A136,イ!$A:$C,2,FALSE),
IF(C136="ウ",HLOOKUP(A136,ウ!$1:$6,4,FALSE),
IF(C136="エ",VLOOKUP(A136,エ!$A:$E,4,FALSE),""))))</f>
        <v/>
      </c>
      <c r="E135" s="326" t="str">
        <f xml:space="preserve">
IF(C136="ア",VLOOKUP(A136,ア!$A:$C,3,FALSE),
IF(C136="イ",VLOOKUP(A136,イ!$A:$C,3,FALSE),
IF(C136="ウ",HLOOKUP(A136,ウ!$1:$6,5,FALSE)&amp;HLOOKUP(A136,ウ!$1:$6,6,FALSE),
IF(C136="エ",VLOOKUP(A136,エ!$A:$E,4,FALSE),""))))</f>
        <v/>
      </c>
      <c r="F135" s="328"/>
      <c r="G135" s="316"/>
      <c r="H135" s="339"/>
      <c r="I135" s="298" t="s">
        <v>2126</v>
      </c>
      <c r="J135" s="322"/>
      <c r="K135" s="295"/>
      <c r="L135" s="324" t="str">
        <f xml:space="preserve">
IF(K136="ア",VLOOKUP(I136,ア!$A:$C,2,FALSE),
IF(K136="イ",VLOOKUP(I136,イ!$A:$C,2,FALSE),
IF(K136="ウ",HLOOKUP(I136,ウ!$1:$6,4,FALSE),
IF(K136="エ",VLOOKUP(I136,エ!$A:$E,4,FALSE),""))))</f>
        <v/>
      </c>
      <c r="M135" s="326" t="str">
        <f xml:space="preserve">
IF(K136="ア",VLOOKUP(I136,ア!$A:$C,3,FALSE),
IF(K136="イ",VLOOKUP(I136,イ!$A:$C,3,FALSE),
IF(K136="ウ",HLOOKUP(I136,ウ!$1:$6,5,FALSE)&amp;HLOOKUP(I136,ウ!$1:$6,6,FALSE),
IF(K136="エ",VLOOKUP(I136,エ!$A:$E,4,FALSE),""))))</f>
        <v/>
      </c>
      <c r="N135" s="328"/>
      <c r="O135" s="316"/>
      <c r="P135" s="339"/>
      <c r="Q135" s="330"/>
      <c r="R135" s="294" t="s">
        <v>2141</v>
      </c>
      <c r="S135" s="322"/>
      <c r="T135" s="295"/>
      <c r="U135" s="324" t="str">
        <f xml:space="preserve">
IF(T136="ア",VLOOKUP(R136,ア!$A:$C,2,FALSE),
IF(T136="イ",VLOOKUP(R136,イ!$A:$C,2,FALSE),
IF(T136="ウ",HLOOKUP(R136,ウ!$1:$6,4,FALSE),
IF(T136="エ",VLOOKUP(R136,エ!$A:$E,4,FALSE),""))))</f>
        <v/>
      </c>
      <c r="V135" s="326" t="str">
        <f xml:space="preserve">
IF(T136="ア",VLOOKUP(R136,ア!$A:$C,3,FALSE),
IF(T136="イ",VLOOKUP(R136,イ!$A:$C,3,FALSE),
IF(T136="ウ",HLOOKUP(R136,ウ!$1:$6,5,FALSE)&amp;HLOOKUP(R136,ウ!$1:$6,6,FALSE),
IF(T136="エ",VLOOKUP(R136,エ!$A:$E,4,FALSE),""))))</f>
        <v/>
      </c>
      <c r="W135" s="328"/>
      <c r="X135" s="316"/>
      <c r="Y135" s="318"/>
      <c r="Z135" s="320"/>
    </row>
    <row r="136" spans="1:26" s="184" customFormat="1" ht="23.4" customHeight="1" thickBot="1" x14ac:dyDescent="0.2">
      <c r="A136" s="226"/>
      <c r="B136" s="337"/>
      <c r="C136" s="299"/>
      <c r="D136" s="338"/>
      <c r="E136" s="332"/>
      <c r="F136" s="333"/>
      <c r="G136" s="334"/>
      <c r="H136" s="340"/>
      <c r="I136" s="228"/>
      <c r="J136" s="337"/>
      <c r="K136" s="299"/>
      <c r="L136" s="338"/>
      <c r="M136" s="332"/>
      <c r="N136" s="333"/>
      <c r="O136" s="334"/>
      <c r="P136" s="340"/>
      <c r="Q136" s="341"/>
      <c r="R136" s="226"/>
      <c r="S136" s="337"/>
      <c r="T136" s="299"/>
      <c r="U136" s="338"/>
      <c r="V136" s="332"/>
      <c r="W136" s="333"/>
      <c r="X136" s="334"/>
      <c r="Y136" s="335"/>
      <c r="Z136" s="336"/>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61" priority="11">
      <formula>$C18="オ"</formula>
    </cfRule>
    <cfRule type="expression" dxfId="60" priority="12">
      <formula>$I17="〇"</formula>
    </cfRule>
  </conditionalFormatting>
  <conditionalFormatting sqref="L17:M136">
    <cfRule type="expression" dxfId="59" priority="9">
      <formula>$K18="オ"</formula>
    </cfRule>
    <cfRule type="expression" dxfId="58" priority="10">
      <formula>$Q17="〇"</formula>
    </cfRule>
  </conditionalFormatting>
  <conditionalFormatting sqref="M1">
    <cfRule type="containsText" dxfId="57" priority="29" operator="containsText" text="採択">
      <formula>NOT(ISERROR(SEARCH("採択",M1)))</formula>
    </cfRule>
  </conditionalFormatting>
  <conditionalFormatting sqref="U17:V18">
    <cfRule type="expression" dxfId="56" priority="1">
      <formula>$C18="オ"</formula>
    </cfRule>
    <cfRule type="expression" dxfId="55" priority="2">
      <formula>$I17="〇"</formula>
    </cfRule>
  </conditionalFormatting>
  <conditionalFormatting sqref="U19:V136">
    <cfRule type="expression" dxfId="54" priority="7">
      <formula>$T20="オ"</formula>
    </cfRule>
    <cfRule type="expression" dxfId="53" priority="8">
      <formula>$Z19="〇"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豊中支援学校</v>
      </c>
      <c r="B2" s="286" t="str">
        <f>様式4・中学部!W3</f>
        <v>中学部</v>
      </c>
      <c r="C2" s="287">
        <f>集計用!F2</f>
        <v>3</v>
      </c>
      <c r="D2" s="287">
        <f>集計用!G2</f>
        <v>6</v>
      </c>
      <c r="E2" s="287">
        <f>集計用!H2</f>
        <v>7</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3</v>
      </c>
      <c r="G2" s="286">
        <f>IF(COUNTIF($B:$B,G1)=0,0,COUNTA(_xlfn.UNIQUE(G3:G182))-1)</f>
        <v>6</v>
      </c>
      <c r="H2" s="286">
        <f>IF(COUNTIF($B:$B,H1)=0,0,COUNTA(_xlfn.UNIQUE(H3:H182))-1)</f>
        <v>7</v>
      </c>
      <c r="I2" s="286">
        <f>IF(COUNTIF($B:$B,I1)=0,0,COUNTA(_xlfn.UNIQUE(I3:I182))-1)</f>
        <v>0</v>
      </c>
      <c r="J2" s="286">
        <f>IF(COUNTIF($B:$B,J1)=0,0,COUNTA(_xlfn.UNIQUE(J3:J182))-1)</f>
        <v>0</v>
      </c>
    </row>
    <row r="3" spans="1:10" x14ac:dyDescent="0.45">
      <c r="A3" s="286" t="s">
        <v>7729</v>
      </c>
      <c r="B3" s="286" t="str">
        <f>様式4・中学部!C18</f>
        <v>イ</v>
      </c>
      <c r="C3" s="286" t="str">
        <f>様式4・中学部!E17</f>
        <v>国語　☆☆☆☆</v>
      </c>
      <c r="E3" s="286" t="s">
        <v>7648</v>
      </c>
      <c r="F3" s="286" t="str" cm="1">
        <f t="array" ref="F3:F6">IFERROR(_xlfn._xlws.FILTER($C$3:$C$182,($B$3:$B$182=F1)*($D$3:$D$182&lt;&gt;"〇")),"")</f>
        <v>中学生の音楽　１</v>
      </c>
      <c r="G3" s="286" t="str" cm="1">
        <f t="array" ref="G3:G9">IFERROR(_xlfn._xlws.FILTER($C$3:$C$182,($B$3:$B$182=G1)*($D$3:$D$182&lt;&gt;"〇")),"")</f>
        <v>国語　☆☆☆☆</v>
      </c>
      <c r="H3" s="286" t="str" cm="1">
        <f t="array" ref="H3:H10">IFERROR(_xlfn._xlws.FILTER($C$3:$C$182,($B$3:$B$182=H1)*($D$3:$D$182&lt;&gt;"〇")),"")</f>
        <v>あいうえおえほん</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イ</v>
      </c>
      <c r="C4" s="286" t="str">
        <f>様式4・中学部!E19</f>
        <v>国語　☆☆☆☆</v>
      </c>
      <c r="E4" s="286" t="s">
        <v>7648</v>
      </c>
      <c r="F4" s="286" t="str">
        <v>中学生の音楽　１</v>
      </c>
      <c r="G4" s="286" t="str">
        <v>国語　☆☆☆☆</v>
      </c>
      <c r="H4" s="286" t="str">
        <v>はれるんのぼうさい教室</v>
      </c>
    </row>
    <row r="5" spans="1:10" x14ac:dyDescent="0.45">
      <c r="A5" s="286" t="s">
        <v>2026</v>
      </c>
      <c r="B5" s="286" t="str">
        <f>様式4・中学部!C22</f>
        <v>ウ</v>
      </c>
      <c r="C5" s="286" t="str">
        <f>様式4・中学部!E21</f>
        <v>あいうえおえほん</v>
      </c>
      <c r="E5" s="286" t="s">
        <v>7648</v>
      </c>
      <c r="F5" s="286" t="str">
        <v>Sunshine English Course 1</v>
      </c>
      <c r="G5" s="286" t="str">
        <v>社会　☆☆☆☆</v>
      </c>
      <c r="H5" s="286" t="str">
        <v>21世紀幼稚園百科２とけいとじかん</v>
      </c>
    </row>
    <row r="6" spans="1:10" x14ac:dyDescent="0.45">
      <c r="A6" s="286" t="s">
        <v>2029</v>
      </c>
      <c r="B6" s="286" t="str">
        <f>様式4・中学部!C24</f>
        <v>イ</v>
      </c>
      <c r="C6" s="286" t="str">
        <f>様式4・中学部!E23</f>
        <v>社会　☆☆☆☆</v>
      </c>
      <c r="E6" s="286" t="s">
        <v>7648</v>
      </c>
      <c r="F6" s="286" t="str">
        <v>中学生の音楽　２・３上
中学生の音楽　２・３下</v>
      </c>
      <c r="G6" s="286" t="str">
        <v>理科　☆☆☆☆</v>
      </c>
      <c r="H6" s="286" t="str">
        <v>21世紀幼稚園百科２とけいとじかん</v>
      </c>
    </row>
    <row r="7" spans="1:10" x14ac:dyDescent="0.45">
      <c r="A7" s="286" t="s">
        <v>2032</v>
      </c>
      <c r="B7" s="286" t="str">
        <f>様式4・中学部!C26</f>
        <v>ウ</v>
      </c>
      <c r="C7" s="286" t="str">
        <f>様式4・中学部!E25</f>
        <v>はれるんのぼうさい教室</v>
      </c>
      <c r="E7" s="286" t="s">
        <v>7648</v>
      </c>
      <c r="G7" s="286" t="str">
        <v>職業・家庭　☆☆☆☆</v>
      </c>
      <c r="H7" s="286" t="str">
        <v>絵本図鑑シリーズ12のはらのずかん
－野の花と虫たち－</v>
      </c>
    </row>
    <row r="8" spans="1:10" x14ac:dyDescent="0.45">
      <c r="A8" s="286" t="s">
        <v>2035</v>
      </c>
      <c r="B8" s="286" t="str">
        <f>様式4・中学部!C28</f>
        <v>ウ</v>
      </c>
      <c r="C8" s="286" t="str">
        <f>様式4・中学部!E27</f>
        <v>21世紀幼稚園百科２とけいとじかん</v>
      </c>
      <c r="E8" s="286" t="s">
        <v>7648</v>
      </c>
      <c r="G8" s="286" t="str">
        <v>数学　☆☆☆☆</v>
      </c>
      <c r="H8" s="286" t="str">
        <v>つくる・見る・学ぶ美術の基本</v>
      </c>
    </row>
    <row r="9" spans="1:10" x14ac:dyDescent="0.45">
      <c r="A9" s="286" t="s">
        <v>2038</v>
      </c>
      <c r="B9" s="286" t="str">
        <f>様式4・中学部!C30</f>
        <v>ウ</v>
      </c>
      <c r="C9" s="286" t="str">
        <f>様式4・中学部!E29</f>
        <v>21世紀幼稚園百科２とけいとじかん</v>
      </c>
      <c r="E9" s="286" t="s">
        <v>7648</v>
      </c>
      <c r="G9" s="286" t="str">
        <v>国語　☆☆☆☆☆</v>
      </c>
      <c r="H9" s="286" t="str">
        <v>ポケモンえいごじてん</v>
      </c>
    </row>
    <row r="10" spans="1:10" x14ac:dyDescent="0.45">
      <c r="A10" s="286" t="s">
        <v>2041</v>
      </c>
      <c r="B10" s="286" t="str">
        <f>様式4・中学部!C32</f>
        <v>イ</v>
      </c>
      <c r="C10" s="286" t="str">
        <f>様式4・中学部!E31</f>
        <v>理科　☆☆☆☆</v>
      </c>
      <c r="E10" s="286" t="s">
        <v>7648</v>
      </c>
      <c r="H10" s="286" t="str">
        <v>ルールとマナーを学ぶ
子ども生活図鑑 （３）地域・社会生活編</v>
      </c>
    </row>
    <row r="11" spans="1:10" x14ac:dyDescent="0.45">
      <c r="A11" s="286" t="s">
        <v>2044</v>
      </c>
      <c r="B11" s="286" t="str">
        <f>様式4・中学部!C34</f>
        <v>ウ</v>
      </c>
      <c r="C11" s="286" t="str">
        <f>様式4・中学部!E33</f>
        <v>絵本図鑑シリーズ12のはらのずかん
－野の花と虫たち－</v>
      </c>
      <c r="E11" s="286" t="s">
        <v>7648</v>
      </c>
    </row>
    <row r="12" spans="1:10" x14ac:dyDescent="0.45">
      <c r="A12" s="286" t="s">
        <v>2047</v>
      </c>
      <c r="B12" s="286" t="str">
        <f>様式4・中学部!C36</f>
        <v>ア</v>
      </c>
      <c r="C12" s="286" t="str">
        <f>様式4・中学部!E35</f>
        <v>中学生の音楽　１</v>
      </c>
      <c r="E12" s="286" t="s">
        <v>7648</v>
      </c>
    </row>
    <row r="13" spans="1:10" x14ac:dyDescent="0.45">
      <c r="A13" s="286" t="s">
        <v>2050</v>
      </c>
      <c r="B13" s="286" t="str">
        <f>様式4・中学部!C38</f>
        <v>ア</v>
      </c>
      <c r="C13" s="286" t="str">
        <f>様式4・中学部!E37</f>
        <v>中学生の音楽　１</v>
      </c>
      <c r="E13" s="286" t="s">
        <v>7648</v>
      </c>
    </row>
    <row r="14" spans="1:10" x14ac:dyDescent="0.45">
      <c r="A14" s="286" t="s">
        <v>2053</v>
      </c>
      <c r="B14" s="286" t="str">
        <f>様式4・中学部!C40</f>
        <v>ウ</v>
      </c>
      <c r="C14" s="286" t="str">
        <f>様式4・中学部!E39</f>
        <v>つくる・見る・学ぶ美術の基本</v>
      </c>
      <c r="E14" s="286" t="s">
        <v>7648</v>
      </c>
    </row>
    <row r="15" spans="1:10" x14ac:dyDescent="0.45">
      <c r="A15" s="286" t="s">
        <v>2056</v>
      </c>
      <c r="B15" s="286" t="str">
        <f>様式4・中学部!C42</f>
        <v>イ</v>
      </c>
      <c r="C15" s="286" t="str">
        <f>様式4・中学部!E41</f>
        <v>職業・家庭　☆☆☆☆</v>
      </c>
      <c r="E15" s="286" t="s">
        <v>7648</v>
      </c>
    </row>
    <row r="16" spans="1:10" x14ac:dyDescent="0.45">
      <c r="A16" s="286" t="s">
        <v>2059</v>
      </c>
      <c r="B16" s="286" t="str">
        <f>様式4・中学部!C44</f>
        <v>ア</v>
      </c>
      <c r="C16" s="286" t="str">
        <f>様式4・中学部!E43</f>
        <v>Sunshine English Course 1</v>
      </c>
      <c r="E16" s="286" t="s">
        <v>7648</v>
      </c>
    </row>
    <row r="17" spans="1:5" x14ac:dyDescent="0.45">
      <c r="A17" s="286" t="s">
        <v>2062</v>
      </c>
      <c r="B17" s="286" t="str">
        <f>様式4・中学部!C46</f>
        <v>ウ</v>
      </c>
      <c r="C17" s="286" t="str">
        <f>様式4・中学部!E45</f>
        <v>ポケモンえいごじてん</v>
      </c>
      <c r="E17" s="286" t="s">
        <v>7648</v>
      </c>
    </row>
    <row r="18" spans="1:5" x14ac:dyDescent="0.45">
      <c r="A18" s="286" t="s">
        <v>2065</v>
      </c>
      <c r="B18" s="286" t="str">
        <f>様式4・中学部!C48</f>
        <v>ウ</v>
      </c>
      <c r="C18" s="286" t="str">
        <f>様式4・中学部!E47</f>
        <v>ルールとマナーを学ぶ
子ども生活図鑑 （３）地域・社会生活編</v>
      </c>
      <c r="E18" s="286" t="s">
        <v>7648</v>
      </c>
    </row>
    <row r="19" spans="1:5" x14ac:dyDescent="0.45">
      <c r="A19" s="286" t="s">
        <v>2066</v>
      </c>
      <c r="B19" s="286">
        <f>様式4・中学部!C50</f>
        <v>0</v>
      </c>
      <c r="C19" s="286" t="str">
        <f>様式4・中学部!E49</f>
        <v/>
      </c>
      <c r="E19" s="286" t="s">
        <v>7648</v>
      </c>
    </row>
    <row r="20" spans="1:5" x14ac:dyDescent="0.45">
      <c r="A20" s="286" t="s">
        <v>2067</v>
      </c>
      <c r="B20" s="286">
        <f>様式4・中学部!C52</f>
        <v>0</v>
      </c>
      <c r="C20" s="286" t="str">
        <f>様式4・中学部!E51</f>
        <v/>
      </c>
      <c r="E20" s="286" t="s">
        <v>7648</v>
      </c>
    </row>
    <row r="21" spans="1:5" x14ac:dyDescent="0.45">
      <c r="A21" s="286" t="s">
        <v>2068</v>
      </c>
      <c r="B21" s="286">
        <f>様式4・中学部!C54</f>
        <v>0</v>
      </c>
      <c r="C21" s="286" t="str">
        <f>様式4・中学部!E53</f>
        <v/>
      </c>
      <c r="E21" s="286" t="s">
        <v>7648</v>
      </c>
    </row>
    <row r="22" spans="1:5" x14ac:dyDescent="0.45">
      <c r="A22" s="286" t="s">
        <v>2069</v>
      </c>
      <c r="B22" s="286">
        <f>様式4・中学部!C56</f>
        <v>0</v>
      </c>
      <c r="C22" s="286" t="str">
        <f>様式4・中学部!E55</f>
        <v/>
      </c>
      <c r="E22" s="286" t="s">
        <v>7648</v>
      </c>
    </row>
    <row r="23" spans="1:5" x14ac:dyDescent="0.45">
      <c r="A23" s="286" t="s">
        <v>2070</v>
      </c>
      <c r="B23" s="286">
        <f>様式4・中学部!C58</f>
        <v>0</v>
      </c>
      <c r="C23" s="286" t="str">
        <f>様式4・中学部!E57</f>
        <v/>
      </c>
      <c r="E23" s="286" t="s">
        <v>7648</v>
      </c>
    </row>
    <row r="24" spans="1:5" x14ac:dyDescent="0.45">
      <c r="A24" s="286" t="s">
        <v>2071</v>
      </c>
      <c r="B24" s="286">
        <f>様式4・中学部!C60</f>
        <v>0</v>
      </c>
      <c r="C24" s="286" t="str">
        <f>様式4・中学部!E59</f>
        <v/>
      </c>
      <c r="E24" s="286" t="s">
        <v>7648</v>
      </c>
    </row>
    <row r="25" spans="1:5" x14ac:dyDescent="0.45">
      <c r="A25" s="286" t="s">
        <v>2072</v>
      </c>
      <c r="B25" s="286">
        <f>様式4・中学部!C62</f>
        <v>0</v>
      </c>
      <c r="C25" s="286" t="str">
        <f>様式4・中学部!E61</f>
        <v/>
      </c>
      <c r="E25" s="286" t="s">
        <v>7648</v>
      </c>
    </row>
    <row r="26" spans="1:5" x14ac:dyDescent="0.45">
      <c r="A26" s="286" t="s">
        <v>2073</v>
      </c>
      <c r="B26" s="286">
        <f>様式4・中学部!C64</f>
        <v>0</v>
      </c>
      <c r="C26" s="286" t="str">
        <f>様式4・中学部!E63</f>
        <v/>
      </c>
      <c r="E26" s="286" t="s">
        <v>7648</v>
      </c>
    </row>
    <row r="27" spans="1:5" x14ac:dyDescent="0.45">
      <c r="A27" s="286" t="s">
        <v>2074</v>
      </c>
      <c r="B27" s="286">
        <f>様式4・中学部!C66</f>
        <v>0</v>
      </c>
      <c r="C27" s="286" t="str">
        <f>様式4・中学部!E65</f>
        <v/>
      </c>
      <c r="E27" s="286" t="s">
        <v>7648</v>
      </c>
    </row>
    <row r="28" spans="1:5" x14ac:dyDescent="0.45">
      <c r="A28" s="286" t="s">
        <v>2075</v>
      </c>
      <c r="B28" s="286">
        <f>様式4・中学部!C68</f>
        <v>0</v>
      </c>
      <c r="C28" s="286" t="str">
        <f>様式4・中学部!E67</f>
        <v/>
      </c>
      <c r="E28" s="286" t="s">
        <v>7648</v>
      </c>
    </row>
    <row r="29" spans="1:5" x14ac:dyDescent="0.45">
      <c r="A29" s="286" t="s">
        <v>2076</v>
      </c>
      <c r="B29" s="286">
        <f>様式4・中学部!C70</f>
        <v>0</v>
      </c>
      <c r="C29" s="286" t="str">
        <f>様式4・中学部!E69</f>
        <v/>
      </c>
      <c r="E29" s="286" t="s">
        <v>7648</v>
      </c>
    </row>
    <row r="30" spans="1:5" x14ac:dyDescent="0.45">
      <c r="A30" s="286" t="s">
        <v>2077</v>
      </c>
      <c r="B30" s="286">
        <f>様式4・中学部!C72</f>
        <v>0</v>
      </c>
      <c r="C30" s="286" t="str">
        <f>様式4・中学部!E71</f>
        <v/>
      </c>
      <c r="E30" s="286" t="s">
        <v>7648</v>
      </c>
    </row>
    <row r="31" spans="1:5" x14ac:dyDescent="0.45">
      <c r="A31" s="286" t="s">
        <v>2078</v>
      </c>
      <c r="B31" s="286">
        <f>様式4・中学部!C74</f>
        <v>0</v>
      </c>
      <c r="C31" s="286" t="str">
        <f>様式4・中学部!E73</f>
        <v/>
      </c>
      <c r="E31" s="286" t="s">
        <v>7648</v>
      </c>
    </row>
    <row r="32" spans="1:5" x14ac:dyDescent="0.45">
      <c r="A32" s="286" t="s">
        <v>2079</v>
      </c>
      <c r="B32" s="286">
        <f>様式4・中学部!C76</f>
        <v>0</v>
      </c>
      <c r="C32" s="286" t="str">
        <f>様式4・中学部!E75</f>
        <v/>
      </c>
      <c r="E32" s="286" t="s">
        <v>7648</v>
      </c>
    </row>
    <row r="33" spans="1:5" x14ac:dyDescent="0.45">
      <c r="A33" s="286" t="s">
        <v>2080</v>
      </c>
      <c r="B33" s="286">
        <f>様式4・中学部!C78</f>
        <v>0</v>
      </c>
      <c r="C33" s="286" t="str">
        <f>様式4・中学部!E77</f>
        <v/>
      </c>
      <c r="E33" s="286" t="s">
        <v>7648</v>
      </c>
    </row>
    <row r="34" spans="1:5" x14ac:dyDescent="0.45">
      <c r="A34" s="286" t="s">
        <v>2081</v>
      </c>
      <c r="B34" s="286">
        <f>様式4・中学部!C80</f>
        <v>0</v>
      </c>
      <c r="C34" s="286" t="str">
        <f>様式4・中学部!E79</f>
        <v/>
      </c>
      <c r="E34" s="286" t="s">
        <v>7648</v>
      </c>
    </row>
    <row r="35" spans="1:5" x14ac:dyDescent="0.45">
      <c r="A35" s="286" t="s">
        <v>2082</v>
      </c>
      <c r="B35" s="286">
        <f>様式4・中学部!C82</f>
        <v>0</v>
      </c>
      <c r="C35" s="286" t="str">
        <f>様式4・中学部!E81</f>
        <v/>
      </c>
      <c r="E35" s="286" t="s">
        <v>7648</v>
      </c>
    </row>
    <row r="36" spans="1:5" x14ac:dyDescent="0.45">
      <c r="A36" s="286" t="s">
        <v>2083</v>
      </c>
      <c r="B36" s="286">
        <f>様式4・中学部!C84</f>
        <v>0</v>
      </c>
      <c r="C36" s="286" t="str">
        <f>様式4・中学部!E83</f>
        <v/>
      </c>
      <c r="E36" s="286" t="s">
        <v>7648</v>
      </c>
    </row>
    <row r="37" spans="1:5" x14ac:dyDescent="0.45">
      <c r="A37" s="286" t="s">
        <v>2084</v>
      </c>
      <c r="B37" s="286">
        <f>様式4・中学部!C86</f>
        <v>0</v>
      </c>
      <c r="C37" s="286" t="str">
        <f>様式4・中学部!E85</f>
        <v/>
      </c>
      <c r="E37" s="286" t="s">
        <v>7648</v>
      </c>
    </row>
    <row r="38" spans="1:5" x14ac:dyDescent="0.45">
      <c r="A38" s="286" t="s">
        <v>2085</v>
      </c>
      <c r="B38" s="286">
        <f>様式4・中学部!C88</f>
        <v>0</v>
      </c>
      <c r="C38" s="286" t="str">
        <f>様式4・中学部!E87</f>
        <v/>
      </c>
      <c r="E38" s="286" t="s">
        <v>7648</v>
      </c>
    </row>
    <row r="39" spans="1:5" x14ac:dyDescent="0.45">
      <c r="A39" s="286" t="s">
        <v>2086</v>
      </c>
      <c r="B39" s="286">
        <f>様式4・中学部!C90</f>
        <v>0</v>
      </c>
      <c r="C39" s="286" t="str">
        <f>様式4・中学部!E89</f>
        <v/>
      </c>
      <c r="E39" s="286" t="s">
        <v>7648</v>
      </c>
    </row>
    <row r="40" spans="1:5" x14ac:dyDescent="0.45">
      <c r="A40" s="286" t="s">
        <v>2087</v>
      </c>
      <c r="B40" s="286">
        <f>様式4・中学部!C92</f>
        <v>0</v>
      </c>
      <c r="C40" s="286" t="str">
        <f>様式4・中学部!E91</f>
        <v/>
      </c>
      <c r="E40" s="286" t="s">
        <v>7648</v>
      </c>
    </row>
    <row r="41" spans="1:5" x14ac:dyDescent="0.45">
      <c r="A41" s="286" t="s">
        <v>2088</v>
      </c>
      <c r="B41" s="286">
        <f>様式4・中学部!C94</f>
        <v>0</v>
      </c>
      <c r="C41" s="286" t="str">
        <f>様式4・中学部!E93</f>
        <v/>
      </c>
      <c r="E41" s="286" t="s">
        <v>7648</v>
      </c>
    </row>
    <row r="42" spans="1:5" x14ac:dyDescent="0.45">
      <c r="A42" s="286" t="s">
        <v>2089</v>
      </c>
      <c r="B42" s="286">
        <f>様式4・中学部!C96</f>
        <v>0</v>
      </c>
      <c r="C42" s="286" t="str">
        <f>様式4・中学部!E95</f>
        <v/>
      </c>
      <c r="E42" s="286" t="s">
        <v>7648</v>
      </c>
    </row>
    <row r="43" spans="1:5" x14ac:dyDescent="0.45">
      <c r="A43" s="286" t="s">
        <v>2090</v>
      </c>
      <c r="B43" s="286">
        <f>様式4・中学部!C98</f>
        <v>0</v>
      </c>
      <c r="C43" s="286" t="str">
        <f>様式4・中学部!E97</f>
        <v/>
      </c>
      <c r="E43" s="286" t="s">
        <v>7648</v>
      </c>
    </row>
    <row r="44" spans="1:5" x14ac:dyDescent="0.45">
      <c r="A44" s="286" t="s">
        <v>2091</v>
      </c>
      <c r="B44" s="286">
        <f>様式4・中学部!C100</f>
        <v>0</v>
      </c>
      <c r="C44" s="286" t="str">
        <f>様式4・中学部!E99</f>
        <v/>
      </c>
      <c r="E44" s="286" t="s">
        <v>7648</v>
      </c>
    </row>
    <row r="45" spans="1:5" x14ac:dyDescent="0.45">
      <c r="A45" s="286" t="s">
        <v>2092</v>
      </c>
      <c r="B45" s="286">
        <f>様式4・中学部!C102</f>
        <v>0</v>
      </c>
      <c r="C45" s="286" t="str">
        <f>様式4・中学部!E101</f>
        <v/>
      </c>
      <c r="E45" s="286" t="s">
        <v>7648</v>
      </c>
    </row>
    <row r="46" spans="1:5" x14ac:dyDescent="0.45">
      <c r="A46" s="286" t="s">
        <v>2093</v>
      </c>
      <c r="B46" s="286">
        <f>様式4・中学部!C104</f>
        <v>0</v>
      </c>
      <c r="C46" s="286" t="str">
        <f>様式4・中学部!E103</f>
        <v/>
      </c>
      <c r="E46" s="286" t="s">
        <v>7648</v>
      </c>
    </row>
    <row r="47" spans="1:5" x14ac:dyDescent="0.45">
      <c r="A47" s="286" t="s">
        <v>2094</v>
      </c>
      <c r="B47" s="286">
        <f>様式4・中学部!C106</f>
        <v>0</v>
      </c>
      <c r="C47" s="286" t="str">
        <f>様式4・中学部!E105</f>
        <v/>
      </c>
      <c r="E47" s="286" t="s">
        <v>7648</v>
      </c>
    </row>
    <row r="48" spans="1:5" x14ac:dyDescent="0.45">
      <c r="A48" s="286" t="s">
        <v>2095</v>
      </c>
      <c r="B48" s="286">
        <f>様式4・中学部!C108</f>
        <v>0</v>
      </c>
      <c r="C48" s="286" t="str">
        <f>様式4・中学部!E107</f>
        <v/>
      </c>
      <c r="E48" s="286" t="s">
        <v>7648</v>
      </c>
    </row>
    <row r="49" spans="1:5" x14ac:dyDescent="0.45">
      <c r="A49" s="286" t="s">
        <v>2096</v>
      </c>
      <c r="B49" s="286">
        <f>様式4・中学部!C110</f>
        <v>0</v>
      </c>
      <c r="C49" s="286" t="str">
        <f>様式4・中学部!E109</f>
        <v/>
      </c>
      <c r="E49" s="286" t="s">
        <v>7648</v>
      </c>
    </row>
    <row r="50" spans="1:5" x14ac:dyDescent="0.45">
      <c r="A50" s="286" t="s">
        <v>2097</v>
      </c>
      <c r="B50" s="286">
        <f>様式4・中学部!C112</f>
        <v>0</v>
      </c>
      <c r="C50" s="286" t="str">
        <f>様式4・中学部!E111</f>
        <v/>
      </c>
      <c r="E50" s="286" t="s">
        <v>7648</v>
      </c>
    </row>
    <row r="51" spans="1:5" x14ac:dyDescent="0.45">
      <c r="A51" s="286" t="s">
        <v>2098</v>
      </c>
      <c r="B51" s="286">
        <f>様式4・中学部!C114</f>
        <v>0</v>
      </c>
      <c r="C51" s="286" t="str">
        <f>様式4・中学部!E113</f>
        <v/>
      </c>
      <c r="E51" s="286" t="s">
        <v>7648</v>
      </c>
    </row>
    <row r="52" spans="1:5" x14ac:dyDescent="0.45">
      <c r="A52" s="286" t="s">
        <v>2100</v>
      </c>
      <c r="B52" s="286">
        <f>様式4・中学部!C116</f>
        <v>0</v>
      </c>
      <c r="C52" s="286" t="str">
        <f>様式4・中学部!E115</f>
        <v/>
      </c>
      <c r="E52" s="286" t="s">
        <v>7648</v>
      </c>
    </row>
    <row r="53" spans="1:5" x14ac:dyDescent="0.45">
      <c r="A53" s="286" t="s">
        <v>2102</v>
      </c>
      <c r="B53" s="286">
        <f>様式4・中学部!C118</f>
        <v>0</v>
      </c>
      <c r="C53" s="286" t="str">
        <f>様式4・中学部!E117</f>
        <v/>
      </c>
      <c r="E53" s="286" t="s">
        <v>7648</v>
      </c>
    </row>
    <row r="54" spans="1:5" x14ac:dyDescent="0.45">
      <c r="A54" s="286" t="s">
        <v>2103</v>
      </c>
      <c r="B54" s="286">
        <f>様式4・中学部!C120</f>
        <v>0</v>
      </c>
      <c r="C54" s="286" t="str">
        <f>様式4・中学部!E119</f>
        <v/>
      </c>
      <c r="E54" s="286" t="s">
        <v>7648</v>
      </c>
    </row>
    <row r="55" spans="1:5" x14ac:dyDescent="0.45">
      <c r="A55" s="286" t="s">
        <v>2105</v>
      </c>
      <c r="B55" s="286">
        <f>様式4・中学部!C122</f>
        <v>0</v>
      </c>
      <c r="C55" s="286" t="str">
        <f>様式4・中学部!E121</f>
        <v/>
      </c>
      <c r="E55" s="286" t="s">
        <v>7648</v>
      </c>
    </row>
    <row r="56" spans="1:5" x14ac:dyDescent="0.45">
      <c r="A56" s="286" t="s">
        <v>2104</v>
      </c>
      <c r="B56" s="286">
        <f>様式4・中学部!C124</f>
        <v>0</v>
      </c>
      <c r="C56" s="286" t="str">
        <f>様式4・中学部!E123</f>
        <v/>
      </c>
      <c r="E56" s="286" t="s">
        <v>7648</v>
      </c>
    </row>
    <row r="57" spans="1:5" x14ac:dyDescent="0.45">
      <c r="A57" s="286" t="s">
        <v>2106</v>
      </c>
      <c r="B57" s="286">
        <f>様式4・中学部!C126</f>
        <v>0</v>
      </c>
      <c r="C57" s="286" t="str">
        <f>様式4・中学部!E125</f>
        <v/>
      </c>
      <c r="E57" s="286" t="s">
        <v>7648</v>
      </c>
    </row>
    <row r="58" spans="1:5" x14ac:dyDescent="0.45">
      <c r="A58" s="286" t="s">
        <v>2107</v>
      </c>
      <c r="B58" s="286">
        <f>様式4・中学部!C128</f>
        <v>0</v>
      </c>
      <c r="C58" s="286" t="str">
        <f>様式4・中学部!E127</f>
        <v/>
      </c>
      <c r="E58" s="286" t="s">
        <v>7648</v>
      </c>
    </row>
    <row r="59" spans="1:5" x14ac:dyDescent="0.45">
      <c r="A59" s="286" t="s">
        <v>2108</v>
      </c>
      <c r="B59" s="286">
        <f>様式4・中学部!C130</f>
        <v>0</v>
      </c>
      <c r="C59" s="286" t="str">
        <f>様式4・中学部!E129</f>
        <v/>
      </c>
      <c r="E59" s="286" t="s">
        <v>7648</v>
      </c>
    </row>
    <row r="60" spans="1:5" x14ac:dyDescent="0.45">
      <c r="A60" s="286" t="s">
        <v>2109</v>
      </c>
      <c r="B60" s="286">
        <f>様式4・中学部!C132</f>
        <v>0</v>
      </c>
      <c r="C60" s="286" t="str">
        <f>様式4・中学部!E131</f>
        <v/>
      </c>
      <c r="E60" s="286" t="s">
        <v>7648</v>
      </c>
    </row>
    <row r="61" spans="1:5" x14ac:dyDescent="0.45">
      <c r="A61" s="286" t="s">
        <v>2110</v>
      </c>
      <c r="B61" s="286">
        <f>様式4・中学部!C134</f>
        <v>0</v>
      </c>
      <c r="C61" s="286" t="str">
        <f>様式4・中学部!E133</f>
        <v/>
      </c>
      <c r="E61" s="286" t="s">
        <v>7648</v>
      </c>
    </row>
    <row r="62" spans="1:5" x14ac:dyDescent="0.45">
      <c r="A62" s="286" t="s">
        <v>2111</v>
      </c>
      <c r="B62" s="286">
        <f>様式4・中学部!C136</f>
        <v>0</v>
      </c>
      <c r="C62" s="286" t="str">
        <f>様式4・中学部!E135</f>
        <v/>
      </c>
      <c r="E62" s="286" t="s">
        <v>7648</v>
      </c>
    </row>
    <row r="63" spans="1:5" x14ac:dyDescent="0.45">
      <c r="A63" s="286" t="s">
        <v>7730</v>
      </c>
      <c r="B63" s="286" t="str">
        <f>様式4・中学部!K18</f>
        <v>イ</v>
      </c>
      <c r="C63" s="286" t="str">
        <f>様式4・中学部!M17</f>
        <v>国語　☆☆☆☆</v>
      </c>
      <c r="D63" s="286" t="str">
        <f>様式4・中学部!Q17</f>
        <v>〇</v>
      </c>
      <c r="E63" s="286" t="s">
        <v>7648</v>
      </c>
    </row>
    <row r="64" spans="1:5" x14ac:dyDescent="0.45">
      <c r="A64" s="286" t="s">
        <v>2024</v>
      </c>
      <c r="B64" s="286" t="str">
        <f>様式4・中学部!K20</f>
        <v>ウ</v>
      </c>
      <c r="C64" s="286" t="str">
        <f>様式4・中学部!M19</f>
        <v>下村式唱えて覚えるひらがなあいうえお</v>
      </c>
      <c r="D64" s="286" t="str">
        <f>様式4・中学部!Q19</f>
        <v>〇</v>
      </c>
      <c r="E64" s="286" t="s">
        <v>7648</v>
      </c>
    </row>
    <row r="65" spans="1:5" x14ac:dyDescent="0.45">
      <c r="A65" s="286" t="s">
        <v>2027</v>
      </c>
      <c r="B65" s="286" t="str">
        <f>様式4・中学部!K22</f>
        <v>ウ</v>
      </c>
      <c r="C65" s="286" t="str">
        <f>様式4・中学部!M21</f>
        <v>はれるんのぼうさい教室</v>
      </c>
      <c r="D65" s="286" t="str">
        <f>様式4・中学部!Q21</f>
        <v>〇</v>
      </c>
      <c r="E65" s="286" t="s">
        <v>7648</v>
      </c>
    </row>
    <row r="66" spans="1:5" x14ac:dyDescent="0.45">
      <c r="A66" s="286" t="s">
        <v>2030</v>
      </c>
      <c r="B66" s="286" t="str">
        <f>様式4・中学部!K24</f>
        <v>イ</v>
      </c>
      <c r="C66" s="286" t="str">
        <f>様式4・中学部!M23</f>
        <v>数学　☆☆☆☆</v>
      </c>
      <c r="D66" s="286">
        <f>様式4・中学部!Q23</f>
        <v>0</v>
      </c>
      <c r="E66" s="286" t="s">
        <v>7648</v>
      </c>
    </row>
    <row r="67" spans="1:5" x14ac:dyDescent="0.45">
      <c r="A67" s="286" t="s">
        <v>2033</v>
      </c>
      <c r="B67" s="286" t="str">
        <f>様式4・中学部!K26</f>
        <v>ウ</v>
      </c>
      <c r="C67" s="286" t="str">
        <f>様式4・中学部!M25</f>
        <v>21世紀幼稚園百科２とけいとじかん</v>
      </c>
      <c r="D67" s="286" t="str">
        <f>様式4・中学部!Q25</f>
        <v>〇</v>
      </c>
      <c r="E67" s="286" t="s">
        <v>7648</v>
      </c>
    </row>
    <row r="68" spans="1:5" x14ac:dyDescent="0.45">
      <c r="A68" s="286" t="s">
        <v>2036</v>
      </c>
      <c r="B68" s="286" t="str">
        <f>様式4・中学部!K28</f>
        <v>ウ</v>
      </c>
      <c r="C68" s="286" t="str">
        <f>様式4・中学部!M27</f>
        <v>絵本図鑑シリーズ12のはらのずかん
－野の花と虫たち－</v>
      </c>
      <c r="D68" s="286" t="str">
        <f>様式4・中学部!Q27</f>
        <v>〇</v>
      </c>
      <c r="E68" s="286" t="s">
        <v>7648</v>
      </c>
    </row>
    <row r="69" spans="1:5" x14ac:dyDescent="0.45">
      <c r="A69" s="286" t="s">
        <v>2039</v>
      </c>
      <c r="B69" s="286" t="str">
        <f>様式4・中学部!K30</f>
        <v>ア</v>
      </c>
      <c r="C69" s="286" t="str">
        <f>様式4・中学部!M29</f>
        <v>中学生の音楽　２・３上
中学生の音楽　２・３下</v>
      </c>
      <c r="D69" s="286">
        <f>様式4・中学部!Q29</f>
        <v>0</v>
      </c>
      <c r="E69" s="286" t="s">
        <v>7648</v>
      </c>
    </row>
    <row r="70" spans="1:5" x14ac:dyDescent="0.45">
      <c r="A70" s="286" t="s">
        <v>2042</v>
      </c>
      <c r="B70" s="286" t="str">
        <f>様式4・中学部!K32</f>
        <v>ア</v>
      </c>
      <c r="C70" s="286" t="str">
        <f>様式4・中学部!M31</f>
        <v>中学生の音楽　１</v>
      </c>
      <c r="D70" s="286" t="str">
        <f>様式4・中学部!Q31</f>
        <v>〇</v>
      </c>
      <c r="E70" s="286" t="s">
        <v>7648</v>
      </c>
    </row>
    <row r="71" spans="1:5" x14ac:dyDescent="0.45">
      <c r="A71" s="286" t="s">
        <v>2045</v>
      </c>
      <c r="B71" s="286" t="str">
        <f>様式4・中学部!K34</f>
        <v>ウ</v>
      </c>
      <c r="C71" s="286" t="str">
        <f>様式4・中学部!M33</f>
        <v>だれでもアーティスト</v>
      </c>
      <c r="D71" s="286" t="str">
        <f>様式4・中学部!Q33</f>
        <v>〇</v>
      </c>
      <c r="E71" s="286" t="s">
        <v>7648</v>
      </c>
    </row>
    <row r="72" spans="1:5" x14ac:dyDescent="0.45">
      <c r="A72" s="286" t="s">
        <v>2048</v>
      </c>
      <c r="B72" s="286" t="str">
        <f>様式4・中学部!K36</f>
        <v>ア</v>
      </c>
      <c r="C72" s="286" t="str">
        <f>様式4・中学部!M35</f>
        <v>新　技術・家庭　家庭分野　暮らしを創造する</v>
      </c>
      <c r="D72" s="286" t="str">
        <f>様式4・中学部!Q35</f>
        <v>〇</v>
      </c>
      <c r="E72" s="286" t="s">
        <v>7648</v>
      </c>
    </row>
    <row r="73" spans="1:5" x14ac:dyDescent="0.45">
      <c r="A73" s="286" t="s">
        <v>2051</v>
      </c>
      <c r="B73" s="286" t="str">
        <f>様式4・中学部!K38</f>
        <v>ア</v>
      </c>
      <c r="C73" s="286" t="str">
        <f>様式4・中学部!M37</f>
        <v>Sunshine English Course 1</v>
      </c>
      <c r="D73" s="286" t="str">
        <f>様式4・中学部!Q37</f>
        <v>〇</v>
      </c>
      <c r="E73" s="286" t="s">
        <v>7648</v>
      </c>
    </row>
    <row r="74" spans="1:5" x14ac:dyDescent="0.45">
      <c r="A74" s="286" t="s">
        <v>2054</v>
      </c>
      <c r="B74" s="286" t="str">
        <f>様式4・中学部!K40</f>
        <v>ウ</v>
      </c>
      <c r="C74" s="286" t="str">
        <f>様式4・中学部!M39</f>
        <v>ポケモンえいごじてん</v>
      </c>
      <c r="D74" s="286" t="str">
        <f>様式4・中学部!Q39</f>
        <v>〇</v>
      </c>
      <c r="E74" s="286" t="s">
        <v>7648</v>
      </c>
    </row>
    <row r="75" spans="1:5" x14ac:dyDescent="0.45">
      <c r="A75" s="286" t="s">
        <v>2057</v>
      </c>
      <c r="B75" s="286" t="str">
        <f>様式4・中学部!K42</f>
        <v>ウ</v>
      </c>
      <c r="C75" s="286" t="str">
        <f>様式4・中学部!M41</f>
        <v>ルールとマナーを学ぶ
子ども生活図鑑 （３）地域・社会生活編</v>
      </c>
      <c r="D75" s="286" t="str">
        <f>様式4・中学部!Q41</f>
        <v>〇</v>
      </c>
      <c r="E75" s="286" t="s">
        <v>7648</v>
      </c>
    </row>
    <row r="76" spans="1:5" x14ac:dyDescent="0.45">
      <c r="A76" s="286" t="s">
        <v>2060</v>
      </c>
      <c r="B76" s="286">
        <f>様式4・中学部!K44</f>
        <v>0</v>
      </c>
      <c r="C76" s="286" t="str">
        <f>様式4・中学部!M43</f>
        <v/>
      </c>
      <c r="D76" s="286">
        <f>様式4・中学部!Q43</f>
        <v>0</v>
      </c>
      <c r="E76" s="286" t="s">
        <v>7648</v>
      </c>
    </row>
    <row r="77" spans="1:5" x14ac:dyDescent="0.45">
      <c r="A77" s="286" t="s">
        <v>2063</v>
      </c>
      <c r="B77" s="286">
        <f>様式4・中学部!K46</f>
        <v>0</v>
      </c>
      <c r="C77" s="286" t="str">
        <f>様式4・中学部!M45</f>
        <v/>
      </c>
      <c r="D77" s="286">
        <f>様式4・中学部!Q45</f>
        <v>0</v>
      </c>
      <c r="E77" s="286" t="s">
        <v>7648</v>
      </c>
    </row>
    <row r="78" spans="1:5" x14ac:dyDescent="0.45">
      <c r="A78" s="286" t="s">
        <v>1955</v>
      </c>
      <c r="B78" s="286">
        <f>様式4・中学部!K48</f>
        <v>0</v>
      </c>
      <c r="C78" s="286" t="str">
        <f>様式4・中学部!M47</f>
        <v/>
      </c>
      <c r="D78" s="286">
        <f>様式4・中学部!Q47</f>
        <v>0</v>
      </c>
      <c r="E78" s="286" t="s">
        <v>7648</v>
      </c>
    </row>
    <row r="79" spans="1:5" x14ac:dyDescent="0.45">
      <c r="A79" s="286" t="s">
        <v>1956</v>
      </c>
      <c r="B79" s="286">
        <f>様式4・中学部!K50</f>
        <v>0</v>
      </c>
      <c r="C79" s="286" t="str">
        <f>様式4・中学部!M49</f>
        <v/>
      </c>
      <c r="D79" s="286">
        <f>様式4・中学部!Q49</f>
        <v>0</v>
      </c>
      <c r="E79" s="286" t="s">
        <v>7648</v>
      </c>
    </row>
    <row r="80" spans="1:5" x14ac:dyDescent="0.45">
      <c r="A80" s="286" t="s">
        <v>1957</v>
      </c>
      <c r="B80" s="286">
        <f>様式4・中学部!K52</f>
        <v>0</v>
      </c>
      <c r="C80" s="286" t="str">
        <f>様式4・中学部!M51</f>
        <v/>
      </c>
      <c r="D80" s="286">
        <f>様式4・中学部!Q51</f>
        <v>0</v>
      </c>
      <c r="E80" s="286" t="s">
        <v>7648</v>
      </c>
    </row>
    <row r="81" spans="1:5" x14ac:dyDescent="0.45">
      <c r="A81" s="286" t="s">
        <v>1958</v>
      </c>
      <c r="B81" s="286">
        <f>様式4・中学部!K54</f>
        <v>0</v>
      </c>
      <c r="C81" s="286" t="str">
        <f>様式4・中学部!M53</f>
        <v/>
      </c>
      <c r="D81" s="286">
        <f>様式4・中学部!Q53</f>
        <v>0</v>
      </c>
      <c r="E81" s="286" t="s">
        <v>7648</v>
      </c>
    </row>
    <row r="82" spans="1:5" x14ac:dyDescent="0.45">
      <c r="A82" s="286" t="s">
        <v>1959</v>
      </c>
      <c r="B82" s="286">
        <f>様式4・中学部!K56</f>
        <v>0</v>
      </c>
      <c r="C82" s="286" t="str">
        <f>様式4・中学部!M55</f>
        <v/>
      </c>
      <c r="D82" s="286">
        <f>様式4・中学部!Q55</f>
        <v>0</v>
      </c>
      <c r="E82" s="286" t="s">
        <v>7648</v>
      </c>
    </row>
    <row r="83" spans="1:5" x14ac:dyDescent="0.45">
      <c r="A83" s="286" t="s">
        <v>1960</v>
      </c>
      <c r="B83" s="286">
        <f>様式4・中学部!K58</f>
        <v>0</v>
      </c>
      <c r="C83" s="286" t="str">
        <f>様式4・中学部!M57</f>
        <v/>
      </c>
      <c r="D83" s="286">
        <f>様式4・中学部!Q57</f>
        <v>0</v>
      </c>
      <c r="E83" s="286" t="s">
        <v>7648</v>
      </c>
    </row>
    <row r="84" spans="1:5" x14ac:dyDescent="0.45">
      <c r="A84" s="286" t="s">
        <v>1961</v>
      </c>
      <c r="B84" s="286">
        <f>様式4・中学部!K60</f>
        <v>0</v>
      </c>
      <c r="C84" s="286" t="str">
        <f>様式4・中学部!M59</f>
        <v/>
      </c>
      <c r="D84" s="286">
        <f>様式4・中学部!Q59</f>
        <v>0</v>
      </c>
      <c r="E84" s="286" t="s">
        <v>7648</v>
      </c>
    </row>
    <row r="85" spans="1:5" x14ac:dyDescent="0.45">
      <c r="A85" s="286" t="s">
        <v>1962</v>
      </c>
      <c r="B85" s="286">
        <f>様式4・中学部!K62</f>
        <v>0</v>
      </c>
      <c r="C85" s="286" t="str">
        <f>様式4・中学部!M61</f>
        <v/>
      </c>
      <c r="D85" s="286">
        <f>様式4・中学部!Q61</f>
        <v>0</v>
      </c>
      <c r="E85" s="286" t="s">
        <v>7648</v>
      </c>
    </row>
    <row r="86" spans="1:5" x14ac:dyDescent="0.45">
      <c r="A86" s="286" t="s">
        <v>1963</v>
      </c>
      <c r="B86" s="286">
        <f>様式4・中学部!K64</f>
        <v>0</v>
      </c>
      <c r="C86" s="286" t="str">
        <f>様式4・中学部!M63</f>
        <v/>
      </c>
      <c r="D86" s="286">
        <f>様式4・中学部!Q63</f>
        <v>0</v>
      </c>
      <c r="E86" s="286" t="s">
        <v>7648</v>
      </c>
    </row>
    <row r="87" spans="1:5" x14ac:dyDescent="0.45">
      <c r="A87" s="286" t="s">
        <v>1964</v>
      </c>
      <c r="B87" s="286">
        <f>様式4・中学部!K66</f>
        <v>0</v>
      </c>
      <c r="C87" s="286" t="str">
        <f>様式4・中学部!M65</f>
        <v/>
      </c>
      <c r="D87" s="286">
        <f>様式4・中学部!Q65</f>
        <v>0</v>
      </c>
      <c r="E87" s="286" t="s">
        <v>7648</v>
      </c>
    </row>
    <row r="88" spans="1:5" x14ac:dyDescent="0.45">
      <c r="A88" s="286" t="s">
        <v>1965</v>
      </c>
      <c r="B88" s="286">
        <f>様式4・中学部!K68</f>
        <v>0</v>
      </c>
      <c r="C88" s="286" t="str">
        <f>様式4・中学部!M67</f>
        <v/>
      </c>
      <c r="D88" s="286">
        <f>様式4・中学部!Q67</f>
        <v>0</v>
      </c>
      <c r="E88" s="286" t="s">
        <v>7648</v>
      </c>
    </row>
    <row r="89" spans="1:5" x14ac:dyDescent="0.45">
      <c r="A89" s="286" t="s">
        <v>1966</v>
      </c>
      <c r="B89" s="286">
        <f>様式4・中学部!K70</f>
        <v>0</v>
      </c>
      <c r="C89" s="286" t="str">
        <f>様式4・中学部!M69</f>
        <v/>
      </c>
      <c r="D89" s="286">
        <f>様式4・中学部!Q69</f>
        <v>0</v>
      </c>
      <c r="E89" s="286" t="s">
        <v>7648</v>
      </c>
    </row>
    <row r="90" spans="1:5" x14ac:dyDescent="0.45">
      <c r="A90" s="286" t="s">
        <v>1967</v>
      </c>
      <c r="B90" s="286">
        <f>様式4・中学部!K72</f>
        <v>0</v>
      </c>
      <c r="C90" s="286" t="str">
        <f>様式4・中学部!M71</f>
        <v/>
      </c>
      <c r="D90" s="286">
        <f>様式4・中学部!Q71</f>
        <v>0</v>
      </c>
      <c r="E90" s="286" t="s">
        <v>7648</v>
      </c>
    </row>
    <row r="91" spans="1:5" x14ac:dyDescent="0.45">
      <c r="A91" s="286" t="s">
        <v>1968</v>
      </c>
      <c r="B91" s="286">
        <f>様式4・中学部!K74</f>
        <v>0</v>
      </c>
      <c r="C91" s="286" t="str">
        <f>様式4・中学部!M73</f>
        <v/>
      </c>
      <c r="D91" s="286">
        <f>様式4・中学部!Q73</f>
        <v>0</v>
      </c>
      <c r="E91" s="286" t="s">
        <v>7648</v>
      </c>
    </row>
    <row r="92" spans="1:5" x14ac:dyDescent="0.45">
      <c r="A92" s="286" t="s">
        <v>1969</v>
      </c>
      <c r="B92" s="286">
        <f>様式4・中学部!K76</f>
        <v>0</v>
      </c>
      <c r="C92" s="286" t="str">
        <f>様式4・中学部!M75</f>
        <v/>
      </c>
      <c r="D92" s="286">
        <f>様式4・中学部!Q75</f>
        <v>0</v>
      </c>
      <c r="E92" s="286" t="s">
        <v>7648</v>
      </c>
    </row>
    <row r="93" spans="1:5" x14ac:dyDescent="0.45">
      <c r="A93" s="286" t="s">
        <v>1987</v>
      </c>
      <c r="B93" s="286">
        <f>様式4・中学部!K78</f>
        <v>0</v>
      </c>
      <c r="C93" s="286" t="str">
        <f>様式4・中学部!M77</f>
        <v/>
      </c>
      <c r="D93" s="286">
        <f>様式4・中学部!Q77</f>
        <v>0</v>
      </c>
      <c r="E93" s="286" t="s">
        <v>7648</v>
      </c>
    </row>
    <row r="94" spans="1:5" x14ac:dyDescent="0.45">
      <c r="A94" s="286" t="s">
        <v>1988</v>
      </c>
      <c r="B94" s="286">
        <f>様式4・中学部!K80</f>
        <v>0</v>
      </c>
      <c r="C94" s="286" t="str">
        <f>様式4・中学部!M79</f>
        <v/>
      </c>
      <c r="D94" s="286">
        <f>様式4・中学部!Q79</f>
        <v>0</v>
      </c>
      <c r="E94" s="286" t="s">
        <v>7648</v>
      </c>
    </row>
    <row r="95" spans="1:5" x14ac:dyDescent="0.45">
      <c r="A95" s="286" t="s">
        <v>1989</v>
      </c>
      <c r="B95" s="286">
        <f>様式4・中学部!K82</f>
        <v>0</v>
      </c>
      <c r="C95" s="286" t="str">
        <f>様式4・中学部!M81</f>
        <v/>
      </c>
      <c r="D95" s="286">
        <f>様式4・中学部!Q81</f>
        <v>0</v>
      </c>
      <c r="E95" s="286" t="s">
        <v>7648</v>
      </c>
    </row>
    <row r="96" spans="1:5" x14ac:dyDescent="0.45">
      <c r="A96" s="286" t="s">
        <v>1990</v>
      </c>
      <c r="B96" s="286">
        <f>様式4・中学部!K84</f>
        <v>0</v>
      </c>
      <c r="C96" s="286" t="str">
        <f>様式4・中学部!M83</f>
        <v/>
      </c>
      <c r="D96" s="286">
        <f>様式4・中学部!Q83</f>
        <v>0</v>
      </c>
      <c r="E96" s="286" t="s">
        <v>7648</v>
      </c>
    </row>
    <row r="97" spans="1:5" x14ac:dyDescent="0.45">
      <c r="A97" s="286" t="s">
        <v>1991</v>
      </c>
      <c r="B97" s="286">
        <f>様式4・中学部!K86</f>
        <v>0</v>
      </c>
      <c r="C97" s="286" t="str">
        <f>様式4・中学部!M85</f>
        <v/>
      </c>
      <c r="D97" s="286">
        <f>様式4・中学部!Q85</f>
        <v>0</v>
      </c>
      <c r="E97" s="286" t="s">
        <v>7648</v>
      </c>
    </row>
    <row r="98" spans="1:5" x14ac:dyDescent="0.45">
      <c r="A98" s="286" t="s">
        <v>1992</v>
      </c>
      <c r="B98" s="286">
        <f>様式4・中学部!K88</f>
        <v>0</v>
      </c>
      <c r="C98" s="286" t="str">
        <f>様式4・中学部!M87</f>
        <v/>
      </c>
      <c r="D98" s="286">
        <f>様式4・中学部!Q87</f>
        <v>0</v>
      </c>
      <c r="E98" s="286" t="s">
        <v>7648</v>
      </c>
    </row>
    <row r="99" spans="1:5" x14ac:dyDescent="0.45">
      <c r="A99" s="286" t="s">
        <v>1993</v>
      </c>
      <c r="B99" s="286">
        <f>様式4・中学部!K90</f>
        <v>0</v>
      </c>
      <c r="C99" s="286" t="str">
        <f>様式4・中学部!M89</f>
        <v/>
      </c>
      <c r="D99" s="286">
        <f>様式4・中学部!Q89</f>
        <v>0</v>
      </c>
      <c r="E99" s="286" t="s">
        <v>7648</v>
      </c>
    </row>
    <row r="100" spans="1:5" x14ac:dyDescent="0.45">
      <c r="A100" s="286" t="s">
        <v>1994</v>
      </c>
      <c r="B100" s="286">
        <f>様式4・中学部!K92</f>
        <v>0</v>
      </c>
      <c r="C100" s="286" t="str">
        <f>様式4・中学部!M91</f>
        <v/>
      </c>
      <c r="D100" s="286">
        <f>様式4・中学部!Q91</f>
        <v>0</v>
      </c>
      <c r="E100" s="286" t="s">
        <v>7648</v>
      </c>
    </row>
    <row r="101" spans="1:5" x14ac:dyDescent="0.45">
      <c r="A101" s="286" t="s">
        <v>1995</v>
      </c>
      <c r="B101" s="286">
        <f>様式4・中学部!K94</f>
        <v>0</v>
      </c>
      <c r="C101" s="286" t="str">
        <f>様式4・中学部!M93</f>
        <v/>
      </c>
      <c r="D101" s="286">
        <f>様式4・中学部!Q93</f>
        <v>0</v>
      </c>
      <c r="E101" s="286" t="s">
        <v>7648</v>
      </c>
    </row>
    <row r="102" spans="1:5" x14ac:dyDescent="0.45">
      <c r="A102" s="286" t="s">
        <v>1996</v>
      </c>
      <c r="B102" s="286">
        <f>様式4・中学部!K96</f>
        <v>0</v>
      </c>
      <c r="C102" s="286" t="str">
        <f>様式4・中学部!M95</f>
        <v/>
      </c>
      <c r="D102" s="286">
        <f>様式4・中学部!Q95</f>
        <v>0</v>
      </c>
      <c r="E102" s="286" t="s">
        <v>7648</v>
      </c>
    </row>
    <row r="103" spans="1:5" x14ac:dyDescent="0.45">
      <c r="A103" s="286" t="s">
        <v>1997</v>
      </c>
      <c r="B103" s="286">
        <f>様式4・中学部!K98</f>
        <v>0</v>
      </c>
      <c r="C103" s="286" t="str">
        <f>様式4・中学部!M97</f>
        <v/>
      </c>
      <c r="D103" s="286">
        <f>様式4・中学部!Q97</f>
        <v>0</v>
      </c>
      <c r="E103" s="286" t="s">
        <v>7648</v>
      </c>
    </row>
    <row r="104" spans="1:5" x14ac:dyDescent="0.45">
      <c r="A104" s="286" t="s">
        <v>1998</v>
      </c>
      <c r="B104" s="286">
        <f>様式4・中学部!K100</f>
        <v>0</v>
      </c>
      <c r="C104" s="286" t="str">
        <f>様式4・中学部!M99</f>
        <v/>
      </c>
      <c r="D104" s="286">
        <f>様式4・中学部!Q99</f>
        <v>0</v>
      </c>
      <c r="E104" s="286" t="s">
        <v>7648</v>
      </c>
    </row>
    <row r="105" spans="1:5" x14ac:dyDescent="0.45">
      <c r="A105" s="286" t="s">
        <v>1999</v>
      </c>
      <c r="B105" s="286">
        <f>様式4・中学部!K102</f>
        <v>0</v>
      </c>
      <c r="C105" s="286" t="str">
        <f>様式4・中学部!M101</f>
        <v/>
      </c>
      <c r="D105" s="286">
        <f>様式4・中学部!Q101</f>
        <v>0</v>
      </c>
      <c r="E105" s="286" t="s">
        <v>7648</v>
      </c>
    </row>
    <row r="106" spans="1:5" x14ac:dyDescent="0.45">
      <c r="A106" s="286" t="s">
        <v>2000</v>
      </c>
      <c r="B106" s="286">
        <f>様式4・中学部!K104</f>
        <v>0</v>
      </c>
      <c r="C106" s="286" t="str">
        <f>様式4・中学部!M103</f>
        <v/>
      </c>
      <c r="D106" s="286">
        <f>様式4・中学部!Q103</f>
        <v>0</v>
      </c>
      <c r="E106" s="286" t="s">
        <v>7648</v>
      </c>
    </row>
    <row r="107" spans="1:5" x14ac:dyDescent="0.45">
      <c r="A107" s="286" t="s">
        <v>2001</v>
      </c>
      <c r="B107" s="286">
        <f>様式4・中学部!K106</f>
        <v>0</v>
      </c>
      <c r="C107" s="286" t="str">
        <f>様式4・中学部!M105</f>
        <v/>
      </c>
      <c r="D107" s="286">
        <f>様式4・中学部!Q105</f>
        <v>0</v>
      </c>
      <c r="E107" s="286" t="s">
        <v>7648</v>
      </c>
    </row>
    <row r="108" spans="1:5" x14ac:dyDescent="0.45">
      <c r="A108" s="286" t="s">
        <v>2112</v>
      </c>
      <c r="B108" s="286">
        <f>様式4・中学部!K108</f>
        <v>0</v>
      </c>
      <c r="C108" s="286" t="str">
        <f>様式4・中学部!M107</f>
        <v/>
      </c>
      <c r="D108" s="286">
        <f>様式4・中学部!Q107</f>
        <v>0</v>
      </c>
      <c r="E108" s="286" t="s">
        <v>7648</v>
      </c>
    </row>
    <row r="109" spans="1:5" x14ac:dyDescent="0.45">
      <c r="A109" s="286" t="s">
        <v>2113</v>
      </c>
      <c r="B109" s="286">
        <f>様式4・中学部!K110</f>
        <v>0</v>
      </c>
      <c r="C109" s="286" t="str">
        <f>様式4・中学部!M109</f>
        <v/>
      </c>
      <c r="D109" s="286">
        <f>様式4・中学部!Q109</f>
        <v>0</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イ</v>
      </c>
      <c r="C123" s="286" t="str">
        <f>様式4・中学部!V17</f>
        <v>国語　☆☆☆☆☆</v>
      </c>
      <c r="D123" s="286">
        <f>様式4・中学部!Z17</f>
        <v>0</v>
      </c>
    </row>
    <row r="124" spans="1:5" x14ac:dyDescent="0.45">
      <c r="A124" s="286" t="s">
        <v>2025</v>
      </c>
      <c r="B124" s="286" t="str">
        <f>様式4・中学部!T20</f>
        <v>イ</v>
      </c>
      <c r="C124" s="286" t="str">
        <f>様式4・中学部!V19</f>
        <v>国語　☆☆☆☆</v>
      </c>
      <c r="D124" s="286" t="str">
        <f>様式4・中学部!Z19</f>
        <v>〇</v>
      </c>
    </row>
    <row r="125" spans="1:5" x14ac:dyDescent="0.45">
      <c r="A125" s="286" t="s">
        <v>2028</v>
      </c>
      <c r="B125" s="286" t="str">
        <f>様式4・中学部!T22</f>
        <v>ウ</v>
      </c>
      <c r="C125" s="286" t="str">
        <f>様式4・中学部!V21</f>
        <v>エリック・カールの絵本はらぺこあおむし</v>
      </c>
      <c r="D125" s="286" t="str">
        <f>様式4・中学部!Z21</f>
        <v>〇</v>
      </c>
    </row>
    <row r="126" spans="1:5" x14ac:dyDescent="0.45">
      <c r="A126" s="286" t="s">
        <v>2031</v>
      </c>
      <c r="B126" s="286" t="str">
        <f>様式4・中学部!T24</f>
        <v>ウ</v>
      </c>
      <c r="C126" s="286" t="str">
        <f>様式4・中学部!V23</f>
        <v>はれるんのぼうさい教室</v>
      </c>
      <c r="D126" s="286" t="str">
        <f>様式4・中学部!Z23</f>
        <v>〇</v>
      </c>
    </row>
    <row r="127" spans="1:5" x14ac:dyDescent="0.45">
      <c r="A127" s="286" t="s">
        <v>2034</v>
      </c>
      <c r="B127" s="286" t="str">
        <f>様式4・中学部!T26</f>
        <v>イ</v>
      </c>
      <c r="C127" s="286" t="str">
        <f>様式4・中学部!V25</f>
        <v>数学　☆☆☆☆</v>
      </c>
      <c r="D127" s="286" t="str">
        <f>様式4・中学部!Z25</f>
        <v>〇</v>
      </c>
    </row>
    <row r="128" spans="1:5" x14ac:dyDescent="0.45">
      <c r="A128" s="286" t="s">
        <v>2037</v>
      </c>
      <c r="B128" s="286" t="str">
        <f>様式4・中学部!T28</f>
        <v>ウ</v>
      </c>
      <c r="C128" s="286" t="str">
        <f>様式4・中学部!V27</f>
        <v>わかるわかる
じかんのえほん</v>
      </c>
      <c r="D128" s="286" t="str">
        <f>様式4・中学部!Z27</f>
        <v>〇</v>
      </c>
    </row>
    <row r="129" spans="1:4" x14ac:dyDescent="0.45">
      <c r="A129" s="286" t="s">
        <v>2040</v>
      </c>
      <c r="B129" s="286" t="str">
        <f>様式4・中学部!T30</f>
        <v>ウ</v>
      </c>
      <c r="C129" s="286" t="str">
        <f>様式4・中学部!V29</f>
        <v>絵本図鑑シリーズ12のはらのずかん
－野の花と虫たち－</v>
      </c>
      <c r="D129" s="286" t="str">
        <f>様式4・中学部!Z29</f>
        <v>〇</v>
      </c>
    </row>
    <row r="130" spans="1:4" x14ac:dyDescent="0.45">
      <c r="A130" s="286" t="s">
        <v>2043</v>
      </c>
      <c r="B130" s="286" t="str">
        <f>様式4・中学部!T32</f>
        <v>ウ</v>
      </c>
      <c r="C130" s="286" t="str">
        <f>様式4・中学部!V31</f>
        <v>改訂新版
体験を広げるこどものずかん８あそびのずかん</v>
      </c>
      <c r="D130" s="286" t="str">
        <f>様式4・中学部!Z31</f>
        <v>〇</v>
      </c>
    </row>
    <row r="131" spans="1:4" x14ac:dyDescent="0.45">
      <c r="A131" s="286" t="s">
        <v>2046</v>
      </c>
      <c r="B131" s="286" t="str">
        <f>様式4・中学部!T34</f>
        <v>ア</v>
      </c>
      <c r="C131" s="286" t="str">
        <f>様式4・中学部!V33</f>
        <v>中学生の音楽　２・３上
中学生の音楽　２・３下</v>
      </c>
      <c r="D131" s="286" t="str">
        <f>様式4・中学部!Z33</f>
        <v>〇</v>
      </c>
    </row>
    <row r="132" spans="1:4" x14ac:dyDescent="0.45">
      <c r="A132" s="286" t="s">
        <v>2049</v>
      </c>
      <c r="B132" s="286" t="str">
        <f>様式4・中学部!T36</f>
        <v>ア</v>
      </c>
      <c r="C132" s="286" t="str">
        <f>様式4・中学部!V35</f>
        <v>中学生の音楽　１</v>
      </c>
      <c r="D132" s="286" t="str">
        <f>様式4・中学部!Z35</f>
        <v>〇</v>
      </c>
    </row>
    <row r="133" spans="1:4" x14ac:dyDescent="0.45">
      <c r="A133" s="286" t="s">
        <v>2052</v>
      </c>
      <c r="B133" s="286" t="str">
        <f>様式4・中学部!T38</f>
        <v>ウ</v>
      </c>
      <c r="C133" s="286" t="str">
        <f>様式4・中学部!V37</f>
        <v>あーとぶっくひらめき美術館第１館</v>
      </c>
      <c r="D133" s="286" t="str">
        <f>様式4・中学部!Z37</f>
        <v>〇</v>
      </c>
    </row>
    <row r="134" spans="1:4" x14ac:dyDescent="0.45">
      <c r="A134" s="286" t="s">
        <v>2055</v>
      </c>
      <c r="B134" s="286" t="str">
        <f>様式4・中学部!T40</f>
        <v>ア</v>
      </c>
      <c r="C134" s="286" t="str">
        <f>様式4・中学部!V39</f>
        <v>新　技術・家庭　家庭分野　暮らしを創造する</v>
      </c>
      <c r="D134" s="286" t="str">
        <f>様式4・中学部!Z39</f>
        <v>〇</v>
      </c>
    </row>
    <row r="135" spans="1:4" x14ac:dyDescent="0.45">
      <c r="A135" s="286" t="s">
        <v>2058</v>
      </c>
      <c r="B135" s="286" t="str">
        <f>様式4・中学部!T42</f>
        <v>ア</v>
      </c>
      <c r="C135" s="286" t="str">
        <f>様式4・中学部!V41</f>
        <v>Sunshine English Course 1</v>
      </c>
      <c r="D135" s="286" t="str">
        <f>様式4・中学部!Z41</f>
        <v>〇</v>
      </c>
    </row>
    <row r="136" spans="1:4" x14ac:dyDescent="0.45">
      <c r="A136" s="286" t="s">
        <v>2061</v>
      </c>
      <c r="B136" s="286" t="str">
        <f>様式4・中学部!T44</f>
        <v>ウ</v>
      </c>
      <c r="C136" s="286" t="str">
        <f>様式4・中学部!V43</f>
        <v>ポケモンえいごじてん</v>
      </c>
      <c r="D136" s="286" t="str">
        <f>様式4・中学部!Z43</f>
        <v>〇</v>
      </c>
    </row>
    <row r="137" spans="1:4" x14ac:dyDescent="0.45">
      <c r="A137" s="286" t="s">
        <v>2064</v>
      </c>
      <c r="B137" s="286" t="str">
        <f>様式4・中学部!T46</f>
        <v>ウ</v>
      </c>
      <c r="C137" s="286" t="str">
        <f>様式4・中学部!V45</f>
        <v>こころのふしぎたんけんえほん</v>
      </c>
      <c r="D137" s="286" t="str">
        <f>様式4・中学部!Z45</f>
        <v>〇</v>
      </c>
    </row>
    <row r="138" spans="1:4" x14ac:dyDescent="0.45">
      <c r="A138" s="286" t="s">
        <v>1970</v>
      </c>
      <c r="B138" s="286">
        <f>様式4・中学部!T48</f>
        <v>0</v>
      </c>
      <c r="C138" s="286" t="str">
        <f>様式4・中学部!V47</f>
        <v/>
      </c>
      <c r="D138" s="286">
        <f>様式4・中学部!Z47</f>
        <v>0</v>
      </c>
    </row>
    <row r="139" spans="1:4" x14ac:dyDescent="0.45">
      <c r="A139" s="286" t="s">
        <v>1971</v>
      </c>
      <c r="B139" s="286">
        <f>様式4・中学部!T50</f>
        <v>0</v>
      </c>
      <c r="C139" s="286" t="str">
        <f>様式4・中学部!V49</f>
        <v/>
      </c>
      <c r="D139" s="286">
        <f>様式4・中学部!Z49</f>
        <v>0</v>
      </c>
    </row>
    <row r="140" spans="1:4" x14ac:dyDescent="0.45">
      <c r="A140" s="286" t="s">
        <v>1972</v>
      </c>
      <c r="B140" s="286">
        <f>様式4・中学部!T52</f>
        <v>0</v>
      </c>
      <c r="C140" s="286" t="str">
        <f>様式4・中学部!V51</f>
        <v/>
      </c>
      <c r="D140" s="286">
        <f>様式4・中学部!Z51</f>
        <v>0</v>
      </c>
    </row>
    <row r="141" spans="1:4" x14ac:dyDescent="0.45">
      <c r="A141" s="286" t="s">
        <v>1973</v>
      </c>
      <c r="B141" s="286">
        <f>様式4・中学部!T54</f>
        <v>0</v>
      </c>
      <c r="C141" s="286" t="str">
        <f>様式4・中学部!V53</f>
        <v/>
      </c>
      <c r="D141" s="286">
        <f>様式4・中学部!Z53</f>
        <v>0</v>
      </c>
    </row>
    <row r="142" spans="1:4" x14ac:dyDescent="0.45">
      <c r="A142" s="286" t="s">
        <v>1974</v>
      </c>
      <c r="B142" s="286">
        <f>様式4・中学部!T56</f>
        <v>0</v>
      </c>
      <c r="C142" s="286" t="str">
        <f>様式4・中学部!V55</f>
        <v/>
      </c>
      <c r="D142" s="286">
        <f>様式4・中学部!Z55</f>
        <v>0</v>
      </c>
    </row>
    <row r="143" spans="1:4" x14ac:dyDescent="0.45">
      <c r="A143" s="286" t="s">
        <v>1975</v>
      </c>
      <c r="B143" s="286">
        <f>様式4・中学部!T58</f>
        <v>0</v>
      </c>
      <c r="C143" s="286" t="str">
        <f>様式4・中学部!V57</f>
        <v/>
      </c>
      <c r="D143" s="286">
        <f>様式4・中学部!Z57</f>
        <v>0</v>
      </c>
    </row>
    <row r="144" spans="1:4" x14ac:dyDescent="0.45">
      <c r="A144" s="286" t="s">
        <v>1976</v>
      </c>
      <c r="B144" s="286">
        <f>様式4・中学部!T60</f>
        <v>0</v>
      </c>
      <c r="C144" s="286" t="str">
        <f>様式4・中学部!V59</f>
        <v/>
      </c>
      <c r="D144" s="286">
        <f>様式4・中学部!Z59</f>
        <v>0</v>
      </c>
    </row>
    <row r="145" spans="1:4" x14ac:dyDescent="0.45">
      <c r="A145" s="286" t="s">
        <v>1977</v>
      </c>
      <c r="B145" s="286">
        <f>様式4・中学部!T62</f>
        <v>0</v>
      </c>
      <c r="C145" s="286" t="str">
        <f>様式4・中学部!V61</f>
        <v/>
      </c>
      <c r="D145" s="286">
        <f>様式4・中学部!Z61</f>
        <v>0</v>
      </c>
    </row>
    <row r="146" spans="1:4" x14ac:dyDescent="0.45">
      <c r="A146" s="286" t="s">
        <v>1978</v>
      </c>
      <c r="B146" s="286">
        <f>様式4・中学部!T64</f>
        <v>0</v>
      </c>
      <c r="C146" s="286" t="str">
        <f>様式4・中学部!V63</f>
        <v/>
      </c>
      <c r="D146" s="286">
        <f>様式4・中学部!Z63</f>
        <v>0</v>
      </c>
    </row>
    <row r="147" spans="1:4" x14ac:dyDescent="0.45">
      <c r="A147" s="286" t="s">
        <v>1979</v>
      </c>
      <c r="B147" s="286">
        <f>様式4・中学部!T66</f>
        <v>0</v>
      </c>
      <c r="C147" s="286" t="str">
        <f>様式4・中学部!V65</f>
        <v/>
      </c>
      <c r="D147" s="286">
        <f>様式4・中学部!Z65</f>
        <v>0</v>
      </c>
    </row>
    <row r="148" spans="1:4" x14ac:dyDescent="0.45">
      <c r="A148" s="286" t="s">
        <v>1980</v>
      </c>
      <c r="B148" s="286">
        <f>様式4・中学部!T68</f>
        <v>0</v>
      </c>
      <c r="C148" s="286" t="str">
        <f>様式4・中学部!V67</f>
        <v/>
      </c>
      <c r="D148" s="286">
        <f>様式4・中学部!Z67</f>
        <v>0</v>
      </c>
    </row>
    <row r="149" spans="1:4" x14ac:dyDescent="0.45">
      <c r="A149" s="286" t="s">
        <v>1981</v>
      </c>
      <c r="B149" s="286">
        <f>様式4・中学部!T70</f>
        <v>0</v>
      </c>
      <c r="C149" s="286" t="str">
        <f>様式4・中学部!V69</f>
        <v/>
      </c>
      <c r="D149" s="286">
        <f>様式4・中学部!Z69</f>
        <v>0</v>
      </c>
    </row>
    <row r="150" spans="1:4" x14ac:dyDescent="0.45">
      <c r="A150" s="286" t="s">
        <v>1982</v>
      </c>
      <c r="B150" s="286">
        <f>様式4・中学部!T72</f>
        <v>0</v>
      </c>
      <c r="C150" s="286" t="str">
        <f>様式4・中学部!V71</f>
        <v/>
      </c>
      <c r="D150" s="286">
        <f>様式4・中学部!Z71</f>
        <v>0</v>
      </c>
    </row>
    <row r="151" spans="1:4" x14ac:dyDescent="0.45">
      <c r="A151" s="286" t="s">
        <v>1983</v>
      </c>
      <c r="B151" s="286">
        <f>様式4・中学部!T74</f>
        <v>0</v>
      </c>
      <c r="C151" s="286" t="str">
        <f>様式4・中学部!V73</f>
        <v/>
      </c>
      <c r="D151" s="286">
        <f>様式4・中学部!Z73</f>
        <v>0</v>
      </c>
    </row>
    <row r="152" spans="1:4" x14ac:dyDescent="0.45">
      <c r="A152" s="286" t="s">
        <v>1984</v>
      </c>
      <c r="B152" s="286">
        <f>様式4・中学部!T76</f>
        <v>0</v>
      </c>
      <c r="C152" s="286" t="str">
        <f>様式4・中学部!V75</f>
        <v/>
      </c>
      <c r="D152" s="286">
        <f>様式4・中学部!Z75</f>
        <v>0</v>
      </c>
    </row>
    <row r="153" spans="1:4" x14ac:dyDescent="0.45">
      <c r="A153" s="286" t="s">
        <v>2002</v>
      </c>
      <c r="B153" s="286">
        <f>様式4・中学部!T78</f>
        <v>0</v>
      </c>
      <c r="C153" s="286" t="str">
        <f>様式4・中学部!V77</f>
        <v/>
      </c>
      <c r="D153" s="286">
        <f>様式4・中学部!Z77</f>
        <v>0</v>
      </c>
    </row>
    <row r="154" spans="1:4" x14ac:dyDescent="0.45">
      <c r="A154" s="286" t="s">
        <v>2003</v>
      </c>
      <c r="B154" s="286">
        <f>様式4・中学部!T80</f>
        <v>0</v>
      </c>
      <c r="C154" s="286" t="str">
        <f>様式4・中学部!V79</f>
        <v/>
      </c>
      <c r="D154" s="286">
        <f>様式4・中学部!Z79</f>
        <v>0</v>
      </c>
    </row>
    <row r="155" spans="1:4" x14ac:dyDescent="0.45">
      <c r="A155" s="286" t="s">
        <v>2004</v>
      </c>
      <c r="B155" s="286">
        <f>様式4・中学部!T82</f>
        <v>0</v>
      </c>
      <c r="C155" s="286" t="str">
        <f>様式4・中学部!V81</f>
        <v/>
      </c>
      <c r="D155" s="286">
        <f>様式4・中学部!Z81</f>
        <v>0</v>
      </c>
    </row>
    <row r="156" spans="1:4" x14ac:dyDescent="0.45">
      <c r="A156" s="286" t="s">
        <v>2005</v>
      </c>
      <c r="B156" s="286">
        <f>様式4・中学部!T84</f>
        <v>0</v>
      </c>
      <c r="C156" s="286" t="str">
        <f>様式4・中学部!V83</f>
        <v/>
      </c>
      <c r="D156" s="286">
        <f>様式4・中学部!Z83</f>
        <v>0</v>
      </c>
    </row>
    <row r="157" spans="1:4" x14ac:dyDescent="0.45">
      <c r="A157" s="286" t="s">
        <v>2006</v>
      </c>
      <c r="B157" s="286">
        <f>様式4・中学部!T86</f>
        <v>0</v>
      </c>
      <c r="C157" s="286" t="str">
        <f>様式4・中学部!V85</f>
        <v/>
      </c>
      <c r="D157" s="286">
        <f>様式4・中学部!Z85</f>
        <v>0</v>
      </c>
    </row>
    <row r="158" spans="1:4" x14ac:dyDescent="0.45">
      <c r="A158" s="286" t="s">
        <v>2007</v>
      </c>
      <c r="B158" s="286">
        <f>様式4・中学部!T88</f>
        <v>0</v>
      </c>
      <c r="C158" s="286" t="str">
        <f>様式4・中学部!V87</f>
        <v/>
      </c>
      <c r="D158" s="286">
        <f>様式4・中学部!Z87</f>
        <v>0</v>
      </c>
    </row>
    <row r="159" spans="1:4" x14ac:dyDescent="0.45">
      <c r="A159" s="286" t="s">
        <v>2008</v>
      </c>
      <c r="B159" s="286">
        <f>様式4・中学部!T90</f>
        <v>0</v>
      </c>
      <c r="C159" s="286" t="str">
        <f>様式4・中学部!V89</f>
        <v/>
      </c>
      <c r="D159" s="286">
        <f>様式4・中学部!Z89</f>
        <v>0</v>
      </c>
    </row>
    <row r="160" spans="1:4" x14ac:dyDescent="0.45">
      <c r="A160" s="286" t="s">
        <v>2009</v>
      </c>
      <c r="B160" s="286">
        <f>様式4・中学部!T92</f>
        <v>0</v>
      </c>
      <c r="C160" s="286" t="str">
        <f>様式4・中学部!V91</f>
        <v/>
      </c>
      <c r="D160" s="286">
        <f>様式4・中学部!Z91</f>
        <v>0</v>
      </c>
    </row>
    <row r="161" spans="1:4" x14ac:dyDescent="0.45">
      <c r="A161" s="286" t="s">
        <v>2010</v>
      </c>
      <c r="B161" s="286">
        <f>様式4・中学部!T94</f>
        <v>0</v>
      </c>
      <c r="C161" s="286" t="str">
        <f>様式4・中学部!V93</f>
        <v/>
      </c>
      <c r="D161" s="286">
        <f>様式4・中学部!Z93</f>
        <v>0</v>
      </c>
    </row>
    <row r="162" spans="1:4" x14ac:dyDescent="0.45">
      <c r="A162" s="286" t="s">
        <v>2011</v>
      </c>
      <c r="B162" s="286">
        <f>様式4・中学部!T96</f>
        <v>0</v>
      </c>
      <c r="C162" s="286" t="str">
        <f>様式4・中学部!V95</f>
        <v/>
      </c>
      <c r="D162" s="286">
        <f>様式4・中学部!Z95</f>
        <v>0</v>
      </c>
    </row>
    <row r="163" spans="1:4" x14ac:dyDescent="0.45">
      <c r="A163" s="286" t="s">
        <v>2012</v>
      </c>
      <c r="B163" s="286">
        <f>様式4・中学部!T98</f>
        <v>0</v>
      </c>
      <c r="C163" s="286" t="str">
        <f>様式4・中学部!V97</f>
        <v/>
      </c>
      <c r="D163" s="286">
        <f>様式4・中学部!Z97</f>
        <v>0</v>
      </c>
    </row>
    <row r="164" spans="1:4" x14ac:dyDescent="0.45">
      <c r="A164" s="286" t="s">
        <v>2013</v>
      </c>
      <c r="B164" s="286">
        <f>様式4・中学部!T100</f>
        <v>0</v>
      </c>
      <c r="C164" s="286" t="str">
        <f>様式4・中学部!V99</f>
        <v/>
      </c>
      <c r="D164" s="286">
        <f>様式4・中学部!Z99</f>
        <v>0</v>
      </c>
    </row>
    <row r="165" spans="1:4" x14ac:dyDescent="0.45">
      <c r="A165" s="286" t="s">
        <v>2014</v>
      </c>
      <c r="B165" s="286">
        <f>様式4・中学部!T102</f>
        <v>0</v>
      </c>
      <c r="C165" s="286" t="str">
        <f>様式4・中学部!V101</f>
        <v/>
      </c>
      <c r="D165" s="286">
        <f>様式4・中学部!Z101</f>
        <v>0</v>
      </c>
    </row>
    <row r="166" spans="1:4" x14ac:dyDescent="0.45">
      <c r="A166" s="286" t="s">
        <v>2015</v>
      </c>
      <c r="B166" s="286">
        <f>様式4・中学部!T104</f>
        <v>0</v>
      </c>
      <c r="C166" s="286" t="str">
        <f>様式4・中学部!V103</f>
        <v/>
      </c>
      <c r="D166" s="286">
        <f>様式4・中学部!Z103</f>
        <v>0</v>
      </c>
    </row>
    <row r="167" spans="1:4" x14ac:dyDescent="0.45">
      <c r="A167" s="286" t="s">
        <v>2016</v>
      </c>
      <c r="B167" s="286">
        <f>様式4・中学部!T106</f>
        <v>0</v>
      </c>
      <c r="C167" s="286" t="str">
        <f>様式4・中学部!V105</f>
        <v/>
      </c>
      <c r="D167" s="286">
        <f>様式4・中学部!Z105</f>
        <v>0</v>
      </c>
    </row>
    <row r="168" spans="1:4" x14ac:dyDescent="0.45">
      <c r="A168" s="286" t="s">
        <v>2127</v>
      </c>
      <c r="B168" s="286">
        <f>様式4・中学部!T108</f>
        <v>0</v>
      </c>
      <c r="C168" s="286" t="str">
        <f>様式4・中学部!V107</f>
        <v/>
      </c>
      <c r="D168" s="286">
        <f>様式4・中学部!Z107</f>
        <v>0</v>
      </c>
    </row>
    <row r="169" spans="1:4" x14ac:dyDescent="0.45">
      <c r="A169" s="286" t="s">
        <v>2128</v>
      </c>
      <c r="B169" s="286">
        <f>様式4・中学部!T110</f>
        <v>0</v>
      </c>
      <c r="C169" s="286" t="str">
        <f>様式4・中学部!V109</f>
        <v/>
      </c>
      <c r="D169" s="286">
        <f>様式4・中学部!Z109</f>
        <v>0</v>
      </c>
    </row>
    <row r="170" spans="1:4" x14ac:dyDescent="0.45">
      <c r="A170" s="286" t="s">
        <v>2129</v>
      </c>
      <c r="B170" s="286">
        <f>様式4・中学部!T112</f>
        <v>0</v>
      </c>
      <c r="C170" s="286" t="str">
        <f>様式4・中学部!V111</f>
        <v/>
      </c>
      <c r="D170" s="286">
        <f>様式4・中学部!Z111</f>
        <v>0</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96" zoomScaleNormal="100" zoomScaleSheetLayoutView="96" workbookViewId="0">
      <selection activeCell="F20" sqref="F2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92" t="str">
        <f>様式4・中学部!W3</f>
        <v>中学部</v>
      </c>
      <c r="B1" s="393"/>
      <c r="C1" s="394" t="s">
        <v>5528</v>
      </c>
      <c r="D1" s="395"/>
      <c r="E1" s="157"/>
      <c r="F1" s="396"/>
      <c r="G1" s="396"/>
      <c r="H1" s="396"/>
      <c r="I1" s="396"/>
    </row>
    <row r="2" spans="1:9" ht="29.25" customHeight="1" x14ac:dyDescent="0.45">
      <c r="A2" s="397" t="str">
        <f>様式4・中学部!F1&amp;"図書選定理由一覧表（支援学校用）"</f>
        <v>令和８年度使用教科用図書図書選定理由一覧表（支援学校用）</v>
      </c>
      <c r="B2" s="397"/>
      <c r="C2" s="397"/>
      <c r="D2" s="397"/>
      <c r="E2" s="397"/>
      <c r="F2" s="397"/>
      <c r="G2" s="397"/>
      <c r="H2" s="397"/>
      <c r="I2" s="397"/>
    </row>
    <row r="3" spans="1:9" s="1" customFormat="1" ht="22.5" customHeight="1" x14ac:dyDescent="0.2">
      <c r="A3" s="283"/>
      <c r="B3" s="283"/>
      <c r="C3" s="283"/>
      <c r="E3" s="284"/>
      <c r="F3" s="398" t="str">
        <f>"学校名　　　大阪府立"&amp;様式4・中学部!V3&amp;"　　　"&amp;様式4・中学部!W3</f>
        <v>学校名　　　大阪府立豊中支援学校　　　中学部</v>
      </c>
      <c r="G3" s="398"/>
      <c r="H3" s="398"/>
      <c r="I3" s="398"/>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6" t="s">
        <v>2017</v>
      </c>
      <c r="B5" s="387"/>
      <c r="C5" s="388"/>
      <c r="D5" s="171"/>
      <c r="E5" s="171"/>
    </row>
    <row r="6" spans="1:9" ht="20.399999999999999" customHeight="1" x14ac:dyDescent="0.45">
      <c r="A6" s="389"/>
      <c r="B6" s="390"/>
      <c r="C6" s="391"/>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IF(B8="","",VLOOKUP(B8,様式4・中学部!$A$17:$H$136,2,FALSE))</f>
        <v>国語</v>
      </c>
      <c r="D8" s="178" t="str">
        <f>IF(B8="","",VLOOKUP(B8,様式4・中学部!$A$17:$H$136,3,FALSE))</f>
        <v>国語</v>
      </c>
      <c r="E8" s="178" t="str">
        <f>IF(B8="","",VLOOKUP(B8,様式4・中学部!$A$17:$H$136,4,FALSE))</f>
        <v>東書</v>
      </c>
      <c r="F8" s="179" t="str">
        <f>IF(B8="","",VLOOKUP(B8,様式4・中学部!$A$17:$H$136,5,FALSE))</f>
        <v>国語　☆☆☆☆</v>
      </c>
      <c r="G8" s="179" t="str">
        <f>IF(B8="","",VLOOKUP(B8,様式4・中学部!$A$17:$H$136,6,FALSE))</f>
        <v>知</v>
      </c>
      <c r="H8" s="179" t="str">
        <f>IF(B8="","",VLOOKUP(B8,様式4・中学部!$A$17:$H$136,7,FALSE))</f>
        <v>A</v>
      </c>
      <c r="I8" s="307" t="s">
        <v>7902</v>
      </c>
    </row>
    <row r="9" spans="1:9" ht="80.099999999999994" customHeight="1" x14ac:dyDescent="0.45">
      <c r="A9" s="176">
        <v>2</v>
      </c>
      <c r="B9" s="177" t="s">
        <v>2023</v>
      </c>
      <c r="C9" s="178" t="str">
        <f>IF(B9="","",VLOOKUP(B9,様式4・中学部!$A$17:$H$136,2,FALSE))</f>
        <v>国語</v>
      </c>
      <c r="D9" s="178" t="str">
        <f>IF(B9="","",VLOOKUP(B9,様式4・中学部!$A$17:$H$136,3,FALSE))</f>
        <v>国語</v>
      </c>
      <c r="E9" s="178" t="str">
        <f>IF(B9="","",VLOOKUP(B9,様式4・中学部!$A$17:$H$136,4,FALSE))</f>
        <v>東書</v>
      </c>
      <c r="F9" s="179" t="str">
        <f>IF(B9="","",VLOOKUP(B9,様式4・中学部!$A$17:$H$136,5,FALSE))</f>
        <v>国語　☆☆☆☆</v>
      </c>
      <c r="G9" s="179" t="str">
        <f>IF(B9="","",VLOOKUP(B9,様式4・中学部!$A$17:$H$136,6,FALSE))</f>
        <v>知</v>
      </c>
      <c r="H9" s="179" t="str">
        <f>IF(B9="","",VLOOKUP(B9,様式4・中学部!$A$17:$H$136,7,FALSE))</f>
        <v>Ｂ</v>
      </c>
      <c r="I9" s="307" t="s">
        <v>7903</v>
      </c>
    </row>
    <row r="10" spans="1:9" ht="80.099999999999994" customHeight="1" x14ac:dyDescent="0.45">
      <c r="A10" s="176">
        <v>3</v>
      </c>
      <c r="B10" s="177" t="s">
        <v>2026</v>
      </c>
      <c r="C10" s="178" t="str">
        <f>IF(B10="","",VLOOKUP(B10,様式4・中学部!$A$17:$H$136,2,FALSE))</f>
        <v>国語</v>
      </c>
      <c r="D10" s="178" t="str">
        <f>IF(B10="","",VLOOKUP(B10,様式4・中学部!$A$17:$H$136,3,FALSE))</f>
        <v>国語</v>
      </c>
      <c r="E10" s="178" t="str">
        <f>IF(B10="","",VLOOKUP(B10,様式4・中学部!$A$17:$H$136,4,FALSE))</f>
        <v>20-4　戸田デザイン研究室</v>
      </c>
      <c r="F10" s="179" t="str">
        <f>IF(B10="","",VLOOKUP(B10,様式4・中学部!$A$17:$H$136,5,FALSE))</f>
        <v>あいうえおえほん</v>
      </c>
      <c r="G10" s="179" t="str">
        <f>IF(B10="","",VLOOKUP(B10,様式4・中学部!$A$17:$H$136,6,FALSE))</f>
        <v>知</v>
      </c>
      <c r="H10" s="179" t="str">
        <f>IF(B10="","",VLOOKUP(B10,様式4・中学部!$A$17:$H$136,7,FALSE))</f>
        <v>C</v>
      </c>
      <c r="I10" s="307" t="s">
        <v>7904</v>
      </c>
    </row>
    <row r="11" spans="1:9" ht="80.099999999999994" customHeight="1" x14ac:dyDescent="0.45">
      <c r="A11" s="176">
        <v>4</v>
      </c>
      <c r="B11" s="177" t="s">
        <v>2029</v>
      </c>
      <c r="C11" s="178" t="str">
        <f>IF(B11="","",VLOOKUP(B11,様式4・中学部!$A$17:$H$136,2,FALSE))</f>
        <v>社会</v>
      </c>
      <c r="D11" s="178" t="str">
        <f>IF(B11="","",VLOOKUP(B11,様式4・中学部!$A$17:$H$136,3,FALSE))</f>
        <v>社会</v>
      </c>
      <c r="E11" s="178" t="str">
        <f>IF(B11="","",VLOOKUP(B11,様式4・中学部!$A$17:$H$136,4,FALSE))</f>
        <v>東書</v>
      </c>
      <c r="F11" s="179" t="str">
        <f>IF(B11="","",VLOOKUP(B11,様式4・中学部!$A$17:$H$136,5,FALSE))</f>
        <v>社会　☆☆☆☆</v>
      </c>
      <c r="G11" s="179" t="str">
        <f>IF(B11="","",VLOOKUP(B11,様式4・中学部!$A$17:$H$136,6,FALSE))</f>
        <v>知</v>
      </c>
      <c r="H11" s="179" t="str">
        <f>IF(B11="","",VLOOKUP(B11,様式4・中学部!$A$17:$H$136,7,FALSE))</f>
        <v>AB</v>
      </c>
      <c r="I11" s="307" t="s">
        <v>7905</v>
      </c>
    </row>
    <row r="12" spans="1:9" ht="80.099999999999994" customHeight="1" x14ac:dyDescent="0.45">
      <c r="A12" s="176">
        <v>5</v>
      </c>
      <c r="B12" s="177" t="s">
        <v>2032</v>
      </c>
      <c r="C12" s="178" t="str">
        <f>IF(B12="","",VLOOKUP(B12,様式4・中学部!$A$17:$H$136,2,FALSE))</f>
        <v>社会</v>
      </c>
      <c r="D12" s="178" t="str">
        <f>IF(B12="","",VLOOKUP(B12,様式4・中学部!$A$17:$H$136,3,FALSE))</f>
        <v>社会</v>
      </c>
      <c r="E12" s="178" t="str">
        <f>IF(B12="","",VLOOKUP(B12,様式4・中学部!$A$17:$H$136,4,FALSE))</f>
        <v>70-33　東 京 堂 出 版</v>
      </c>
      <c r="F12" s="179" t="str">
        <f>IF(B12="","",VLOOKUP(B12,様式4・中学部!$A$17:$H$136,5,FALSE))</f>
        <v>はれるんのぼうさい教室</v>
      </c>
      <c r="G12" s="179" t="str">
        <f>IF(B12="","",VLOOKUP(B12,様式4・中学部!$A$17:$H$136,6,FALSE))</f>
        <v>知</v>
      </c>
      <c r="H12" s="179" t="str">
        <f>IF(B12="","",VLOOKUP(B12,様式4・中学部!$A$17:$H$136,7,FALSE))</f>
        <v>C</v>
      </c>
      <c r="I12" s="307" t="s">
        <v>7907</v>
      </c>
    </row>
    <row r="13" spans="1:9" ht="80.099999999999994" customHeight="1" x14ac:dyDescent="0.45">
      <c r="A13" s="176">
        <v>6</v>
      </c>
      <c r="B13" s="177" t="s">
        <v>2035</v>
      </c>
      <c r="C13" s="178" t="str">
        <f>IF(B13="","",VLOOKUP(B13,様式4・中学部!$A$17:$H$136,2,FALSE))</f>
        <v>数学</v>
      </c>
      <c r="D13" s="178" t="str">
        <f>IF(B13="","",VLOOKUP(B13,様式4・中学部!$A$17:$H$136,3,FALSE))</f>
        <v>数学</v>
      </c>
      <c r="E13" s="178" t="str">
        <f>IF(B13="","",VLOOKUP(B13,様式4・中学部!$A$17:$H$136,4,FALSE))</f>
        <v>12-2　小　学　館</v>
      </c>
      <c r="F13" s="179" t="str">
        <f>IF(B13="","",VLOOKUP(B13,様式4・中学部!$A$17:$H$136,5,FALSE))</f>
        <v>21世紀幼稚園百科２とけいとじかん</v>
      </c>
      <c r="G13" s="179" t="str">
        <f>IF(B13="","",VLOOKUP(B13,様式4・中学部!$A$17:$H$136,6,FALSE))</f>
        <v>知</v>
      </c>
      <c r="H13" s="179" t="str">
        <f>IF(B13="","",VLOOKUP(B13,様式4・中学部!$A$17:$H$136,7,FALSE))</f>
        <v>AB</v>
      </c>
      <c r="I13" s="307" t="s">
        <v>7906</v>
      </c>
    </row>
    <row r="14" spans="1:9" ht="80.099999999999994" customHeight="1" x14ac:dyDescent="0.45">
      <c r="A14" s="176">
        <v>7</v>
      </c>
      <c r="B14" s="177" t="s">
        <v>2038</v>
      </c>
      <c r="C14" s="178" t="str">
        <f>IF(B14="","",VLOOKUP(B14,様式4・中学部!$A$17:$H$136,2,FALSE))</f>
        <v>数学</v>
      </c>
      <c r="D14" s="178" t="str">
        <f>IF(B14="","",VLOOKUP(B14,様式4・中学部!$A$17:$H$136,3,FALSE))</f>
        <v>数学</v>
      </c>
      <c r="E14" s="178" t="str">
        <f>IF(B14="","",VLOOKUP(B14,様式4・中学部!$A$17:$H$136,4,FALSE))</f>
        <v>12-2　小　学　館</v>
      </c>
      <c r="F14" s="179" t="str">
        <f>IF(B14="","",VLOOKUP(B14,様式4・中学部!$A$17:$H$136,5,FALSE))</f>
        <v>21世紀幼稚園百科２とけいとじかん</v>
      </c>
      <c r="G14" s="179" t="str">
        <f>IF(B14="","",VLOOKUP(B14,様式4・中学部!$A$17:$H$136,6,FALSE))</f>
        <v>知</v>
      </c>
      <c r="H14" s="179" t="str">
        <f>IF(B14="","",VLOOKUP(B14,様式4・中学部!$A$17:$H$136,7,FALSE))</f>
        <v>C</v>
      </c>
      <c r="I14" s="307" t="s">
        <v>7908</v>
      </c>
    </row>
    <row r="15" spans="1:9" ht="80.099999999999994" customHeight="1" x14ac:dyDescent="0.45">
      <c r="A15" s="176">
        <v>8</v>
      </c>
      <c r="B15" s="177" t="s">
        <v>2041</v>
      </c>
      <c r="C15" s="178" t="str">
        <f>IF(B15="","",VLOOKUP(B15,様式4・中学部!$A$17:$H$136,2,FALSE))</f>
        <v>理科</v>
      </c>
      <c r="D15" s="178" t="str">
        <f>IF(B15="","",VLOOKUP(B15,様式4・中学部!$A$17:$H$136,3,FALSE))</f>
        <v>理科</v>
      </c>
      <c r="E15" s="178" t="str">
        <f>IF(B15="","",VLOOKUP(B15,様式4・中学部!$A$17:$H$136,4,FALSE))</f>
        <v>東書</v>
      </c>
      <c r="F15" s="179" t="str">
        <f>IF(B15="","",VLOOKUP(B15,様式4・中学部!$A$17:$H$136,5,FALSE))</f>
        <v>理科　☆☆☆☆</v>
      </c>
      <c r="G15" s="179" t="str">
        <f>IF(B15="","",VLOOKUP(B15,様式4・中学部!$A$17:$H$136,6,FALSE))</f>
        <v>知</v>
      </c>
      <c r="H15" s="179" t="str">
        <f>IF(B15="","",VLOOKUP(B15,様式4・中学部!$A$17:$H$136,7,FALSE))</f>
        <v>AB</v>
      </c>
      <c r="I15" s="307" t="s">
        <v>7913</v>
      </c>
    </row>
    <row r="16" spans="1:9" ht="80.099999999999994" customHeight="1" x14ac:dyDescent="0.45">
      <c r="A16" s="176">
        <v>9</v>
      </c>
      <c r="B16" s="177" t="s">
        <v>2044</v>
      </c>
      <c r="C16" s="178" t="str">
        <f>IF(B16="","",VLOOKUP(B16,様式4・中学部!$A$17:$H$136,2,FALSE))</f>
        <v>理科</v>
      </c>
      <c r="D16" s="178" t="str">
        <f>IF(B16="","",VLOOKUP(B16,様式4・中学部!$A$17:$H$136,3,FALSE))</f>
        <v>理科</v>
      </c>
      <c r="E16" s="178" t="str">
        <f>IF(B16="","",VLOOKUP(B16,様式4・中学部!$A$17:$H$136,4,FALSE))</f>
        <v>02-1　岩　崎　書　店</v>
      </c>
      <c r="F16" s="179" t="str">
        <f>IF(B16="","",VLOOKUP(B16,様式4・中学部!$A$17:$H$136,5,FALSE))</f>
        <v>絵本図鑑シリーズ12のはらのずかん
－野の花と虫たち－</v>
      </c>
      <c r="G16" s="179" t="str">
        <f>IF(B16="","",VLOOKUP(B16,様式4・中学部!$A$17:$H$136,6,FALSE))</f>
        <v>知</v>
      </c>
      <c r="H16" s="179" t="str">
        <f>IF(B16="","",VLOOKUP(B16,様式4・中学部!$A$17:$H$136,7,FALSE))</f>
        <v>C</v>
      </c>
      <c r="I16" s="307" t="s">
        <v>7914</v>
      </c>
    </row>
    <row r="17" spans="1:9" ht="80.099999999999994" customHeight="1" x14ac:dyDescent="0.45">
      <c r="A17" s="176">
        <v>10</v>
      </c>
      <c r="B17" s="177" t="s">
        <v>2047</v>
      </c>
      <c r="C17" s="178" t="str">
        <f>IF(B17="","",VLOOKUP(B17,様式4・中学部!$A$17:$H$136,2,FALSE))</f>
        <v>音楽</v>
      </c>
      <c r="D17" s="178" t="str">
        <f>IF(B17="","",VLOOKUP(B17,様式4・中学部!$A$17:$H$136,3,FALSE))</f>
        <v>音楽</v>
      </c>
      <c r="E17" s="178" t="str">
        <f>IF(B17="","",VLOOKUP(B17,様式4・中学部!$A$17:$H$136,4,FALSE))</f>
        <v>教芸</v>
      </c>
      <c r="F17" s="179" t="str">
        <f>IF(B17="","",VLOOKUP(B17,様式4・中学部!$A$17:$H$136,5,FALSE))</f>
        <v>中学生の音楽　１</v>
      </c>
      <c r="G17" s="179" t="str">
        <f>IF(B17="","",VLOOKUP(B17,様式4・中学部!$A$17:$H$136,6,FALSE))</f>
        <v>知</v>
      </c>
      <c r="H17" s="179" t="str">
        <f>IF(B17="","",VLOOKUP(B17,様式4・中学部!$A$17:$H$136,7,FALSE))</f>
        <v>AB</v>
      </c>
      <c r="I17" s="313" t="s">
        <v>7910</v>
      </c>
    </row>
    <row r="18" spans="1:9" ht="80.099999999999994" customHeight="1" x14ac:dyDescent="0.45">
      <c r="A18" s="176">
        <v>11</v>
      </c>
      <c r="B18" s="177" t="s">
        <v>2050</v>
      </c>
      <c r="C18" s="178" t="str">
        <f>IF(B18="","",VLOOKUP(B18,様式4・中学部!$A$17:$H$136,2,FALSE))</f>
        <v>音楽</v>
      </c>
      <c r="D18" s="178" t="str">
        <f>IF(B18="","",VLOOKUP(B18,様式4・中学部!$A$17:$H$136,3,FALSE))</f>
        <v>音楽</v>
      </c>
      <c r="E18" s="178" t="str">
        <f>IF(B18="","",VLOOKUP(B18,様式4・中学部!$A$17:$H$136,4,FALSE))</f>
        <v>教芸</v>
      </c>
      <c r="F18" s="179" t="str">
        <f>IF(B18="","",VLOOKUP(B18,様式4・中学部!$A$17:$H$136,5,FALSE))</f>
        <v>中学生の音楽　１</v>
      </c>
      <c r="G18" s="179" t="str">
        <f>IF(B18="","",VLOOKUP(B18,様式4・中学部!$A$17:$H$136,6,FALSE))</f>
        <v>知</v>
      </c>
      <c r="H18" s="179" t="str">
        <f>IF(B18="","",VLOOKUP(B18,様式4・中学部!$A$17:$H$136,7,FALSE))</f>
        <v>C</v>
      </c>
      <c r="I18" s="313" t="s">
        <v>7918</v>
      </c>
    </row>
    <row r="19" spans="1:9" ht="80.099999999999994" customHeight="1" x14ac:dyDescent="0.45">
      <c r="A19" s="176">
        <v>12</v>
      </c>
      <c r="B19" s="177" t="s">
        <v>2053</v>
      </c>
      <c r="C19" s="178" t="str">
        <f>IF(B19="","",VLOOKUP(B19,様式4・中学部!$A$17:$H$136,2,FALSE))</f>
        <v>美術</v>
      </c>
      <c r="D19" s="178" t="str">
        <f>IF(B19="","",VLOOKUP(B19,様式4・中学部!$A$17:$H$136,3,FALSE))</f>
        <v>美術</v>
      </c>
      <c r="E19" s="178" t="str">
        <f>IF(B19="","",VLOOKUP(B19,様式4・中学部!$A$17:$H$136,4,FALSE))</f>
        <v>日本文教出版</v>
      </c>
      <c r="F19" s="179" t="str">
        <f>IF(B19="","",VLOOKUP(B19,様式4・中学部!$A$17:$H$136,5,FALSE))</f>
        <v>つくる・見る・学ぶ美術の基本</v>
      </c>
      <c r="G19" s="179" t="str">
        <f>IF(B19="","",VLOOKUP(B19,様式4・中学部!$A$17:$H$136,6,FALSE))</f>
        <v>知</v>
      </c>
      <c r="H19" s="179" t="str">
        <f>IF(B19="","",VLOOKUP(B19,様式4・中学部!$A$17:$H$136,7,FALSE))</f>
        <v>全</v>
      </c>
      <c r="I19" s="307" t="s">
        <v>7915</v>
      </c>
    </row>
    <row r="20" spans="1:9" ht="80.099999999999994" customHeight="1" x14ac:dyDescent="0.45">
      <c r="A20" s="176">
        <v>13</v>
      </c>
      <c r="B20" s="177" t="s">
        <v>2056</v>
      </c>
      <c r="C20" s="178" t="str">
        <f>IF(B20="","",VLOOKUP(B20,様式4・中学部!$A$17:$H$136,2,FALSE))</f>
        <v>職業
・
家庭</v>
      </c>
      <c r="D20" s="178" t="str">
        <f>IF(B20="","",VLOOKUP(B20,様式4・中学部!$A$17:$H$136,3,FALSE))</f>
        <v>家庭</v>
      </c>
      <c r="E20" s="178" t="str">
        <f>IF(B20="","",VLOOKUP(B20,様式4・中学部!$A$17:$H$136,4,FALSE))</f>
        <v>東書</v>
      </c>
      <c r="F20" s="179" t="str">
        <f>IF(B20="","",VLOOKUP(B20,様式4・中学部!$A$17:$H$136,5,FALSE))</f>
        <v>職業・家庭　☆☆☆☆</v>
      </c>
      <c r="G20" s="179" t="str">
        <f>IF(B20="","",VLOOKUP(B20,様式4・中学部!$A$17:$H$136,6,FALSE))</f>
        <v>知</v>
      </c>
      <c r="H20" s="179" t="str">
        <f>IF(B20="","",VLOOKUP(B20,様式4・中学部!$A$17:$H$136,7,FALSE))</f>
        <v>全</v>
      </c>
      <c r="I20" s="307" t="s">
        <v>7909</v>
      </c>
    </row>
    <row r="21" spans="1:9" ht="80.099999999999994" customHeight="1" x14ac:dyDescent="0.45">
      <c r="A21" s="176">
        <v>14</v>
      </c>
      <c r="B21" s="177" t="s">
        <v>2062</v>
      </c>
      <c r="C21" s="178" t="str">
        <f>IF(B21="","",VLOOKUP(B21,様式4・中学部!$A$17:$H$136,2,FALSE))</f>
        <v>外国語</v>
      </c>
      <c r="D21" s="178" t="str">
        <f>IF(B21="","",VLOOKUP(B21,様式4・中学部!$A$17:$H$136,3,FALSE))</f>
        <v>外国語</v>
      </c>
      <c r="E21" s="178" t="str">
        <f>IF(B21="","",VLOOKUP(B21,様式4・中学部!$A$17:$H$136,4,FALSE))</f>
        <v>12-2　小　学　館</v>
      </c>
      <c r="F21" s="179" t="str">
        <f>IF(B21="","",VLOOKUP(B21,様式4・中学部!$A$17:$H$136,5,FALSE))</f>
        <v>ポケモンえいごじてん</v>
      </c>
      <c r="G21" s="179" t="str">
        <f>IF(B21="","",VLOOKUP(B21,様式4・中学部!$A$17:$H$136,6,FALSE))</f>
        <v>知</v>
      </c>
      <c r="H21" s="179" t="str">
        <f>IF(B21="","",VLOOKUP(B21,様式4・中学部!$A$17:$H$136,7,FALSE))</f>
        <v>B</v>
      </c>
      <c r="I21" s="307" t="s">
        <v>7916</v>
      </c>
    </row>
    <row r="22" spans="1:9" ht="80.099999999999994" customHeight="1" x14ac:dyDescent="0.45">
      <c r="A22" s="176">
        <v>15</v>
      </c>
      <c r="B22" s="177" t="s">
        <v>2065</v>
      </c>
      <c r="C22" s="178" t="str">
        <f>IF(B22="","",VLOOKUP(B22,様式4・中学部!$A$17:$H$136,2,FALSE))</f>
        <v>道徳</v>
      </c>
      <c r="D22" s="178" t="str">
        <f>IF(B22="","",VLOOKUP(B22,様式4・中学部!$A$17:$H$136,3,FALSE))</f>
        <v>道徳</v>
      </c>
      <c r="E22" s="178" t="str">
        <f>IF(B22="","",VLOOKUP(B22,様式4・中学部!$A$17:$H$136,4,FALSE))</f>
        <v>10-3　国　土　社</v>
      </c>
      <c r="F22" s="179" t="str">
        <f>IF(B22="","",VLOOKUP(B22,様式4・中学部!$A$17:$H$136,5,FALSE))</f>
        <v>ルールとマナーを学ぶ
子ども生活図鑑 （３）地域・社会生活編</v>
      </c>
      <c r="G22" s="179" t="str">
        <f>IF(B22="","",VLOOKUP(B22,様式4・中学部!$A$17:$H$136,6,FALSE))</f>
        <v>知</v>
      </c>
      <c r="H22" s="179" t="str">
        <f>IF(B22="","",VLOOKUP(B22,様式4・中学部!$A$17:$H$136,7,FALSE))</f>
        <v>全</v>
      </c>
      <c r="I22" s="307" t="s">
        <v>7917</v>
      </c>
    </row>
    <row r="23" spans="1:9" ht="80.099999999999994" customHeight="1" x14ac:dyDescent="0.45">
      <c r="A23" s="176">
        <v>16</v>
      </c>
      <c r="B23" s="177"/>
      <c r="C23" s="178" t="str">
        <f>IF(B23="","",VLOOKUP(B23,様式4・中学部!$A$17:$H$136,2,FALSE))</f>
        <v/>
      </c>
      <c r="D23" s="178" t="str">
        <f>IF(B23="","",VLOOKUP(B23,様式4・中学部!$A$17:$H$136,3,FALSE))</f>
        <v/>
      </c>
      <c r="E23" s="178" t="str">
        <f>IF(B23="","",VLOOKUP(B23,様式4・中学部!$A$17:$H$136,4,FALSE))</f>
        <v/>
      </c>
      <c r="F23" s="179" t="str">
        <f>IF(B23="","",VLOOKUP(B23,様式4・中学部!$A$17:$H$136,5,FALSE))</f>
        <v/>
      </c>
      <c r="G23" s="179" t="str">
        <f>IF(B23="","",VLOOKUP(B23,様式4・中学部!$A$17:$H$136,6,FALSE))</f>
        <v/>
      </c>
      <c r="H23" s="179" t="str">
        <f>IF(B23="","",VLOOKUP(B23,様式4・中学部!$A$17:$H$136,7,FALSE))</f>
        <v/>
      </c>
      <c r="I23" s="197"/>
    </row>
    <row r="24" spans="1:9" ht="80.099999999999994" customHeight="1" x14ac:dyDescent="0.45">
      <c r="A24" s="176">
        <v>17</v>
      </c>
      <c r="B24" s="177"/>
      <c r="C24" s="178" t="str">
        <f>IF(B24="","",VLOOKUP(B24,様式4・中学部!$A$17:$H$136,2,FALSE))</f>
        <v/>
      </c>
      <c r="D24" s="178" t="str">
        <f>IF(B24="","",VLOOKUP(B24,様式4・中学部!$A$17:$H$136,3,FALSE))</f>
        <v/>
      </c>
      <c r="E24" s="178" t="str">
        <f>IF(B24="","",VLOOKUP(B24,様式4・中学部!$A$17:$H$136,4,FALSE))</f>
        <v/>
      </c>
      <c r="F24" s="179" t="str">
        <f>IF(B24="","",VLOOKUP(B24,様式4・中学部!$A$17:$H$136,5,FALSE))</f>
        <v/>
      </c>
      <c r="G24" s="179" t="str">
        <f>IF(B24="","",VLOOKUP(B24,様式4・中学部!$A$17:$H$136,6,FALSE))</f>
        <v/>
      </c>
      <c r="H24" s="179" t="str">
        <f>IF(B24="","",VLOOKUP(B24,様式4・中学部!$A$17:$H$136,7,FALSE))</f>
        <v/>
      </c>
      <c r="I24" s="197"/>
    </row>
    <row r="25" spans="1:9" ht="80.099999999999994" customHeight="1" x14ac:dyDescent="0.45">
      <c r="A25" s="176">
        <v>18</v>
      </c>
      <c r="B25" s="177"/>
      <c r="C25" s="178" t="str">
        <f>IF(B25="","",VLOOKUP(B25,様式4・中学部!$A$17:$H$136,2,FALSE))</f>
        <v/>
      </c>
      <c r="D25" s="178" t="str">
        <f>IF(B25="","",VLOOKUP(B25,様式4・中学部!$A$17:$H$136,3,FALSE))</f>
        <v/>
      </c>
      <c r="E25" s="178" t="str">
        <f>IF(B25="","",VLOOKUP(B25,様式4・中学部!$A$17:$H$136,4,FALSE))</f>
        <v/>
      </c>
      <c r="F25" s="179" t="str">
        <f>IF(B25="","",VLOOKUP(B25,様式4・中学部!$A$17:$H$136,5,FALSE))</f>
        <v/>
      </c>
      <c r="G25" s="179" t="str">
        <f>IF(B25="","",VLOOKUP(B25,様式4・中学部!$A$17:$H$136,6,FALSE))</f>
        <v/>
      </c>
      <c r="H25" s="179" t="str">
        <f>IF(B25="","",VLOOKUP(B25,様式4・中学部!$A$17:$H$136,7,FALSE))</f>
        <v/>
      </c>
      <c r="I25" s="197"/>
    </row>
    <row r="26" spans="1:9" ht="80.099999999999994" customHeight="1" x14ac:dyDescent="0.45">
      <c r="A26" s="176">
        <v>19</v>
      </c>
      <c r="B26" s="177"/>
      <c r="C26" s="178" t="str">
        <f>IF(B26="","",VLOOKUP(B26,様式4・中学部!$A$17:$H$136,2,FALSE))</f>
        <v/>
      </c>
      <c r="D26" s="178" t="str">
        <f>IF(B26="","",VLOOKUP(B26,様式4・中学部!$A$17:$H$136,3,FALSE))</f>
        <v/>
      </c>
      <c r="E26" s="178" t="str">
        <f>IF(B26="","",VLOOKUP(B26,様式4・中学部!$A$17:$H$136,4,FALSE))</f>
        <v/>
      </c>
      <c r="F26" s="179" t="str">
        <f>IF(B26="","",VLOOKUP(B26,様式4・中学部!$A$17:$H$136,5,FALSE))</f>
        <v/>
      </c>
      <c r="G26" s="179" t="str">
        <f>IF(B26="","",VLOOKUP(B26,様式4・中学部!$A$17:$H$136,6,FALSE))</f>
        <v/>
      </c>
      <c r="H26" s="179" t="str">
        <f>IF(B26="","",VLOOKUP(B26,様式4・中学部!$A$17:$H$136,7,FALSE))</f>
        <v/>
      </c>
      <c r="I26" s="197"/>
    </row>
    <row r="27" spans="1:9" ht="80.099999999999994" customHeight="1" x14ac:dyDescent="0.45">
      <c r="A27" s="176">
        <v>20</v>
      </c>
      <c r="B27" s="177"/>
      <c r="C27" s="178" t="str">
        <f>IF(B27="","",VLOOKUP(B27,様式4・中学部!$A$17:$H$136,2,FALSE))</f>
        <v/>
      </c>
      <c r="D27" s="178" t="str">
        <f>IF(B27="","",VLOOKUP(B27,様式4・中学部!$A$17:$H$136,3,FALSE))</f>
        <v/>
      </c>
      <c r="E27" s="178" t="str">
        <f>IF(B27="","",VLOOKUP(B27,様式4・中学部!$A$17:$H$136,4,FALSE))</f>
        <v/>
      </c>
      <c r="F27" s="179" t="str">
        <f>IF(B27="","",VLOOKUP(B27,様式4・中学部!$A$17:$H$136,5,FALSE))</f>
        <v/>
      </c>
      <c r="G27" s="179" t="str">
        <f>IF(B27="","",VLOOKUP(B27,様式4・中学部!$A$17:$H$136,6,FALSE))</f>
        <v/>
      </c>
      <c r="H27" s="179" t="str">
        <f>IF(B27="","",VLOOKUP(B27,様式4・中学部!$A$17:$H$136,7,FALSE))</f>
        <v/>
      </c>
      <c r="I27" s="197"/>
    </row>
    <row r="28" spans="1:9" ht="80.099999999999994" customHeight="1" x14ac:dyDescent="0.45">
      <c r="A28" s="176">
        <v>21</v>
      </c>
      <c r="B28" s="177"/>
      <c r="C28" s="178" t="str">
        <f>IF(B28="","",VLOOKUP(B28,様式4・中学部!$A$17:$H$136,2,FALSE))</f>
        <v/>
      </c>
      <c r="D28" s="178" t="str">
        <f>IF(B28="","",VLOOKUP(B28,様式4・中学部!$A$17:$H$136,3,FALSE))</f>
        <v/>
      </c>
      <c r="E28" s="178" t="str">
        <f>IF(B28="","",VLOOKUP(B28,様式4・中学部!$A$17:$H$136,4,FALSE))</f>
        <v/>
      </c>
      <c r="F28" s="179" t="str">
        <f>IF(B28="","",VLOOKUP(B28,様式4・中学部!$A$17:$H$136,5,FALSE))</f>
        <v/>
      </c>
      <c r="G28" s="179" t="str">
        <f>IF(B28="","",VLOOKUP(B28,様式4・中学部!$A$17:$H$136,6,FALSE))</f>
        <v/>
      </c>
      <c r="H28" s="179" t="str">
        <f>IF(B28="","",VLOOKUP(B28,様式4・中学部!$A$17:$H$136,7,FALSE))</f>
        <v/>
      </c>
      <c r="I28" s="197"/>
    </row>
    <row r="29" spans="1:9" ht="80.099999999999994" customHeight="1" x14ac:dyDescent="0.45">
      <c r="A29" s="176">
        <v>22</v>
      </c>
      <c r="B29" s="177"/>
      <c r="C29" s="178" t="str">
        <f>IF(B29="","",VLOOKUP(B29,様式4・中学部!$A$17:$H$136,2,FALSE))</f>
        <v/>
      </c>
      <c r="D29" s="178" t="str">
        <f>IF(B29="","",VLOOKUP(B29,様式4・中学部!$A$17:$H$136,3,FALSE))</f>
        <v/>
      </c>
      <c r="E29" s="178" t="str">
        <f>IF(B29="","",VLOOKUP(B29,様式4・中学部!$A$17:$H$136,4,FALSE))</f>
        <v/>
      </c>
      <c r="F29" s="179" t="str">
        <f>IF(B29="","",VLOOKUP(B29,様式4・中学部!$A$17:$H$136,5,FALSE))</f>
        <v/>
      </c>
      <c r="G29" s="179" t="str">
        <f>IF(B29="","",VLOOKUP(B29,様式4・中学部!$A$17:$H$136,6,FALSE))</f>
        <v/>
      </c>
      <c r="H29" s="179" t="str">
        <f>IF(B29="","",VLOOKUP(B29,様式4・中学部!$A$17:$H$136,7,FALSE))</f>
        <v/>
      </c>
      <c r="I29" s="197"/>
    </row>
    <row r="30" spans="1:9" ht="80.099999999999994" customHeight="1" x14ac:dyDescent="0.45">
      <c r="A30" s="176">
        <v>23</v>
      </c>
      <c r="B30" s="177"/>
      <c r="C30" s="178" t="str">
        <f>IF(B30="","",VLOOKUP(B30,様式4・中学部!$A$17:$H$136,2,FALSE))</f>
        <v/>
      </c>
      <c r="D30" s="178" t="str">
        <f>IF(B30="","",VLOOKUP(B30,様式4・中学部!$A$17:$H$136,3,FALSE))</f>
        <v/>
      </c>
      <c r="E30" s="178" t="str">
        <f>IF(B30="","",VLOOKUP(B30,様式4・中学部!$A$17:$H$136,4,FALSE))</f>
        <v/>
      </c>
      <c r="F30" s="179" t="str">
        <f>IF(B30="","",VLOOKUP(B30,様式4・中学部!$A$17:$H$136,5,FALSE))</f>
        <v/>
      </c>
      <c r="G30" s="179" t="str">
        <f>IF(B30="","",VLOOKUP(B30,様式4・中学部!$A$17:$H$136,6,FALSE))</f>
        <v/>
      </c>
      <c r="H30" s="179" t="str">
        <f>IF(B30="","",VLOOKUP(B30,様式4・中学部!$A$17:$H$136,7,FALSE))</f>
        <v/>
      </c>
      <c r="I30" s="197"/>
    </row>
    <row r="31" spans="1:9" ht="80.099999999999994" customHeight="1" x14ac:dyDescent="0.45">
      <c r="A31" s="176">
        <v>24</v>
      </c>
      <c r="B31" s="177"/>
      <c r="C31" s="178" t="str">
        <f>IF(B31="","",VLOOKUP(B31,様式4・中学部!$A$17:$H$136,2,FALSE))</f>
        <v/>
      </c>
      <c r="D31" s="178" t="str">
        <f>IF(B31="","",VLOOKUP(B31,様式4・中学部!$A$17:$H$136,3,FALSE))</f>
        <v/>
      </c>
      <c r="E31" s="178" t="str">
        <f>IF(B31="","",VLOOKUP(B31,様式4・中学部!$A$17:$H$136,4,FALSE))</f>
        <v/>
      </c>
      <c r="F31" s="179" t="str">
        <f>IF(B31="","",VLOOKUP(B31,様式4・中学部!$A$17:$H$136,5,FALSE))</f>
        <v/>
      </c>
      <c r="G31" s="179" t="str">
        <f>IF(B31="","",VLOOKUP(B31,様式4・中学部!$A$17:$H$136,6,FALSE))</f>
        <v/>
      </c>
      <c r="H31" s="179" t="str">
        <f>IF(B31="","",VLOOKUP(B31,様式4・中学部!$A$17:$H$136,7,FALSE))</f>
        <v/>
      </c>
      <c r="I31" s="197"/>
    </row>
    <row r="32" spans="1:9" ht="80.099999999999994" customHeight="1" x14ac:dyDescent="0.45">
      <c r="A32" s="176">
        <v>25</v>
      </c>
      <c r="B32" s="177"/>
      <c r="C32" s="178" t="str">
        <f>IF(B32="","",VLOOKUP(B32,様式4・中学部!$A$17:$H$136,2,FALSE))</f>
        <v/>
      </c>
      <c r="D32" s="178" t="str">
        <f>IF(B32="","",VLOOKUP(B32,様式4・中学部!$A$17:$H$136,3,FALSE))</f>
        <v/>
      </c>
      <c r="E32" s="178" t="str">
        <f>IF(B32="","",VLOOKUP(B32,様式4・中学部!$A$17:$H$136,4,FALSE))</f>
        <v/>
      </c>
      <c r="F32" s="179" t="str">
        <f>IF(B32="","",VLOOKUP(B32,様式4・中学部!$A$17:$H$136,5,FALSE))</f>
        <v/>
      </c>
      <c r="G32" s="179" t="str">
        <f>IF(B32="","",VLOOKUP(B32,様式4・中学部!$A$17:$H$136,6,FALSE))</f>
        <v/>
      </c>
      <c r="H32" s="179" t="str">
        <f>IF(B32="","",VLOOKUP(B32,様式4・中学部!$A$17:$H$136,7,FALSE))</f>
        <v/>
      </c>
      <c r="I32" s="197"/>
    </row>
    <row r="33" spans="1:9" ht="80.099999999999994" customHeight="1" x14ac:dyDescent="0.45">
      <c r="A33" s="176">
        <v>26</v>
      </c>
      <c r="B33" s="177"/>
      <c r="C33" s="178" t="str">
        <f>IF(B33="","",VLOOKUP(B33,様式4・中学部!$A$17:$H$136,2,FALSE))</f>
        <v/>
      </c>
      <c r="D33" s="178" t="str">
        <f>IF(B33="","",VLOOKUP(B33,様式4・中学部!$A$17:$H$136,3,FALSE))</f>
        <v/>
      </c>
      <c r="E33" s="178" t="str">
        <f>IF(B33="","",VLOOKUP(B33,様式4・中学部!$A$17:$H$136,4,FALSE))</f>
        <v/>
      </c>
      <c r="F33" s="179" t="str">
        <f>IF(B33="","",VLOOKUP(B33,様式4・中学部!$A$17:$H$136,5,FALSE))</f>
        <v/>
      </c>
      <c r="G33" s="179" t="str">
        <f>IF(B33="","",VLOOKUP(B33,様式4・中学部!$A$17:$H$136,6,FALSE))</f>
        <v/>
      </c>
      <c r="H33" s="179" t="str">
        <f>IF(B33="","",VLOOKUP(B33,様式4・中学部!$A$17:$H$136,7,FALSE))</f>
        <v/>
      </c>
      <c r="I33" s="197"/>
    </row>
    <row r="34" spans="1:9" ht="80.099999999999994" customHeight="1" x14ac:dyDescent="0.45">
      <c r="A34" s="176">
        <v>27</v>
      </c>
      <c r="B34" s="177"/>
      <c r="C34" s="178" t="str">
        <f>IF(B34="","",VLOOKUP(B34,様式4・中学部!$A$17:$H$136,2,FALSE))</f>
        <v/>
      </c>
      <c r="D34" s="178" t="str">
        <f>IF(B34="","",VLOOKUP(B34,様式4・中学部!$A$17:$H$136,3,FALSE))</f>
        <v/>
      </c>
      <c r="E34" s="178" t="str">
        <f>IF(B34="","",VLOOKUP(B34,様式4・中学部!$A$17:$H$136,4,FALSE))</f>
        <v/>
      </c>
      <c r="F34" s="179" t="str">
        <f>IF(B34="","",VLOOKUP(B34,様式4・中学部!$A$17:$H$136,5,FALSE))</f>
        <v/>
      </c>
      <c r="G34" s="179" t="str">
        <f>IF(B34="","",VLOOKUP(B34,様式4・中学部!$A$17:$H$136,6,FALSE))</f>
        <v/>
      </c>
      <c r="H34" s="179" t="str">
        <f>IF(B34="","",VLOOKUP(B34,様式4・中学部!$A$17:$H$136,7,FALSE))</f>
        <v/>
      </c>
      <c r="I34" s="197"/>
    </row>
    <row r="35" spans="1:9" ht="80.099999999999994" customHeight="1" x14ac:dyDescent="0.45">
      <c r="A35" s="176">
        <v>28</v>
      </c>
      <c r="B35" s="177"/>
      <c r="C35" s="178" t="str">
        <f>IF(B35="","",VLOOKUP(B35,様式4・中学部!$A$17:$H$136,2,FALSE))</f>
        <v/>
      </c>
      <c r="D35" s="178" t="str">
        <f>IF(B35="","",VLOOKUP(B35,様式4・中学部!$A$17:$H$136,3,FALSE))</f>
        <v/>
      </c>
      <c r="E35" s="178" t="str">
        <f>IF(B35="","",VLOOKUP(B35,様式4・中学部!$A$17:$H$136,4,FALSE))</f>
        <v/>
      </c>
      <c r="F35" s="179" t="str">
        <f>IF(B35="","",VLOOKUP(B35,様式4・中学部!$A$17:$H$136,5,FALSE))</f>
        <v/>
      </c>
      <c r="G35" s="179" t="str">
        <f>IF(B35="","",VLOOKUP(B35,様式4・中学部!$A$17:$H$136,6,FALSE))</f>
        <v/>
      </c>
      <c r="H35" s="179" t="str">
        <f>IF(B35="","",VLOOKUP(B35,様式4・中学部!$A$17:$H$136,7,FALSE))</f>
        <v/>
      </c>
      <c r="I35" s="197"/>
    </row>
    <row r="36" spans="1:9" ht="80.099999999999994" customHeight="1" x14ac:dyDescent="0.45">
      <c r="A36" s="176">
        <v>29</v>
      </c>
      <c r="B36" s="177"/>
      <c r="C36" s="178" t="str">
        <f>IF(B36="","",VLOOKUP(B36,様式4・中学部!$A$17:$H$136,2,FALSE))</f>
        <v/>
      </c>
      <c r="D36" s="178" t="str">
        <f>IF(B36="","",VLOOKUP(B36,様式4・中学部!$A$17:$H$136,3,FALSE))</f>
        <v/>
      </c>
      <c r="E36" s="178" t="str">
        <f>IF(B36="","",VLOOKUP(B36,様式4・中学部!$A$17:$H$136,4,FALSE))</f>
        <v/>
      </c>
      <c r="F36" s="179" t="str">
        <f>IF(B36="","",VLOOKUP(B36,様式4・中学部!$A$17:$H$136,5,FALSE))</f>
        <v/>
      </c>
      <c r="G36" s="179" t="str">
        <f>IF(B36="","",VLOOKUP(B36,様式4・中学部!$A$17:$H$136,6,FALSE))</f>
        <v/>
      </c>
      <c r="H36" s="179" t="str">
        <f>IF(B36="","",VLOOKUP(B36,様式4・中学部!$A$17:$H$136,7,FALSE))</f>
        <v/>
      </c>
      <c r="I36" s="197"/>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7" zoomScaleNormal="100" zoomScaleSheetLayoutView="100" workbookViewId="0">
      <selection activeCell="F20" sqref="F2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402" t="str">
        <f>様式4・中学部!W3</f>
        <v>中学部</v>
      </c>
      <c r="B1" s="403"/>
      <c r="C1" s="404" t="s">
        <v>5526</v>
      </c>
      <c r="D1" s="405"/>
      <c r="E1" s="157"/>
      <c r="F1" s="401" t="s">
        <v>7713</v>
      </c>
      <c r="G1" s="401"/>
      <c r="H1" s="401"/>
    </row>
    <row r="2" spans="1:8" ht="29.25" customHeight="1" x14ac:dyDescent="0.45">
      <c r="A2" s="407" t="str">
        <f>様式4・中学部!F1&amp;"選定理由一覧表（検定済教科書　新規選定）"</f>
        <v>令和８年度使用教科用図書選定理由一覧表（検定済教科書　新規選定）</v>
      </c>
      <c r="B2" s="407"/>
      <c r="C2" s="407"/>
      <c r="D2" s="407"/>
      <c r="E2" s="407"/>
      <c r="F2" s="407"/>
      <c r="G2" s="407"/>
      <c r="H2" s="407"/>
    </row>
    <row r="3" spans="1:8" s="35" customFormat="1" ht="22.5" customHeight="1" x14ac:dyDescent="0.2">
      <c r="A3" s="408"/>
      <c r="B3" s="408"/>
      <c r="C3" s="408"/>
      <c r="D3" s="1"/>
      <c r="E3" s="171"/>
      <c r="F3" s="400" t="str">
        <f>様式３・中1!F3</f>
        <v>学校名　　　大阪府立豊中支援学校　　　中学部</v>
      </c>
      <c r="G3" s="400"/>
      <c r="H3" s="400"/>
    </row>
    <row r="4" spans="1:8" s="35" customFormat="1" ht="20.399999999999999" customHeight="1" x14ac:dyDescent="0.2">
      <c r="A4" s="158"/>
      <c r="B4" s="158"/>
      <c r="C4" s="159"/>
      <c r="D4" s="159"/>
      <c r="E4" s="159"/>
      <c r="F4" s="406"/>
      <c r="G4" s="406"/>
      <c r="H4" s="406"/>
    </row>
    <row r="5" spans="1:8" s="35" customFormat="1" ht="20.399999999999999" customHeight="1" x14ac:dyDescent="0.2">
      <c r="A5" s="399" t="s">
        <v>2017</v>
      </c>
      <c r="B5" s="399"/>
      <c r="C5" s="399"/>
      <c r="D5" s="159"/>
      <c r="E5" s="159"/>
      <c r="F5" s="285" t="s">
        <v>7714</v>
      </c>
      <c r="G5" s="285"/>
      <c r="H5" s="285"/>
    </row>
    <row r="6" spans="1:8" ht="20.399999999999999" customHeight="1" x14ac:dyDescent="0.45">
      <c r="A6" s="399"/>
      <c r="B6" s="399"/>
      <c r="C6" s="399"/>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t="s">
        <v>2059</v>
      </c>
      <c r="C8" s="409" t="str">
        <f>IF(B8="","",VLOOKUP(B8,様式4・中学部!$A$17:$H$136,2,FALSE))</f>
        <v>外国語</v>
      </c>
      <c r="D8" s="409" t="str">
        <f>IF(B8="","",VLOOKUP(B8,様式4・中学部!$A$17:$H$136,3,FALSE))</f>
        <v>外国語</v>
      </c>
      <c r="E8" s="166" t="str">
        <f>IF(B8="","",VLOOKUP(B8,様式4・中学部!$A$17:$H$136,4,FALSE))</f>
        <v>開隆堂</v>
      </c>
      <c r="F8" s="167" t="str">
        <f>IF(B8="","",VLOOKUP(B8,様式4・中学部!$A$17:$H$136,5,FALSE))</f>
        <v>Sunshine English Course 1</v>
      </c>
      <c r="G8" s="412" t="str">
        <f>IF(B8="","",VLOOKUP(B8,様式4・中学部!$A$17:$H$136,7,FALSE))</f>
        <v>A</v>
      </c>
      <c r="H8" s="309" t="s">
        <v>7911</v>
      </c>
    </row>
    <row r="9" spans="1:8" ht="80.099999999999994" customHeight="1" x14ac:dyDescent="0.45">
      <c r="A9" s="161" t="s">
        <v>2142</v>
      </c>
      <c r="B9" s="168" t="s">
        <v>7901</v>
      </c>
      <c r="C9" s="410"/>
      <c r="D9" s="410"/>
      <c r="E9" s="169" t="str">
        <f>IF(B9="","",VLOOKUP(B9,ア!$A$2:$C$788,2,FALSE))</f>
        <v>三省堂</v>
      </c>
      <c r="F9" s="170" t="str">
        <f>IF(B9="","",VLOOKUP(B9,ア!$A$2:$C$788,3,FALSE))</f>
        <v>NEW CROWN English Series 1</v>
      </c>
      <c r="G9" s="413"/>
      <c r="H9" s="311" t="s">
        <v>7899</v>
      </c>
    </row>
    <row r="10" spans="1:8" ht="80.099999999999994" customHeight="1" x14ac:dyDescent="0.45">
      <c r="A10" s="161" t="s">
        <v>2142</v>
      </c>
      <c r="B10" s="168" t="s">
        <v>6071</v>
      </c>
      <c r="C10" s="411"/>
      <c r="D10" s="411"/>
      <c r="E10" s="169" t="str">
        <f>IF(B10="","",VLOOKUP(B10,ア!$A$2:$C$788,2,FALSE))</f>
        <v>教出</v>
      </c>
      <c r="F10" s="170" t="str">
        <f>IF(B10="","",VLOOKUP(B10,ア!$A$2:$C$788,3,FALSE))</f>
        <v>ONE WORLD English Course 1</v>
      </c>
      <c r="G10" s="414"/>
      <c r="H10" s="312" t="s">
        <v>7900</v>
      </c>
    </row>
    <row r="11" spans="1:8" ht="80.099999999999994" customHeight="1" x14ac:dyDescent="0.45">
      <c r="A11" s="164">
        <v>2</v>
      </c>
      <c r="B11" s="165" t="s">
        <v>2050</v>
      </c>
      <c r="C11" s="409"/>
      <c r="D11" s="409"/>
      <c r="E11" s="166"/>
      <c r="F11" s="167"/>
      <c r="G11" s="412" t="str">
        <f>IF(B11="","",VLOOKUP(B11,様式4・中学部!$A$17:$H$136,7,FALSE))</f>
        <v>C</v>
      </c>
      <c r="H11" s="313"/>
    </row>
    <row r="12" spans="1:8" ht="80.099999999999994" customHeight="1" x14ac:dyDescent="0.45">
      <c r="A12" s="161" t="s">
        <v>2142</v>
      </c>
      <c r="B12" s="168"/>
      <c r="C12" s="410"/>
      <c r="D12" s="410"/>
      <c r="E12" s="169" t="str">
        <f>IF(B12="","",VLOOKUP(B12,ア!$A$2:$C$788,2,FALSE))</f>
        <v/>
      </c>
      <c r="F12" s="170" t="str">
        <f>IF(B12="","",VLOOKUP(B12,ア!$A$2:$C$788,3,FALSE))</f>
        <v/>
      </c>
      <c r="G12" s="413"/>
      <c r="H12" s="314"/>
    </row>
    <row r="13" spans="1:8" ht="80.099999999999994" customHeight="1" x14ac:dyDescent="0.45">
      <c r="A13" s="161" t="s">
        <v>2142</v>
      </c>
      <c r="B13" s="168"/>
      <c r="C13" s="411"/>
      <c r="D13" s="411"/>
      <c r="E13" s="169" t="str">
        <f>IF(B13="","",VLOOKUP(B13,ア!$A$2:$C$788,2,FALSE))</f>
        <v/>
      </c>
      <c r="F13" s="170" t="str">
        <f>IF(B13="","",VLOOKUP(B13,ア!$A$2:$C$788,3,FALSE))</f>
        <v/>
      </c>
      <c r="G13" s="414"/>
      <c r="H13" s="312"/>
    </row>
    <row r="14" spans="1:8" ht="80.099999999999994" customHeight="1" x14ac:dyDescent="0.45">
      <c r="A14" s="164">
        <v>3</v>
      </c>
      <c r="B14" s="165"/>
      <c r="C14" s="409"/>
      <c r="D14" s="409"/>
      <c r="E14" s="166"/>
      <c r="F14" s="167"/>
      <c r="G14" s="412" t="str">
        <f>IF(B14="","",VLOOKUP(B14,様式4・中学部!$A$17:$H$136,7,FALSE))</f>
        <v/>
      </c>
      <c r="H14" s="309"/>
    </row>
    <row r="15" spans="1:8" ht="80.099999999999994" customHeight="1" x14ac:dyDescent="0.45">
      <c r="A15" s="161" t="s">
        <v>2142</v>
      </c>
      <c r="B15" s="168"/>
      <c r="C15" s="410"/>
      <c r="D15" s="410"/>
      <c r="E15" s="169" t="str">
        <f>IF(B15="","",VLOOKUP(B15,ア!$A$2:$C$788,2,FALSE))</f>
        <v/>
      </c>
      <c r="F15" s="170" t="str">
        <f>IF(B15="","",VLOOKUP(B15,ア!$A$2:$C$788,3,FALSE))</f>
        <v/>
      </c>
      <c r="G15" s="413"/>
      <c r="H15" s="311"/>
    </row>
    <row r="16" spans="1:8" ht="80.099999999999994" customHeight="1" x14ac:dyDescent="0.45">
      <c r="A16" s="161" t="s">
        <v>2142</v>
      </c>
      <c r="B16" s="168"/>
      <c r="C16" s="411"/>
      <c r="D16" s="411"/>
      <c r="E16" s="169" t="str">
        <f>IF(B16="","",VLOOKUP(B16,ア!$A$2:$C$788,2,FALSE))</f>
        <v/>
      </c>
      <c r="F16" s="170" t="str">
        <f>IF(B16="","",VLOOKUP(B16,ア!$A$2:$C$788,3,FALSE))</f>
        <v/>
      </c>
      <c r="G16" s="414"/>
      <c r="H16" s="312"/>
    </row>
    <row r="17" spans="1:8" ht="80.099999999999994" customHeight="1" x14ac:dyDescent="0.45">
      <c r="A17" s="164">
        <v>4</v>
      </c>
      <c r="B17" s="165"/>
      <c r="C17" s="409" t="str">
        <f>IF(B17="","",VLOOKUP(B17,様式4・中学部!$A$17:$H$136,2,FALSE))</f>
        <v/>
      </c>
      <c r="D17" s="409" t="str">
        <f>IF(B17="","",VLOOKUP(B17,様式4・中学部!$A$17:$H$136,3,FALSE))</f>
        <v/>
      </c>
      <c r="E17" s="166" t="str">
        <f>IF(B17="","",VLOOKUP(B17,様式4・中学部!$A$17:$H$136,4,FALSE))</f>
        <v/>
      </c>
      <c r="F17" s="167" t="str">
        <f>IF(B17="","",VLOOKUP(B17,様式4・中学部!$A$17:$H$136,5,FALSE))</f>
        <v/>
      </c>
      <c r="G17" s="412" t="str">
        <f>IF(B17="","",VLOOKUP(B17,様式4・中学部!$A$17:$H$136,7,FALSE))</f>
        <v/>
      </c>
      <c r="H17" s="198"/>
    </row>
    <row r="18" spans="1:8" ht="80.099999999999994" customHeight="1" x14ac:dyDescent="0.45">
      <c r="A18" s="161" t="s">
        <v>2142</v>
      </c>
      <c r="B18" s="168"/>
      <c r="C18" s="410"/>
      <c r="D18" s="410"/>
      <c r="E18" s="169" t="str">
        <f>IF(B18="","",VLOOKUP(B18,ア!$A$2:$C$788,2,FALSE))</f>
        <v/>
      </c>
      <c r="F18" s="170" t="str">
        <f>IF(B18="","",VLOOKUP(B18,ア!$A$2:$C$788,3,FALSE))</f>
        <v/>
      </c>
      <c r="G18" s="413"/>
      <c r="H18" s="199"/>
    </row>
    <row r="19" spans="1:8" ht="80.099999999999994" customHeight="1" x14ac:dyDescent="0.45">
      <c r="A19" s="161" t="s">
        <v>2142</v>
      </c>
      <c r="B19" s="168"/>
      <c r="C19" s="411"/>
      <c r="D19" s="411"/>
      <c r="E19" s="169" t="str">
        <f>IF(B19="","",VLOOKUP(B19,ア!$A$2:$C$788,2,FALSE))</f>
        <v/>
      </c>
      <c r="F19" s="170" t="str">
        <f>IF(B19="","",VLOOKUP(B19,ア!$A$2:$C$788,3,FALSE))</f>
        <v/>
      </c>
      <c r="G19" s="414"/>
      <c r="H19" s="200"/>
    </row>
    <row r="20" spans="1:8" ht="80.099999999999994" customHeight="1" x14ac:dyDescent="0.45">
      <c r="A20" s="164">
        <v>5</v>
      </c>
      <c r="B20" s="165"/>
      <c r="C20" s="409" t="str">
        <f>IF(B20="","",VLOOKUP(B20,様式4・中学部!$A$17:$H$136,2,FALSE))</f>
        <v/>
      </c>
      <c r="D20" s="409" t="str">
        <f>IF(B20="","",VLOOKUP(B20,様式4・中学部!$A$17:$H$136,3,FALSE))</f>
        <v/>
      </c>
      <c r="E20" s="166" t="str">
        <f>IF(B20="","",VLOOKUP(B20,様式4・中学部!$A$17:$H$136,4,FALSE))</f>
        <v/>
      </c>
      <c r="F20" s="167" t="str">
        <f>IF(B20="","",VLOOKUP(B20,様式4・中学部!$A$17:$H$136,5,FALSE))</f>
        <v/>
      </c>
      <c r="G20" s="412" t="str">
        <f>IF(B20="","",VLOOKUP(B20,様式4・中学部!$A$17:$H$136,7,FALSE))</f>
        <v/>
      </c>
      <c r="H20" s="198"/>
    </row>
    <row r="21" spans="1:8" ht="80.099999999999994" customHeight="1" x14ac:dyDescent="0.45">
      <c r="A21" s="161" t="s">
        <v>2142</v>
      </c>
      <c r="B21" s="168"/>
      <c r="C21" s="410"/>
      <c r="D21" s="410"/>
      <c r="E21" s="169" t="str">
        <f>IF(B21="","",VLOOKUP(B21,ア!$A$2:$C$788,2,FALSE))</f>
        <v/>
      </c>
      <c r="F21" s="170" t="str">
        <f>IF(B21="","",VLOOKUP(B21,ア!$A$2:$C$788,3,FALSE))</f>
        <v/>
      </c>
      <c r="G21" s="413"/>
      <c r="H21" s="199"/>
    </row>
    <row r="22" spans="1:8" ht="80.099999999999994" customHeight="1" x14ac:dyDescent="0.45">
      <c r="A22" s="161" t="s">
        <v>2142</v>
      </c>
      <c r="B22" s="168"/>
      <c r="C22" s="411"/>
      <c r="D22" s="411"/>
      <c r="E22" s="169" t="str">
        <f>IF(B22="","",VLOOKUP(B22,ア!$A$2:$C$788,2,FALSE))</f>
        <v/>
      </c>
      <c r="F22" s="170" t="str">
        <f>IF(B22="","",VLOOKUP(B22,ア!$A$2:$C$788,3,FALSE))</f>
        <v/>
      </c>
      <c r="G22" s="414"/>
      <c r="H22" s="200"/>
    </row>
    <row r="23" spans="1:8" ht="80.099999999999994" customHeight="1" x14ac:dyDescent="0.45">
      <c r="A23" s="164">
        <v>6</v>
      </c>
      <c r="B23" s="165"/>
      <c r="C23" s="409" t="str">
        <f>IF(B23="","",VLOOKUP(B23,様式4・中学部!$A$17:$H$136,2,FALSE))</f>
        <v/>
      </c>
      <c r="D23" s="409" t="str">
        <f>IF(B23="","",VLOOKUP(B23,様式4・中学部!$A$17:$H$136,3,FALSE))</f>
        <v/>
      </c>
      <c r="E23" s="166" t="str">
        <f>IF(B23="","",VLOOKUP(B23,様式4・中学部!$A$17:$H$136,4,FALSE))</f>
        <v/>
      </c>
      <c r="F23" s="167" t="str">
        <f>IF(B23="","",VLOOKUP(B23,様式4・中学部!$A$17:$H$136,5,FALSE))</f>
        <v/>
      </c>
      <c r="G23" s="412" t="str">
        <f>IF(B23="","",VLOOKUP(B23,様式4・中学部!$A$17:$H$136,7,FALSE))</f>
        <v/>
      </c>
      <c r="H23" s="198"/>
    </row>
    <row r="24" spans="1:8" ht="80.099999999999994" customHeight="1" x14ac:dyDescent="0.45">
      <c r="A24" s="161" t="s">
        <v>2142</v>
      </c>
      <c r="B24" s="168"/>
      <c r="C24" s="410"/>
      <c r="D24" s="410"/>
      <c r="E24" s="169" t="str">
        <f>IF(B24="","",VLOOKUP(B24,ア!$A$2:$C$788,2,FALSE))</f>
        <v/>
      </c>
      <c r="F24" s="170" t="str">
        <f>IF(B24="","",VLOOKUP(B24,ア!$A$2:$C$788,3,FALSE))</f>
        <v/>
      </c>
      <c r="G24" s="413"/>
      <c r="H24" s="199"/>
    </row>
    <row r="25" spans="1:8" ht="80.099999999999994" customHeight="1" x14ac:dyDescent="0.45">
      <c r="A25" s="161" t="s">
        <v>2142</v>
      </c>
      <c r="B25" s="168"/>
      <c r="C25" s="411"/>
      <c r="D25" s="411"/>
      <c r="E25" s="169" t="str">
        <f>IF(B25="","",VLOOKUP(B25,ア!$A$2:$C$788,2,FALSE))</f>
        <v/>
      </c>
      <c r="F25" s="170" t="str">
        <f>IF(B25="","",VLOOKUP(B25,ア!$A$2:$C$788,3,FALSE))</f>
        <v/>
      </c>
      <c r="G25" s="414"/>
      <c r="H25" s="200"/>
    </row>
    <row r="26" spans="1:8" ht="80.099999999999994" customHeight="1" x14ac:dyDescent="0.45">
      <c r="A26" s="164">
        <v>7</v>
      </c>
      <c r="B26" s="165"/>
      <c r="C26" s="409" t="str">
        <f>IF(B26="","",VLOOKUP(B26,様式4・中学部!$A$17:$H$136,2,FALSE))</f>
        <v/>
      </c>
      <c r="D26" s="409" t="str">
        <f>IF(B26="","",VLOOKUP(B26,様式4・中学部!$A$17:$H$136,3,FALSE))</f>
        <v/>
      </c>
      <c r="E26" s="166" t="str">
        <f>IF(B26="","",VLOOKUP(B26,様式4・中学部!$A$17:$H$136,4,FALSE))</f>
        <v/>
      </c>
      <c r="F26" s="167" t="str">
        <f>IF(B26="","",VLOOKUP(B26,様式4・中学部!$A$17:$H$136,5,FALSE))</f>
        <v/>
      </c>
      <c r="G26" s="412" t="str">
        <f>IF(B26="","",VLOOKUP(B26,様式4・中学部!$A$17:$H$136,7,FALSE))</f>
        <v/>
      </c>
      <c r="H26" s="198"/>
    </row>
    <row r="27" spans="1:8" ht="80.099999999999994" customHeight="1" x14ac:dyDescent="0.45">
      <c r="A27" s="161" t="s">
        <v>2142</v>
      </c>
      <c r="B27" s="168"/>
      <c r="C27" s="410"/>
      <c r="D27" s="410"/>
      <c r="E27" s="169" t="str">
        <f>IF(B27="","",VLOOKUP(B27,ア!$A$2:$C$788,2,FALSE))</f>
        <v/>
      </c>
      <c r="F27" s="170" t="str">
        <f>IF(B27="","",VLOOKUP(B27,ア!$A$2:$C$788,3,FALSE))</f>
        <v/>
      </c>
      <c r="G27" s="413"/>
      <c r="H27" s="199"/>
    </row>
    <row r="28" spans="1:8" ht="80.099999999999994" customHeight="1" x14ac:dyDescent="0.45">
      <c r="A28" s="161" t="s">
        <v>2142</v>
      </c>
      <c r="B28" s="168"/>
      <c r="C28" s="411"/>
      <c r="D28" s="411"/>
      <c r="E28" s="169" t="str">
        <f>IF(B28="","",VLOOKUP(B28,ア!$A$2:$C$788,2,FALSE))</f>
        <v/>
      </c>
      <c r="F28" s="170" t="str">
        <f>IF(B28="","",VLOOKUP(B28,ア!$A$2:$C$788,3,FALSE))</f>
        <v/>
      </c>
      <c r="G28" s="414"/>
      <c r="H28" s="200"/>
    </row>
    <row r="29" spans="1:8" ht="80.099999999999994" customHeight="1" x14ac:dyDescent="0.45">
      <c r="A29" s="164">
        <v>8</v>
      </c>
      <c r="B29" s="165"/>
      <c r="C29" s="409" t="str">
        <f>IF(B29="","",VLOOKUP(B29,様式4・中学部!$A$17:$H$136,2,FALSE))</f>
        <v/>
      </c>
      <c r="D29" s="409" t="str">
        <f>IF(B29="","",VLOOKUP(B29,様式4・中学部!$A$17:$H$136,3,FALSE))</f>
        <v/>
      </c>
      <c r="E29" s="166" t="str">
        <f>IF(B29="","",VLOOKUP(B29,様式4・中学部!$A$17:$H$136,4,FALSE))</f>
        <v/>
      </c>
      <c r="F29" s="167" t="str">
        <f>IF(B29="","",VLOOKUP(B29,様式4・中学部!$A$17:$H$136,5,FALSE))</f>
        <v/>
      </c>
      <c r="G29" s="412" t="str">
        <f>IF(B29="","",VLOOKUP(B29,様式4・中学部!$A$17:$H$136,7,FALSE))</f>
        <v/>
      </c>
      <c r="H29" s="198"/>
    </row>
    <row r="30" spans="1:8" ht="80.099999999999994" customHeight="1" x14ac:dyDescent="0.45">
      <c r="A30" s="161" t="s">
        <v>2142</v>
      </c>
      <c r="B30" s="168"/>
      <c r="C30" s="410"/>
      <c r="D30" s="410"/>
      <c r="E30" s="169" t="str">
        <f>IF(B30="","",VLOOKUP(B30,ア!$A$2:$C$788,2,FALSE))</f>
        <v/>
      </c>
      <c r="F30" s="170" t="str">
        <f>IF(B30="","",VLOOKUP(B30,ア!$A$2:$C$788,3,FALSE))</f>
        <v/>
      </c>
      <c r="G30" s="413"/>
      <c r="H30" s="199"/>
    </row>
    <row r="31" spans="1:8" ht="80.099999999999994" customHeight="1" x14ac:dyDescent="0.45">
      <c r="A31" s="161" t="s">
        <v>2142</v>
      </c>
      <c r="B31" s="168"/>
      <c r="C31" s="411"/>
      <c r="D31" s="411"/>
      <c r="E31" s="169" t="str">
        <f>IF(B31="","",VLOOKUP(B31,ア!$A$2:$C$788,2,FALSE))</f>
        <v/>
      </c>
      <c r="F31" s="170" t="str">
        <f>IF(B31="","",VLOOKUP(B31,ア!$A$2:$C$788,3,FALSE))</f>
        <v/>
      </c>
      <c r="G31" s="414"/>
      <c r="H31" s="200"/>
    </row>
    <row r="32" spans="1:8" ht="80.099999999999994" customHeight="1" x14ac:dyDescent="0.45">
      <c r="A32" s="164">
        <v>9</v>
      </c>
      <c r="B32" s="165"/>
      <c r="C32" s="409" t="str">
        <f>IF(B32="","",VLOOKUP(B32,様式4・中学部!$A$17:$H$136,2,FALSE))</f>
        <v/>
      </c>
      <c r="D32" s="409" t="str">
        <f>IF(B32="","",VLOOKUP(B32,様式4・中学部!$A$17:$H$136,3,FALSE))</f>
        <v/>
      </c>
      <c r="E32" s="166" t="str">
        <f>IF(B32="","",VLOOKUP(B32,様式4・中学部!$A$17:$H$136,4,FALSE))</f>
        <v/>
      </c>
      <c r="F32" s="167" t="str">
        <f>IF(B32="","",VLOOKUP(B32,様式4・中学部!$A$17:$H$136,5,FALSE))</f>
        <v/>
      </c>
      <c r="G32" s="412" t="str">
        <f>IF(B32="","",VLOOKUP(B32,様式4・中学部!$A$17:$H$136,7,FALSE))</f>
        <v/>
      </c>
      <c r="H32" s="198"/>
    </row>
    <row r="33" spans="1:8" ht="80.099999999999994" customHeight="1" x14ac:dyDescent="0.45">
      <c r="A33" s="161" t="s">
        <v>2142</v>
      </c>
      <c r="B33" s="168"/>
      <c r="C33" s="410"/>
      <c r="D33" s="410"/>
      <c r="E33" s="169" t="str">
        <f>IF(B33="","",VLOOKUP(B33,ア!$A$2:$C$788,2,FALSE))</f>
        <v/>
      </c>
      <c r="F33" s="170" t="str">
        <f>IF(B33="","",VLOOKUP(B33,ア!$A$2:$C$788,3,FALSE))</f>
        <v/>
      </c>
      <c r="G33" s="413"/>
      <c r="H33" s="199"/>
    </row>
    <row r="34" spans="1:8" ht="80.099999999999994" customHeight="1" x14ac:dyDescent="0.45">
      <c r="A34" s="161" t="s">
        <v>2142</v>
      </c>
      <c r="B34" s="168"/>
      <c r="C34" s="411"/>
      <c r="D34" s="411"/>
      <c r="E34" s="169" t="str">
        <f>IF(B34="","",VLOOKUP(B34,ア!$A$2:$C$788,2,FALSE))</f>
        <v/>
      </c>
      <c r="F34" s="170" t="str">
        <f>IF(B34="","",VLOOKUP(B34,ア!$A$2:$C$788,3,FALSE))</f>
        <v/>
      </c>
      <c r="G34" s="414"/>
      <c r="H34" s="200"/>
    </row>
    <row r="35" spans="1:8" ht="80.099999999999994" customHeight="1" x14ac:dyDescent="0.45">
      <c r="A35" s="164">
        <v>10</v>
      </c>
      <c r="B35" s="165"/>
      <c r="C35" s="409" t="str">
        <f>IF(B35="","",VLOOKUP(B35,様式4・中学部!$A$17:$H$136,2,FALSE))</f>
        <v/>
      </c>
      <c r="D35" s="409" t="str">
        <f>IF(B35="","",VLOOKUP(B35,様式4・中学部!$A$17:$H$136,3,FALSE))</f>
        <v/>
      </c>
      <c r="E35" s="166" t="str">
        <f>IF(B35="","",VLOOKUP(B35,様式4・中学部!$A$17:$H$136,4,FALSE))</f>
        <v/>
      </c>
      <c r="F35" s="167" t="str">
        <f>IF(B35="","",VLOOKUP(B35,様式4・中学部!$A$17:$H$136,5,FALSE))</f>
        <v/>
      </c>
      <c r="G35" s="412" t="str">
        <f>IF(B35="","",VLOOKUP(B35,様式4・中学部!$A$17:$H$136,7,FALSE))</f>
        <v/>
      </c>
      <c r="H35" s="198"/>
    </row>
    <row r="36" spans="1:8" ht="80.099999999999994" customHeight="1" x14ac:dyDescent="0.45">
      <c r="A36" s="161" t="s">
        <v>2142</v>
      </c>
      <c r="B36" s="168"/>
      <c r="C36" s="410"/>
      <c r="D36" s="410"/>
      <c r="E36" s="169" t="str">
        <f>IF(B36="","",VLOOKUP(B36,ア!$A$2:$C$788,2,FALSE))</f>
        <v/>
      </c>
      <c r="F36" s="170" t="str">
        <f>IF(B36="","",VLOOKUP(B36,ア!$A$2:$C$788,3,FALSE))</f>
        <v/>
      </c>
      <c r="G36" s="413"/>
      <c r="H36" s="199"/>
    </row>
    <row r="37" spans="1:8" ht="80.099999999999994" customHeight="1" x14ac:dyDescent="0.45">
      <c r="A37" s="161" t="s">
        <v>2142</v>
      </c>
      <c r="B37" s="168"/>
      <c r="C37" s="411"/>
      <c r="D37" s="411"/>
      <c r="E37" s="169" t="str">
        <f>IF(B37="","",VLOOKUP(B37,ア!$A$2:$C$788,2,FALSE))</f>
        <v/>
      </c>
      <c r="F37" s="170" t="str">
        <f>IF(B37="","",VLOOKUP(B37,ア!$A$2:$C$788,3,FALSE))</f>
        <v/>
      </c>
      <c r="G37" s="414"/>
      <c r="H37" s="200"/>
    </row>
    <row r="38" spans="1:8" ht="80.099999999999994" customHeight="1" x14ac:dyDescent="0.45">
      <c r="A38" s="164">
        <v>11</v>
      </c>
      <c r="B38" s="165"/>
      <c r="C38" s="409" t="str">
        <f>IF(B38="","",VLOOKUP(B38,様式4・中学部!$A$17:$H$136,2,FALSE))</f>
        <v/>
      </c>
      <c r="D38" s="409" t="str">
        <f>IF(B38="","",VLOOKUP(B38,様式4・中学部!$A$17:$H$136,3,FALSE))</f>
        <v/>
      </c>
      <c r="E38" s="166" t="str">
        <f>IF(B38="","",VLOOKUP(B38,様式4・中学部!$A$17:$H$136,4,FALSE))</f>
        <v/>
      </c>
      <c r="F38" s="167" t="str">
        <f>IF(B38="","",VLOOKUP(B38,様式4・中学部!$A$17:$H$136,5,FALSE))</f>
        <v/>
      </c>
      <c r="G38" s="412" t="str">
        <f>IF(B38="","",VLOOKUP(B38,様式4・中学部!$A$17:$H$136,7,FALSE))</f>
        <v/>
      </c>
      <c r="H38" s="198"/>
    </row>
    <row r="39" spans="1:8" ht="80.099999999999994" customHeight="1" x14ac:dyDescent="0.45">
      <c r="A39" s="161" t="s">
        <v>2142</v>
      </c>
      <c r="B39" s="168"/>
      <c r="C39" s="410"/>
      <c r="D39" s="410"/>
      <c r="E39" s="169" t="str">
        <f>IF(B39="","",VLOOKUP(B39,ア!$A$2:$C$788,2,FALSE))</f>
        <v/>
      </c>
      <c r="F39" s="170" t="str">
        <f>IF(B39="","",VLOOKUP(B39,ア!$A$2:$C$788,3,FALSE))</f>
        <v/>
      </c>
      <c r="G39" s="413"/>
      <c r="H39" s="199"/>
    </row>
    <row r="40" spans="1:8" ht="80.099999999999994" customHeight="1" x14ac:dyDescent="0.45">
      <c r="A40" s="161" t="s">
        <v>2142</v>
      </c>
      <c r="B40" s="168"/>
      <c r="C40" s="411"/>
      <c r="D40" s="411"/>
      <c r="E40" s="169" t="str">
        <f>IF(B40="","",VLOOKUP(B40,ア!$A$2:$C$788,2,FALSE))</f>
        <v/>
      </c>
      <c r="F40" s="170" t="str">
        <f>IF(B40="","",VLOOKUP(B40,ア!$A$2:$C$788,3,FALSE))</f>
        <v/>
      </c>
      <c r="G40" s="414"/>
      <c r="H40" s="200"/>
    </row>
    <row r="41" spans="1:8" ht="80.099999999999994" customHeight="1" x14ac:dyDescent="0.45">
      <c r="A41" s="164">
        <v>12</v>
      </c>
      <c r="B41" s="165"/>
      <c r="C41" s="409" t="str">
        <f>IF(B41="","",VLOOKUP(B41,様式4・中学部!$A$17:$H$136,2,FALSE))</f>
        <v/>
      </c>
      <c r="D41" s="409" t="str">
        <f>IF(B41="","",VLOOKUP(B41,様式4・中学部!$A$17:$H$136,3,FALSE))</f>
        <v/>
      </c>
      <c r="E41" s="166" t="str">
        <f>IF(B41="","",VLOOKUP(B41,様式4・中学部!$A$17:$H$136,4,FALSE))</f>
        <v/>
      </c>
      <c r="F41" s="167" t="str">
        <f>IF(B41="","",VLOOKUP(B41,様式4・中学部!$A$17:$H$136,5,FALSE))</f>
        <v/>
      </c>
      <c r="G41" s="412" t="str">
        <f>IF(B41="","",VLOOKUP(B41,様式4・中学部!$A$17:$H$136,7,FALSE))</f>
        <v/>
      </c>
      <c r="H41" s="198"/>
    </row>
    <row r="42" spans="1:8" ht="80.099999999999994" customHeight="1" x14ac:dyDescent="0.45">
      <c r="A42" s="161" t="s">
        <v>2142</v>
      </c>
      <c r="B42" s="168"/>
      <c r="C42" s="410"/>
      <c r="D42" s="410"/>
      <c r="E42" s="169" t="str">
        <f>IF(B42="","",VLOOKUP(B42,ア!$A$2:$C$788,2,FALSE))</f>
        <v/>
      </c>
      <c r="F42" s="170" t="str">
        <f>IF(B42="","",VLOOKUP(B42,ア!$A$2:$C$788,3,FALSE))</f>
        <v/>
      </c>
      <c r="G42" s="413"/>
      <c r="H42" s="199"/>
    </row>
    <row r="43" spans="1:8" ht="80.099999999999994" customHeight="1" x14ac:dyDescent="0.45">
      <c r="A43" s="161" t="s">
        <v>2142</v>
      </c>
      <c r="B43" s="168"/>
      <c r="C43" s="411"/>
      <c r="D43" s="411"/>
      <c r="E43" s="169" t="str">
        <f>IF(B43="","",VLOOKUP(B43,ア!$A$2:$C$788,2,FALSE))</f>
        <v/>
      </c>
      <c r="F43" s="170" t="str">
        <f>IF(B43="","",VLOOKUP(B43,ア!$A$2:$C$788,3,FALSE))</f>
        <v/>
      </c>
      <c r="G43" s="414"/>
      <c r="H43" s="200"/>
    </row>
    <row r="44" spans="1:8" ht="80.099999999999994" customHeight="1" x14ac:dyDescent="0.45">
      <c r="A44" s="164">
        <v>13</v>
      </c>
      <c r="B44" s="165"/>
      <c r="C44" s="409" t="str">
        <f>IF(B44="","",VLOOKUP(B44,様式4・中学部!$A$17:$H$136,2,FALSE))</f>
        <v/>
      </c>
      <c r="D44" s="409" t="str">
        <f>IF(B44="","",VLOOKUP(B44,様式4・中学部!$A$17:$H$136,3,FALSE))</f>
        <v/>
      </c>
      <c r="E44" s="166" t="str">
        <f>IF(B44="","",VLOOKUP(B44,様式4・中学部!$A$17:$H$136,4,FALSE))</f>
        <v/>
      </c>
      <c r="F44" s="167" t="str">
        <f>IF(B44="","",VLOOKUP(B44,様式4・中学部!$A$17:$H$136,5,FALSE))</f>
        <v/>
      </c>
      <c r="G44" s="412" t="str">
        <f>IF(B44="","",VLOOKUP(B44,様式4・中学部!$A$17:$H$136,7,FALSE))</f>
        <v/>
      </c>
      <c r="H44" s="198"/>
    </row>
    <row r="45" spans="1:8" ht="80.099999999999994" customHeight="1" x14ac:dyDescent="0.45">
      <c r="A45" s="161" t="s">
        <v>2142</v>
      </c>
      <c r="B45" s="168"/>
      <c r="C45" s="410"/>
      <c r="D45" s="410"/>
      <c r="E45" s="169" t="str">
        <f>IF(B45="","",VLOOKUP(B45,ア!$A$2:$C$788,2,FALSE))</f>
        <v/>
      </c>
      <c r="F45" s="170" t="str">
        <f>IF(B45="","",VLOOKUP(B45,ア!$A$2:$C$788,3,FALSE))</f>
        <v/>
      </c>
      <c r="G45" s="413"/>
      <c r="H45" s="199"/>
    </row>
    <row r="46" spans="1:8" ht="80.099999999999994" customHeight="1" x14ac:dyDescent="0.45">
      <c r="A46" s="161" t="s">
        <v>2142</v>
      </c>
      <c r="B46" s="168"/>
      <c r="C46" s="411"/>
      <c r="D46" s="411"/>
      <c r="E46" s="169" t="str">
        <f>IF(B46="","",VLOOKUP(B46,ア!$A$2:$C$788,2,FALSE))</f>
        <v/>
      </c>
      <c r="F46" s="170" t="str">
        <f>IF(B46="","",VLOOKUP(B46,ア!$A$2:$C$788,3,FALSE))</f>
        <v/>
      </c>
      <c r="G46" s="414"/>
      <c r="H46" s="200"/>
    </row>
    <row r="47" spans="1:8" ht="80.099999999999994" customHeight="1" x14ac:dyDescent="0.45">
      <c r="A47" s="164">
        <v>14</v>
      </c>
      <c r="B47" s="165"/>
      <c r="C47" s="409" t="str">
        <f>IF(B47="","",VLOOKUP(B47,様式4・中学部!$A$17:$H$136,2,FALSE))</f>
        <v/>
      </c>
      <c r="D47" s="409" t="str">
        <f>IF(B47="","",VLOOKUP(B47,様式4・中学部!$A$17:$H$136,3,FALSE))</f>
        <v/>
      </c>
      <c r="E47" s="166" t="str">
        <f>IF(B47="","",VLOOKUP(B47,様式4・中学部!$A$17:$H$136,4,FALSE))</f>
        <v/>
      </c>
      <c r="F47" s="167" t="str">
        <f>IF(B47="","",VLOOKUP(B47,様式4・中学部!$A$17:$H$136,5,FALSE))</f>
        <v/>
      </c>
      <c r="G47" s="412" t="str">
        <f>IF(B47="","",VLOOKUP(B47,様式4・中学部!$A$17:$H$136,7,FALSE))</f>
        <v/>
      </c>
      <c r="H47" s="198"/>
    </row>
    <row r="48" spans="1:8" ht="80.099999999999994" customHeight="1" x14ac:dyDescent="0.45">
      <c r="A48" s="161" t="s">
        <v>2142</v>
      </c>
      <c r="B48" s="168"/>
      <c r="C48" s="410"/>
      <c r="D48" s="410"/>
      <c r="E48" s="169" t="str">
        <f>IF(B48="","",VLOOKUP(B48,ア!$A$2:$C$788,2,FALSE))</f>
        <v/>
      </c>
      <c r="F48" s="170" t="str">
        <f>IF(B48="","",VLOOKUP(B48,ア!$A$2:$C$788,3,FALSE))</f>
        <v/>
      </c>
      <c r="G48" s="413"/>
      <c r="H48" s="199"/>
    </row>
    <row r="49" spans="1:8" ht="80.099999999999994" customHeight="1" x14ac:dyDescent="0.45">
      <c r="A49" s="161" t="s">
        <v>2142</v>
      </c>
      <c r="B49" s="168"/>
      <c r="C49" s="411"/>
      <c r="D49" s="411"/>
      <c r="E49" s="169" t="str">
        <f>IF(B49="","",VLOOKUP(B49,ア!$A$2:$C$788,2,FALSE))</f>
        <v/>
      </c>
      <c r="F49" s="170" t="str">
        <f>IF(B49="","",VLOOKUP(B49,ア!$A$2:$C$788,3,FALSE))</f>
        <v/>
      </c>
      <c r="G49" s="414"/>
      <c r="H49" s="200"/>
    </row>
    <row r="50" spans="1:8" ht="80.099999999999994" customHeight="1" x14ac:dyDescent="0.45">
      <c r="A50" s="164">
        <v>15</v>
      </c>
      <c r="B50" s="165"/>
      <c r="C50" s="409" t="str">
        <f>IF(B50="","",VLOOKUP(B50,様式4・中学部!$A$17:$H$136,2,FALSE))</f>
        <v/>
      </c>
      <c r="D50" s="409" t="str">
        <f>IF(B50="","",VLOOKUP(B50,様式4・中学部!$A$17:$H$136,3,FALSE))</f>
        <v/>
      </c>
      <c r="E50" s="166" t="str">
        <f>IF(B50="","",VLOOKUP(B50,様式4・中学部!$A$17:$H$136,4,FALSE))</f>
        <v/>
      </c>
      <c r="F50" s="167" t="str">
        <f>IF(B50="","",VLOOKUP(B50,様式4・中学部!$A$17:$H$136,5,FALSE))</f>
        <v/>
      </c>
      <c r="G50" s="412" t="str">
        <f>IF(B50="","",VLOOKUP(B50,様式4・中学部!$A$17:$H$136,7,FALSE))</f>
        <v/>
      </c>
      <c r="H50" s="198"/>
    </row>
    <row r="51" spans="1:8" ht="80.099999999999994" customHeight="1" x14ac:dyDescent="0.45">
      <c r="A51" s="161" t="s">
        <v>2142</v>
      </c>
      <c r="B51" s="168"/>
      <c r="C51" s="410"/>
      <c r="D51" s="410"/>
      <c r="E51" s="169" t="str">
        <f>IF(B51="","",VLOOKUP(B51,ア!$A$2:$C$788,2,FALSE))</f>
        <v/>
      </c>
      <c r="F51" s="170" t="str">
        <f>IF(B51="","",VLOOKUP(B51,ア!$A$2:$C$788,3,FALSE))</f>
        <v/>
      </c>
      <c r="G51" s="413"/>
      <c r="H51" s="199"/>
    </row>
    <row r="52" spans="1:8" ht="80.099999999999994" customHeight="1" x14ac:dyDescent="0.45">
      <c r="A52" s="161" t="s">
        <v>2142</v>
      </c>
      <c r="B52" s="168"/>
      <c r="C52" s="411"/>
      <c r="D52" s="411"/>
      <c r="E52" s="169" t="str">
        <f>IF(B52="","",VLOOKUP(B52,ア!$A$2:$C$788,2,FALSE))</f>
        <v/>
      </c>
      <c r="F52" s="170" t="str">
        <f>IF(B52="","",VLOOKUP(B52,ア!$A$2:$C$788,3,FALSE))</f>
        <v/>
      </c>
      <c r="G52" s="414"/>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1">
      <formula>OR(#REF!="オ",#REF!="カ")</formula>
    </cfRule>
  </conditionalFormatting>
  <conditionalFormatting sqref="E11:F11">
    <cfRule type="expression" dxfId="51" priority="28">
      <formula>OR(#REF!="オ",#REF!="カ")</formula>
    </cfRule>
  </conditionalFormatting>
  <conditionalFormatting sqref="E14:F14">
    <cfRule type="expression" dxfId="50" priority="26">
      <formula>OR(#REF!="オ",#REF!="カ")</formula>
    </cfRule>
  </conditionalFormatting>
  <conditionalFormatting sqref="E17:F17">
    <cfRule type="expression" dxfId="49" priority="24">
      <formula>OR(#REF!="オ",#REF!="カ")</formula>
    </cfRule>
  </conditionalFormatting>
  <conditionalFormatting sqref="E20:F20">
    <cfRule type="expression" dxfId="48" priority="22">
      <formula>OR(#REF!="オ",#REF!="カ")</formula>
    </cfRule>
  </conditionalFormatting>
  <conditionalFormatting sqref="E23:F23">
    <cfRule type="expression" dxfId="47" priority="20">
      <formula>OR(#REF!="オ",#REF!="カ")</formula>
    </cfRule>
  </conditionalFormatting>
  <conditionalFormatting sqref="E26:F26">
    <cfRule type="expression" dxfId="46" priority="18">
      <formula>OR(#REF!="オ",#REF!="カ")</formula>
    </cfRule>
  </conditionalFormatting>
  <conditionalFormatting sqref="E29:F29">
    <cfRule type="expression" dxfId="45" priority="16">
      <formula>OR(#REF!="オ",#REF!="カ")</formula>
    </cfRule>
  </conditionalFormatting>
  <conditionalFormatting sqref="E32:F32">
    <cfRule type="expression" dxfId="44" priority="14">
      <formula>OR(#REF!="オ",#REF!="カ")</formula>
    </cfRule>
  </conditionalFormatting>
  <conditionalFormatting sqref="E35:F35">
    <cfRule type="expression" dxfId="43" priority="12">
      <formula>OR(#REF!="オ",#REF!="カ")</formula>
    </cfRule>
  </conditionalFormatting>
  <conditionalFormatting sqref="E38:F38">
    <cfRule type="expression" dxfId="42" priority="10">
      <formula>OR(#REF!="オ",#REF!="カ")</formula>
    </cfRule>
  </conditionalFormatting>
  <conditionalFormatting sqref="E41:F41">
    <cfRule type="expression" dxfId="41" priority="8">
      <formula>OR(#REF!="オ",#REF!="カ")</formula>
    </cfRule>
  </conditionalFormatting>
  <conditionalFormatting sqref="E44:F44">
    <cfRule type="expression" dxfId="40" priority="6">
      <formula>OR(#REF!="オ",#REF!="カ")</formula>
    </cfRule>
  </conditionalFormatting>
  <conditionalFormatting sqref="E47:F47">
    <cfRule type="expression" dxfId="39" priority="4">
      <formula>OR(#REF!="オ",#REF!="カ")</formula>
    </cfRule>
  </conditionalFormatting>
  <conditionalFormatting sqref="E50:F50">
    <cfRule type="expression" dxfId="38" priority="2">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3" zoomScale="85" zoomScaleNormal="100" zoomScaleSheetLayoutView="85" workbookViewId="0">
      <selection activeCell="F20" sqref="F2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92" t="str">
        <f>様式4・中学部!W3</f>
        <v>中学部</v>
      </c>
      <c r="B1" s="393"/>
      <c r="C1" s="394" t="s">
        <v>5528</v>
      </c>
      <c r="D1" s="395"/>
      <c r="E1" s="157"/>
      <c r="F1" s="401"/>
      <c r="G1" s="401"/>
      <c r="H1" s="401"/>
      <c r="I1" s="401"/>
    </row>
    <row r="2" spans="1:9" ht="29.25" customHeight="1" x14ac:dyDescent="0.45">
      <c r="A2" s="397" t="str">
        <f>様式３・中1!$A$2</f>
        <v>令和８年度使用教科用図書図書選定理由一覧表（支援学校用）</v>
      </c>
      <c r="B2" s="397"/>
      <c r="C2" s="397"/>
      <c r="D2" s="397"/>
      <c r="E2" s="397"/>
      <c r="F2" s="397"/>
      <c r="G2" s="397"/>
      <c r="H2" s="397"/>
      <c r="I2" s="397"/>
    </row>
    <row r="3" spans="1:9" s="1" customFormat="1" ht="22.5" customHeight="1" x14ac:dyDescent="0.2">
      <c r="A3" s="283"/>
      <c r="B3" s="283"/>
      <c r="C3" s="283"/>
      <c r="E3" s="171"/>
      <c r="F3" s="398" t="str">
        <f>"学校名　　　大阪府立"&amp;様式4・中学部!V3&amp;"　　　"&amp;様式4・中学部!W3</f>
        <v>学校名　　　大阪府立豊中支援学校　　　中学部</v>
      </c>
      <c r="G3" s="398"/>
      <c r="H3" s="398"/>
      <c r="I3" s="398"/>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9" t="s">
        <v>2018</v>
      </c>
      <c r="B5" s="399"/>
      <c r="C5" s="399"/>
      <c r="D5" s="171"/>
      <c r="E5" s="171"/>
    </row>
    <row r="6" spans="1:9" ht="20.399999999999999" customHeight="1" x14ac:dyDescent="0.45">
      <c r="A6" s="399"/>
      <c r="B6" s="399"/>
      <c r="C6" s="399"/>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2030</v>
      </c>
      <c r="C8" s="178" t="str">
        <f>IF(B8="","",VLOOKUP(B8,様式4・中学部!$I$17:$Q$136,2,FALSE))</f>
        <v>数学</v>
      </c>
      <c r="D8" s="178" t="str">
        <f>IF(B8="","",VLOOKUP(B8,様式4・中学部!$I$17:$Q$136,3,FALSE))</f>
        <v>数学</v>
      </c>
      <c r="E8" s="178" t="str">
        <f>IF(B8="","",VLOOKUP(B8,様式4・中学部!$I$17:$Q$136,4,FALSE))</f>
        <v>教出</v>
      </c>
      <c r="F8" s="179" t="str">
        <f>IF(B8="","",VLOOKUP(B8,様式4・中学部!$I$17:$Q$136,5,FALSE))</f>
        <v>数学　☆☆☆☆</v>
      </c>
      <c r="G8" s="179" t="str">
        <f>IF(B8="","",VLOOKUP(B8,様式4・中学部!$I$17:$Q$136,6,FALSE))</f>
        <v>知</v>
      </c>
      <c r="H8" s="179" t="str">
        <f>IF(B8="","",VLOOKUP(B8,様式4・中学部!$I$17:$Q$136,7,FALSE))</f>
        <v>AB</v>
      </c>
      <c r="I8" s="307" t="s">
        <v>7898</v>
      </c>
    </row>
    <row r="9" spans="1:9" ht="80.099999999999994" customHeight="1" x14ac:dyDescent="0.45">
      <c r="A9" s="176">
        <v>2</v>
      </c>
      <c r="B9" s="177" t="s">
        <v>2039</v>
      </c>
      <c r="C9" s="178" t="str">
        <f>IF(B9="","",VLOOKUP(B9,様式4・中学部!$I$17:$Q$136,2,FALSE))</f>
        <v>音楽</v>
      </c>
      <c r="D9" s="178" t="str">
        <f>IF(B9="","",VLOOKUP(B9,様式4・中学部!$I$17:$Q$136,3,FALSE))</f>
        <v>音楽</v>
      </c>
      <c r="E9" s="178" t="str">
        <f>IF(B9="","",VLOOKUP(B9,様式4・中学部!$I$17:$Q$136,4,FALSE))</f>
        <v>教芸</v>
      </c>
      <c r="F9" s="179" t="str">
        <f>IF(B9="","",VLOOKUP(B9,様式4・中学部!$I$17:$Q$136,5,FALSE))</f>
        <v>中学生の音楽　２・３上
中学生の音楽　２・３下</v>
      </c>
      <c r="G9" s="179" t="str">
        <f>IF(B9="","",VLOOKUP(B9,様式4・中学部!$I$17:$Q$136,6,FALSE))</f>
        <v>知</v>
      </c>
      <c r="H9" s="179" t="str">
        <f>IF(B9="","",VLOOKUP(B9,様式4・中学部!$I$17:$Q$136,7,FALSE))</f>
        <v>AB</v>
      </c>
      <c r="I9" s="315" t="s">
        <v>7919</v>
      </c>
    </row>
    <row r="10" spans="1:9" ht="80.099999999999994" customHeight="1" x14ac:dyDescent="0.45">
      <c r="A10" s="176">
        <v>3</v>
      </c>
      <c r="B10" s="177"/>
      <c r="C10" s="178" t="str">
        <f>IF(B10="","",VLOOKUP(B10,様式4・中学部!$I$17:$Q$136,2,FALSE))</f>
        <v/>
      </c>
      <c r="D10" s="178" t="str">
        <f>IF(B10="","",VLOOKUP(B10,様式4・中学部!$I$17:$Q$136,3,FALSE))</f>
        <v/>
      </c>
      <c r="E10" s="178" t="str">
        <f>IF(B10="","",VLOOKUP(B10,様式4・中学部!$I$17:$Q$136,4,FALSE))</f>
        <v/>
      </c>
      <c r="F10" s="179" t="str">
        <f>IF(B10="","",VLOOKUP(B10,様式4・中学部!$I$17:$Q$136,5,FALSE))</f>
        <v/>
      </c>
      <c r="G10" s="179" t="str">
        <f>IF(B10="","",VLOOKUP(B10,様式4・中学部!$I$17:$Q$136,6,FALSE))</f>
        <v/>
      </c>
      <c r="H10" s="179" t="str">
        <f>IF(B10="","",VLOOKUP(B10,様式4・中学部!$I$17:$Q$136,7,FALSE))</f>
        <v/>
      </c>
      <c r="I10" s="197"/>
    </row>
    <row r="11" spans="1:9" ht="80.099999999999994" customHeight="1" x14ac:dyDescent="0.45">
      <c r="A11" s="176">
        <v>4</v>
      </c>
      <c r="B11" s="177"/>
      <c r="C11" s="178" t="str">
        <f>IF(B11="","",VLOOKUP(B11,様式4・中学部!$I$17:$Q$136,2,FALSE))</f>
        <v/>
      </c>
      <c r="D11" s="178" t="str">
        <f>IF(B11="","",VLOOKUP(B11,様式4・中学部!$I$17:$Q$136,3,FALSE))</f>
        <v/>
      </c>
      <c r="E11" s="178" t="str">
        <f>IF(B11="","",VLOOKUP(B11,様式4・中学部!$I$17:$Q$136,4,FALSE))</f>
        <v/>
      </c>
      <c r="F11" s="179" t="str">
        <f>IF(B11="","",VLOOKUP(B11,様式4・中学部!$I$17:$Q$136,5,FALSE))</f>
        <v/>
      </c>
      <c r="G11" s="179" t="str">
        <f>IF(B11="","",VLOOKUP(B11,様式4・中学部!$I$17:$Q$136,6,FALSE))</f>
        <v/>
      </c>
      <c r="H11" s="179" t="str">
        <f>IF(B11="","",VLOOKUP(B11,様式4・中学部!$I$17:$Q$136,7,FALSE))</f>
        <v/>
      </c>
      <c r="I11" s="197"/>
    </row>
    <row r="12" spans="1:9" ht="80.099999999999994" customHeight="1" x14ac:dyDescent="0.45">
      <c r="A12" s="176">
        <v>5</v>
      </c>
      <c r="B12" s="177"/>
      <c r="C12" s="178" t="str">
        <f>IF(B12="","",VLOOKUP(B12,様式4・中学部!$I$17:$Q$136,2,FALSE))</f>
        <v/>
      </c>
      <c r="D12" s="178" t="str">
        <f>IF(B12="","",VLOOKUP(B12,様式4・中学部!$I$17:$Q$136,3,FALSE))</f>
        <v/>
      </c>
      <c r="E12" s="178" t="str">
        <f>IF(B12="","",VLOOKUP(B12,様式4・中学部!$I$17:$Q$136,4,FALSE))</f>
        <v/>
      </c>
      <c r="F12" s="179" t="str">
        <f>IF(B12="","",VLOOKUP(B12,様式4・中学部!$I$17:$Q$136,5,FALSE))</f>
        <v/>
      </c>
      <c r="G12" s="179" t="str">
        <f>IF(B12="","",VLOOKUP(B12,様式4・中学部!$I$17:$Q$136,6,FALSE))</f>
        <v/>
      </c>
      <c r="H12" s="179" t="str">
        <f>IF(B12="","",VLOOKUP(B12,様式4・中学部!$I$17:$Q$136,7,FALSE))</f>
        <v/>
      </c>
      <c r="I12" s="197"/>
    </row>
    <row r="13" spans="1:9" ht="80.099999999999994" customHeight="1" x14ac:dyDescent="0.45">
      <c r="A13" s="176">
        <v>6</v>
      </c>
      <c r="B13" s="177"/>
      <c r="C13" s="178" t="str">
        <f>IF(B13="","",VLOOKUP(B13,様式4・中学部!$I$17:$Q$136,2,FALSE))</f>
        <v/>
      </c>
      <c r="D13" s="178" t="str">
        <f>IF(B13="","",VLOOKUP(B13,様式4・中学部!$I$17:$Q$136,3,FALSE))</f>
        <v/>
      </c>
      <c r="E13" s="178" t="str">
        <f>IF(B13="","",VLOOKUP(B13,様式4・中学部!$I$17:$Q$136,4,FALSE))</f>
        <v/>
      </c>
      <c r="F13" s="179" t="str">
        <f>IF(B13="","",VLOOKUP(B13,様式4・中学部!$I$17:$Q$136,5,FALSE))</f>
        <v/>
      </c>
      <c r="G13" s="179" t="str">
        <f>IF(B13="","",VLOOKUP(B13,様式4・中学部!$I$17:$Q$136,6,FALSE))</f>
        <v/>
      </c>
      <c r="H13" s="179" t="str">
        <f>IF(B13="","",VLOOKUP(B13,様式4・中学部!$I$17:$Q$136,7,FALSE))</f>
        <v/>
      </c>
      <c r="I13" s="197"/>
    </row>
    <row r="14" spans="1:9" ht="80.099999999999994" customHeight="1" x14ac:dyDescent="0.45">
      <c r="A14" s="176">
        <v>7</v>
      </c>
      <c r="B14" s="177"/>
      <c r="C14" s="178" t="str">
        <f>IF(B14="","",VLOOKUP(B14,様式4・中学部!$I$17:$Q$136,2,FALSE))</f>
        <v/>
      </c>
      <c r="D14" s="178" t="str">
        <f>IF(B14="","",VLOOKUP(B14,様式4・中学部!$I$17:$Q$136,3,FALSE))</f>
        <v/>
      </c>
      <c r="E14" s="178" t="str">
        <f>IF(B14="","",VLOOKUP(B14,様式4・中学部!$I$17:$Q$136,4,FALSE))</f>
        <v/>
      </c>
      <c r="F14" s="179" t="str">
        <f>IF(B14="","",VLOOKUP(B14,様式4・中学部!$I$17:$Q$136,5,FALSE))</f>
        <v/>
      </c>
      <c r="G14" s="179" t="str">
        <f>IF(B14="","",VLOOKUP(B14,様式4・中学部!$I$17:$Q$136,6,FALSE))</f>
        <v/>
      </c>
      <c r="H14" s="179" t="str">
        <f>IF(B14="","",VLOOKUP(B14,様式4・中学部!$I$17:$Q$136,7,FALSE))</f>
        <v/>
      </c>
      <c r="I14" s="197"/>
    </row>
    <row r="15" spans="1:9" ht="80.099999999999994" customHeight="1" x14ac:dyDescent="0.45">
      <c r="A15" s="176">
        <v>8</v>
      </c>
      <c r="B15" s="177"/>
      <c r="C15" s="178" t="str">
        <f>IF(B15="","",VLOOKUP(B15,様式4・中学部!$I$17:$Q$136,2,FALSE))</f>
        <v/>
      </c>
      <c r="D15" s="178" t="str">
        <f>IF(B15="","",VLOOKUP(B15,様式4・中学部!$I$17:$Q$136,3,FALSE))</f>
        <v/>
      </c>
      <c r="E15" s="178" t="str">
        <f>IF(B15="","",VLOOKUP(B15,様式4・中学部!$I$17:$Q$136,4,FALSE))</f>
        <v/>
      </c>
      <c r="F15" s="179" t="str">
        <f>IF(B15="","",VLOOKUP(B15,様式4・中学部!$I$17:$Q$136,5,FALSE))</f>
        <v/>
      </c>
      <c r="G15" s="179" t="str">
        <f>IF(B15="","",VLOOKUP(B15,様式4・中学部!$I$17:$Q$136,6,FALSE))</f>
        <v/>
      </c>
      <c r="H15" s="179" t="str">
        <f>IF(B15="","",VLOOKUP(B15,様式4・中学部!$I$17:$Q$136,7,FALSE))</f>
        <v/>
      </c>
      <c r="I15" s="197"/>
    </row>
    <row r="16" spans="1:9" ht="80.099999999999994" customHeight="1" x14ac:dyDescent="0.45">
      <c r="A16" s="176">
        <v>9</v>
      </c>
      <c r="B16" s="177"/>
      <c r="C16" s="178" t="str">
        <f>IF(B16="","",VLOOKUP(B16,様式4・中学部!$I$17:$Q$136,2,FALSE))</f>
        <v/>
      </c>
      <c r="D16" s="178" t="str">
        <f>IF(B16="","",VLOOKUP(B16,様式4・中学部!$I$17:$Q$136,3,FALSE))</f>
        <v/>
      </c>
      <c r="E16" s="178" t="str">
        <f>IF(B16="","",VLOOKUP(B16,様式4・中学部!$I$17:$Q$136,4,FALSE))</f>
        <v/>
      </c>
      <c r="F16" s="179" t="str">
        <f>IF(B16="","",VLOOKUP(B16,様式4・中学部!$I$17:$Q$136,5,FALSE))</f>
        <v/>
      </c>
      <c r="G16" s="179" t="str">
        <f>IF(B16="","",VLOOKUP(B16,様式4・中学部!$I$17:$Q$136,6,FALSE))</f>
        <v/>
      </c>
      <c r="H16" s="179" t="str">
        <f>IF(B16="","",VLOOKUP(B16,様式4・中学部!$I$17:$Q$136,7,FALSE))</f>
        <v/>
      </c>
      <c r="I16" s="197"/>
    </row>
    <row r="17" spans="1:9" ht="80.099999999999994" customHeight="1" x14ac:dyDescent="0.45">
      <c r="A17" s="176">
        <v>10</v>
      </c>
      <c r="B17" s="177"/>
      <c r="C17" s="178" t="str">
        <f>IF(B17="","",VLOOKUP(B17,様式4・中学部!$I$17:$Q$136,2,FALSE))</f>
        <v/>
      </c>
      <c r="D17" s="178" t="str">
        <f>IF(B17="","",VLOOKUP(B17,様式4・中学部!$I$17:$Q$136,3,FALSE))</f>
        <v/>
      </c>
      <c r="E17" s="178" t="str">
        <f>IF(B17="","",VLOOKUP(B17,様式4・中学部!$I$17:$Q$136,4,FALSE))</f>
        <v/>
      </c>
      <c r="F17" s="179" t="str">
        <f>IF(B17="","",VLOOKUP(B17,様式4・中学部!$I$17:$Q$136,5,FALSE))</f>
        <v/>
      </c>
      <c r="G17" s="179" t="str">
        <f>IF(B17="","",VLOOKUP(B17,様式4・中学部!$I$17:$Q$136,6,FALSE))</f>
        <v/>
      </c>
      <c r="H17" s="179" t="str">
        <f>IF(B17="","",VLOOKUP(B17,様式4・中学部!$I$17:$Q$136,7,FALSE))</f>
        <v/>
      </c>
      <c r="I17" s="197"/>
    </row>
    <row r="18" spans="1:9" ht="80.099999999999994" customHeight="1" x14ac:dyDescent="0.45">
      <c r="A18" s="176">
        <v>11</v>
      </c>
      <c r="B18" s="177"/>
      <c r="C18" s="178" t="str">
        <f>IF(B18="","",VLOOKUP(B18,様式4・中学部!$I$17:$Q$136,2,FALSE))</f>
        <v/>
      </c>
      <c r="D18" s="178" t="str">
        <f>IF(B18="","",VLOOKUP(B18,様式4・中学部!$I$17:$Q$136,3,FALSE))</f>
        <v/>
      </c>
      <c r="E18" s="178" t="str">
        <f>IF(B18="","",VLOOKUP(B18,様式4・中学部!$I$17:$Q$136,4,FALSE))</f>
        <v/>
      </c>
      <c r="F18" s="179" t="str">
        <f>IF(B18="","",VLOOKUP(B18,様式4・中学部!$I$17:$Q$136,5,FALSE))</f>
        <v/>
      </c>
      <c r="G18" s="179" t="str">
        <f>IF(B18="","",VLOOKUP(B18,様式4・中学部!$I$17:$Q$136,6,FALSE))</f>
        <v/>
      </c>
      <c r="H18" s="179" t="str">
        <f>IF(B18="","",VLOOKUP(B18,様式4・中学部!$I$17:$Q$136,7,FALSE))</f>
        <v/>
      </c>
      <c r="I18" s="197"/>
    </row>
    <row r="19" spans="1:9" ht="80.099999999999994" customHeight="1" x14ac:dyDescent="0.45">
      <c r="A19" s="176">
        <v>12</v>
      </c>
      <c r="B19" s="177"/>
      <c r="C19" s="178" t="str">
        <f>IF(B19="","",VLOOKUP(B19,様式4・中学部!$I$17:$Q$136,2,FALSE))</f>
        <v/>
      </c>
      <c r="D19" s="178" t="str">
        <f>IF(B19="","",VLOOKUP(B19,様式4・中学部!$I$17:$Q$136,3,FALSE))</f>
        <v/>
      </c>
      <c r="E19" s="178" t="str">
        <f>IF(B19="","",VLOOKUP(B19,様式4・中学部!$I$17:$Q$136,4,FALSE))</f>
        <v/>
      </c>
      <c r="F19" s="179" t="str">
        <f>IF(B19="","",VLOOKUP(B19,様式4・中学部!$I$17:$Q$136,5,FALSE))</f>
        <v/>
      </c>
      <c r="G19" s="179" t="str">
        <f>IF(B19="","",VLOOKUP(B19,様式4・中学部!$I$17:$Q$136,6,FALSE))</f>
        <v/>
      </c>
      <c r="H19" s="179" t="str">
        <f>IF(B19="","",VLOOKUP(B19,様式4・中学部!$I$17:$Q$136,7,FALSE))</f>
        <v/>
      </c>
      <c r="I19" s="197"/>
    </row>
    <row r="20" spans="1:9" ht="80.099999999999994" customHeight="1" x14ac:dyDescent="0.45">
      <c r="A20" s="176">
        <v>13</v>
      </c>
      <c r="B20" s="177"/>
      <c r="C20" s="178" t="str">
        <f>IF(B20="","",VLOOKUP(B20,様式4・中学部!$I$17:$Q$136,2,FALSE))</f>
        <v/>
      </c>
      <c r="D20" s="178" t="str">
        <f>IF(B20="","",VLOOKUP(B20,様式4・中学部!$I$17:$Q$136,3,FALSE))</f>
        <v/>
      </c>
      <c r="E20" s="178" t="str">
        <f>IF(B20="","",VLOOKUP(B20,様式4・中学部!$I$17:$Q$136,4,FALSE))</f>
        <v/>
      </c>
      <c r="F20" s="179" t="str">
        <f>IF(B20="","",VLOOKUP(B20,様式4・中学部!$I$17:$Q$136,5,FALSE))</f>
        <v/>
      </c>
      <c r="G20" s="179" t="str">
        <f>IF(B20="","",VLOOKUP(B20,様式4・中学部!$I$17:$Q$136,6,FALSE))</f>
        <v/>
      </c>
      <c r="H20" s="179" t="str">
        <f>IF(B20="","",VLOOKUP(B20,様式4・中学部!$I$17:$Q$136,7,FALSE))</f>
        <v/>
      </c>
      <c r="I20" s="197"/>
    </row>
    <row r="21" spans="1:9" ht="80.099999999999994" customHeight="1" x14ac:dyDescent="0.45">
      <c r="A21" s="176">
        <v>14</v>
      </c>
      <c r="B21" s="177"/>
      <c r="C21" s="178" t="str">
        <f>IF(B21="","",VLOOKUP(B21,様式4・中学部!$I$17:$Q$136,2,FALSE))</f>
        <v/>
      </c>
      <c r="D21" s="178" t="str">
        <f>IF(B21="","",VLOOKUP(B21,様式4・中学部!$I$17:$Q$136,3,FALSE))</f>
        <v/>
      </c>
      <c r="E21" s="178" t="str">
        <f>IF(B21="","",VLOOKUP(B21,様式4・中学部!$I$17:$Q$136,4,FALSE))</f>
        <v/>
      </c>
      <c r="F21" s="179" t="str">
        <f>IF(B21="","",VLOOKUP(B21,様式4・中学部!$I$17:$Q$136,5,FALSE))</f>
        <v/>
      </c>
      <c r="G21" s="179" t="str">
        <f>IF(B21="","",VLOOKUP(B21,様式4・中学部!$I$17:$Q$136,6,FALSE))</f>
        <v/>
      </c>
      <c r="H21" s="179" t="str">
        <f>IF(B21="","",VLOOKUP(B21,様式4・中学部!$I$17:$Q$136,7,FALSE))</f>
        <v/>
      </c>
      <c r="I21" s="197"/>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K52"/>
  <sheetViews>
    <sheetView view="pageBreakPreview" zoomScale="85" zoomScaleNormal="100" zoomScaleSheetLayoutView="85" workbookViewId="0">
      <selection activeCell="F20" sqref="F2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11" ht="45" customHeight="1" x14ac:dyDescent="0.45">
      <c r="A1" s="402" t="str">
        <f>様式4・中学部!W3</f>
        <v>中学部</v>
      </c>
      <c r="B1" s="403"/>
      <c r="C1" s="404" t="s">
        <v>5526</v>
      </c>
      <c r="D1" s="405"/>
      <c r="E1" s="157"/>
      <c r="F1" s="401" t="s">
        <v>7713</v>
      </c>
      <c r="G1" s="401"/>
      <c r="H1" s="401"/>
    </row>
    <row r="2" spans="1:11" ht="29.25" customHeight="1" x14ac:dyDescent="0.45">
      <c r="A2" s="407" t="str">
        <f>様式4・中学部!F1&amp;"選定理由一覧表（検定済教科書　新規選定）"</f>
        <v>令和８年度使用教科用図書選定理由一覧表（検定済教科書　新規選定）</v>
      </c>
      <c r="B2" s="407"/>
      <c r="C2" s="407"/>
      <c r="D2" s="407"/>
      <c r="E2" s="407"/>
      <c r="F2" s="407"/>
      <c r="G2" s="407"/>
      <c r="H2" s="407"/>
    </row>
    <row r="3" spans="1:11" s="35" customFormat="1" ht="22.5" customHeight="1" x14ac:dyDescent="0.2">
      <c r="A3" s="408"/>
      <c r="B3" s="408"/>
      <c r="C3" s="408"/>
      <c r="D3" s="1"/>
      <c r="E3" s="171"/>
      <c r="F3" s="400" t="str">
        <f>様式３・中1!F3</f>
        <v>学校名　　　大阪府立豊中支援学校　　　中学部</v>
      </c>
      <c r="G3" s="400"/>
      <c r="H3" s="400"/>
    </row>
    <row r="4" spans="1:11" s="35" customFormat="1" ht="20.399999999999999" customHeight="1" x14ac:dyDescent="0.2">
      <c r="A4" s="158"/>
      <c r="B4" s="158"/>
      <c r="C4" s="159"/>
      <c r="D4" s="159"/>
      <c r="E4" s="159"/>
      <c r="F4" s="406"/>
      <c r="G4" s="406"/>
      <c r="H4" s="406"/>
    </row>
    <row r="5" spans="1:11" s="35" customFormat="1" ht="20.399999999999999" customHeight="1" x14ac:dyDescent="0.2">
      <c r="A5" s="399" t="s">
        <v>2018</v>
      </c>
      <c r="B5" s="399"/>
      <c r="C5" s="399"/>
      <c r="D5" s="159"/>
      <c r="E5" s="159"/>
      <c r="F5" s="285" t="s">
        <v>7714</v>
      </c>
      <c r="G5" s="285"/>
      <c r="H5" s="285"/>
    </row>
    <row r="6" spans="1:11" ht="20.399999999999999" customHeight="1" x14ac:dyDescent="0.45">
      <c r="A6" s="399"/>
      <c r="B6" s="399"/>
      <c r="C6" s="399"/>
      <c r="D6" s="160"/>
      <c r="E6" s="160"/>
      <c r="F6" s="285" t="s">
        <v>7715</v>
      </c>
      <c r="G6" s="285"/>
      <c r="H6" s="285"/>
    </row>
    <row r="7" spans="1:11" s="36" customFormat="1" ht="99.9" customHeight="1" x14ac:dyDescent="0.45">
      <c r="A7" s="161" t="s">
        <v>541</v>
      </c>
      <c r="B7" s="161" t="s">
        <v>1952</v>
      </c>
      <c r="C7" s="162" t="s">
        <v>3</v>
      </c>
      <c r="D7" s="162" t="s">
        <v>0</v>
      </c>
      <c r="E7" s="162" t="s">
        <v>5527</v>
      </c>
      <c r="F7" s="161" t="s">
        <v>1</v>
      </c>
      <c r="G7" s="162" t="s">
        <v>7712</v>
      </c>
      <c r="H7" s="163" t="s">
        <v>2</v>
      </c>
    </row>
    <row r="8" spans="1:11" ht="80.099999999999994" customHeight="1" x14ac:dyDescent="0.45">
      <c r="A8" s="164">
        <v>1</v>
      </c>
      <c r="B8" s="165"/>
      <c r="C8" s="409"/>
      <c r="D8" s="409"/>
      <c r="E8" s="166"/>
      <c r="F8" s="167"/>
      <c r="G8" s="412"/>
      <c r="H8" s="310"/>
      <c r="K8" s="308"/>
    </row>
    <row r="9" spans="1:11" ht="80.099999999999994" customHeight="1" x14ac:dyDescent="0.45">
      <c r="A9" s="161" t="s">
        <v>2142</v>
      </c>
      <c r="B9" s="168"/>
      <c r="C9" s="410"/>
      <c r="D9" s="410"/>
      <c r="E9" s="169" t="str">
        <f>IF(B9="","",VLOOKUP(B9,ア!$A$2:$C$788,2,FALSE))</f>
        <v/>
      </c>
      <c r="F9" s="170" t="str">
        <f>IF(B9="","",VLOOKUP(B9,ア!$A$2:$C$788,3,FALSE))</f>
        <v/>
      </c>
      <c r="G9" s="413"/>
      <c r="H9" s="311"/>
    </row>
    <row r="10" spans="1:11" ht="80.099999999999994" customHeight="1" x14ac:dyDescent="0.45">
      <c r="A10" s="161" t="s">
        <v>2142</v>
      </c>
      <c r="B10" s="168"/>
      <c r="C10" s="411"/>
      <c r="D10" s="411"/>
      <c r="E10" s="169" t="str">
        <f>IF(B10="","",VLOOKUP(B10,ア!$A$2:$C$788,2,FALSE))</f>
        <v/>
      </c>
      <c r="F10" s="170" t="str">
        <f>IF(B10="","",VLOOKUP(B10,ア!$A$2:$C$788,3,FALSE))</f>
        <v/>
      </c>
      <c r="G10" s="414"/>
      <c r="H10" s="312"/>
    </row>
    <row r="11" spans="1:11" ht="80.099999999999994" customHeight="1" x14ac:dyDescent="0.45">
      <c r="A11" s="164">
        <v>2</v>
      </c>
      <c r="B11" s="165"/>
      <c r="C11" s="409" t="str">
        <f>IF(B11="","",VLOOKUP(B11,様式4・中学部!$I$17:$Q$136,2,FALSE))</f>
        <v/>
      </c>
      <c r="D11" s="409" t="str">
        <f>IF(B11="","",VLOOKUP(B11,様式4・中学部!$I$17:$Q$136,3,FALSE))</f>
        <v/>
      </c>
      <c r="E11" s="166" t="str">
        <f>IF(B11="","",VLOOKUP(B11,様式4・中学部!$I$17:$Q$136,4,FALSE))</f>
        <v/>
      </c>
      <c r="F11" s="167" t="str">
        <f>IF(B11="","",VLOOKUP(B11,様式4・中学部!$I$17:$Q$136,5,FALSE))</f>
        <v/>
      </c>
      <c r="G11" s="412" t="str">
        <f>IF(B11="","",VLOOKUP(B11,様式4・中学部!$I$17:$Q$136,7,FALSE))</f>
        <v/>
      </c>
      <c r="H11" s="198"/>
    </row>
    <row r="12" spans="1:11" ht="80.099999999999994" customHeight="1" x14ac:dyDescent="0.45">
      <c r="A12" s="161" t="s">
        <v>2142</v>
      </c>
      <c r="B12" s="168"/>
      <c r="C12" s="410"/>
      <c r="D12" s="410"/>
      <c r="E12" s="169" t="str">
        <f>IF(B12="","",VLOOKUP(B12,ア!$A$2:$C$788,2,FALSE))</f>
        <v/>
      </c>
      <c r="F12" s="170" t="str">
        <f>IF(B12="","",VLOOKUP(B12,ア!$A$2:$C$788,3,FALSE))</f>
        <v/>
      </c>
      <c r="G12" s="413"/>
      <c r="H12" s="199"/>
    </row>
    <row r="13" spans="1:11" ht="80.099999999999994" customHeight="1" x14ac:dyDescent="0.45">
      <c r="A13" s="161" t="s">
        <v>2142</v>
      </c>
      <c r="B13" s="168"/>
      <c r="C13" s="411"/>
      <c r="D13" s="411"/>
      <c r="E13" s="169" t="str">
        <f>IF(B13="","",VLOOKUP(B13,ア!$A$2:$C$788,2,FALSE))</f>
        <v/>
      </c>
      <c r="F13" s="170" t="str">
        <f>IF(B13="","",VLOOKUP(B13,ア!$A$2:$C$788,3,FALSE))</f>
        <v/>
      </c>
      <c r="G13" s="414"/>
      <c r="H13" s="200"/>
    </row>
    <row r="14" spans="1:11" ht="80.099999999999994" customHeight="1" x14ac:dyDescent="0.45">
      <c r="A14" s="164">
        <v>3</v>
      </c>
      <c r="B14" s="165"/>
      <c r="C14" s="409" t="str">
        <f>IF(B14="","",VLOOKUP(B14,様式4・中学部!$I$17:$Q$136,2,FALSE))</f>
        <v/>
      </c>
      <c r="D14" s="409" t="str">
        <f>IF(B14="","",VLOOKUP(B14,様式4・中学部!$I$17:$Q$136,3,FALSE))</f>
        <v/>
      </c>
      <c r="E14" s="166" t="str">
        <f>IF(B14="","",VLOOKUP(B14,様式4・中学部!$I$17:$Q$136,4,FALSE))</f>
        <v/>
      </c>
      <c r="F14" s="167" t="str">
        <f>IF(B14="","",VLOOKUP(B14,様式4・中学部!$I$17:$Q$136,5,FALSE))</f>
        <v/>
      </c>
      <c r="G14" s="412" t="str">
        <f>IF(B14="","",VLOOKUP(B14,様式4・中学部!$I$17:$Q$136,7,FALSE))</f>
        <v/>
      </c>
      <c r="H14" s="198"/>
    </row>
    <row r="15" spans="1:11" ht="80.099999999999994" customHeight="1" x14ac:dyDescent="0.45">
      <c r="A15" s="161" t="s">
        <v>2142</v>
      </c>
      <c r="B15" s="168"/>
      <c r="C15" s="410"/>
      <c r="D15" s="410"/>
      <c r="E15" s="169" t="str">
        <f>IF(B15="","",VLOOKUP(B15,ア!$A$2:$C$788,2,FALSE))</f>
        <v/>
      </c>
      <c r="F15" s="170" t="str">
        <f>IF(B15="","",VLOOKUP(B15,ア!$A$2:$C$788,3,FALSE))</f>
        <v/>
      </c>
      <c r="G15" s="413"/>
      <c r="H15" s="199"/>
    </row>
    <row r="16" spans="1:11" ht="80.099999999999994" customHeight="1" x14ac:dyDescent="0.45">
      <c r="A16" s="161" t="s">
        <v>2142</v>
      </c>
      <c r="B16" s="168"/>
      <c r="C16" s="411"/>
      <c r="D16" s="411"/>
      <c r="E16" s="169" t="str">
        <f>IF(B16="","",VLOOKUP(B16,ア!$A$2:$C$788,2,FALSE))</f>
        <v/>
      </c>
      <c r="F16" s="170" t="str">
        <f>IF(B16="","",VLOOKUP(B16,ア!$A$2:$C$788,3,FALSE))</f>
        <v/>
      </c>
      <c r="G16" s="414"/>
      <c r="H16" s="200"/>
    </row>
    <row r="17" spans="1:8" ht="80.099999999999994" customHeight="1" x14ac:dyDescent="0.45">
      <c r="A17" s="164">
        <v>4</v>
      </c>
      <c r="B17" s="165"/>
      <c r="C17" s="409" t="str">
        <f>IF(B17="","",VLOOKUP(B17,様式4・中学部!$I$17:$Q$136,2,FALSE))</f>
        <v/>
      </c>
      <c r="D17" s="409" t="str">
        <f>IF(B17="","",VLOOKUP(B17,様式4・中学部!$I$17:$Q$136,3,FALSE))</f>
        <v/>
      </c>
      <c r="E17" s="166" t="str">
        <f>IF(B17="","",VLOOKUP(B17,様式4・中学部!$I$17:$Q$136,4,FALSE))</f>
        <v/>
      </c>
      <c r="F17" s="167" t="str">
        <f>IF(B17="","",VLOOKUP(B17,様式4・中学部!$I$17:$Q$136,5,FALSE))</f>
        <v/>
      </c>
      <c r="G17" s="412" t="str">
        <f>IF(B17="","",VLOOKUP(B17,様式4・中学部!$I$17:$Q$136,7,FALSE))</f>
        <v/>
      </c>
      <c r="H17" s="198"/>
    </row>
    <row r="18" spans="1:8" ht="80.099999999999994" customHeight="1" x14ac:dyDescent="0.45">
      <c r="A18" s="161" t="s">
        <v>2142</v>
      </c>
      <c r="B18" s="168"/>
      <c r="C18" s="410"/>
      <c r="D18" s="410"/>
      <c r="E18" s="169" t="str">
        <f>IF(B18="","",VLOOKUP(B18,ア!$A$2:$C$788,2,FALSE))</f>
        <v/>
      </c>
      <c r="F18" s="170" t="str">
        <f>IF(B18="","",VLOOKUP(B18,ア!$A$2:$C$788,3,FALSE))</f>
        <v/>
      </c>
      <c r="G18" s="413"/>
      <c r="H18" s="199"/>
    </row>
    <row r="19" spans="1:8" ht="80.099999999999994" customHeight="1" x14ac:dyDescent="0.45">
      <c r="A19" s="161" t="s">
        <v>2142</v>
      </c>
      <c r="B19" s="168"/>
      <c r="C19" s="411"/>
      <c r="D19" s="411"/>
      <c r="E19" s="169" t="str">
        <f>IF(B19="","",VLOOKUP(B19,ア!$A$2:$C$788,2,FALSE))</f>
        <v/>
      </c>
      <c r="F19" s="170" t="str">
        <f>IF(B19="","",VLOOKUP(B19,ア!$A$2:$C$788,3,FALSE))</f>
        <v/>
      </c>
      <c r="G19" s="414"/>
      <c r="H19" s="200"/>
    </row>
    <row r="20" spans="1:8" ht="80.099999999999994" customHeight="1" x14ac:dyDescent="0.45">
      <c r="A20" s="164">
        <v>5</v>
      </c>
      <c r="B20" s="165"/>
      <c r="C20" s="409" t="str">
        <f>IF(B20="","",VLOOKUP(B20,様式4・中学部!$I$17:$Q$136,2,FALSE))</f>
        <v/>
      </c>
      <c r="D20" s="409" t="str">
        <f>IF(B20="","",VLOOKUP(B20,様式4・中学部!$I$17:$Q$136,3,FALSE))</f>
        <v/>
      </c>
      <c r="E20" s="166" t="str">
        <f>IF(B20="","",VLOOKUP(B20,様式4・中学部!$I$17:$Q$136,4,FALSE))</f>
        <v/>
      </c>
      <c r="F20" s="167" t="str">
        <f>IF(B20="","",VLOOKUP(B20,様式4・中学部!$I$17:$Q$136,5,FALSE))</f>
        <v/>
      </c>
      <c r="G20" s="412" t="str">
        <f>IF(B20="","",VLOOKUP(B20,様式4・中学部!$I$17:$Q$136,7,FALSE))</f>
        <v/>
      </c>
      <c r="H20" s="198"/>
    </row>
    <row r="21" spans="1:8" ht="80.099999999999994" customHeight="1" x14ac:dyDescent="0.45">
      <c r="A21" s="161" t="s">
        <v>2142</v>
      </c>
      <c r="B21" s="168"/>
      <c r="C21" s="410"/>
      <c r="D21" s="410"/>
      <c r="E21" s="169" t="str">
        <f>IF(B21="","",VLOOKUP(B21,ア!$A$2:$C$788,2,FALSE))</f>
        <v/>
      </c>
      <c r="F21" s="170" t="str">
        <f>IF(B21="","",VLOOKUP(B21,ア!$A$2:$C$788,3,FALSE))</f>
        <v/>
      </c>
      <c r="G21" s="413"/>
      <c r="H21" s="199"/>
    </row>
    <row r="22" spans="1:8" ht="80.099999999999994" customHeight="1" x14ac:dyDescent="0.45">
      <c r="A22" s="161" t="s">
        <v>2142</v>
      </c>
      <c r="B22" s="168"/>
      <c r="C22" s="411"/>
      <c r="D22" s="411"/>
      <c r="E22" s="169" t="str">
        <f>IF(B22="","",VLOOKUP(B22,ア!$A$2:$C$788,2,FALSE))</f>
        <v/>
      </c>
      <c r="F22" s="170" t="str">
        <f>IF(B22="","",VLOOKUP(B22,ア!$A$2:$C$788,3,FALSE))</f>
        <v/>
      </c>
      <c r="G22" s="414"/>
      <c r="H22" s="200"/>
    </row>
    <row r="23" spans="1:8" ht="80.099999999999994" customHeight="1" x14ac:dyDescent="0.45">
      <c r="A23" s="164">
        <v>6</v>
      </c>
      <c r="B23" s="165"/>
      <c r="C23" s="409" t="str">
        <f>IF(B23="","",VLOOKUP(B23,様式4・中学部!$I$17:$Q$136,2,FALSE))</f>
        <v/>
      </c>
      <c r="D23" s="409" t="str">
        <f>IF(B23="","",VLOOKUP(B23,様式4・中学部!$I$17:$Q$136,3,FALSE))</f>
        <v/>
      </c>
      <c r="E23" s="166" t="str">
        <f>IF(B23="","",VLOOKUP(B23,様式4・中学部!$I$17:$Q$136,4,FALSE))</f>
        <v/>
      </c>
      <c r="F23" s="167" t="str">
        <f>IF(B23="","",VLOOKUP(B23,様式4・中学部!$I$17:$Q$136,5,FALSE))</f>
        <v/>
      </c>
      <c r="G23" s="412" t="str">
        <f>IF(B23="","",VLOOKUP(B23,様式4・中学部!$I$17:$Q$136,7,FALSE))</f>
        <v/>
      </c>
      <c r="H23" s="198"/>
    </row>
    <row r="24" spans="1:8" ht="80.099999999999994" customHeight="1" x14ac:dyDescent="0.45">
      <c r="A24" s="161" t="s">
        <v>2142</v>
      </c>
      <c r="B24" s="168"/>
      <c r="C24" s="410"/>
      <c r="D24" s="410"/>
      <c r="E24" s="169" t="str">
        <f>IF(B24="","",VLOOKUP(B24,ア!$A$2:$C$788,2,FALSE))</f>
        <v/>
      </c>
      <c r="F24" s="170" t="str">
        <f>IF(B24="","",VLOOKUP(B24,ア!$A$2:$C$788,3,FALSE))</f>
        <v/>
      </c>
      <c r="G24" s="413"/>
      <c r="H24" s="199"/>
    </row>
    <row r="25" spans="1:8" ht="80.099999999999994" customHeight="1" x14ac:dyDescent="0.45">
      <c r="A25" s="161" t="s">
        <v>2142</v>
      </c>
      <c r="B25" s="168"/>
      <c r="C25" s="411"/>
      <c r="D25" s="411"/>
      <c r="E25" s="169" t="str">
        <f>IF(B25="","",VLOOKUP(B25,ア!$A$2:$C$788,2,FALSE))</f>
        <v/>
      </c>
      <c r="F25" s="170" t="str">
        <f>IF(B25="","",VLOOKUP(B25,ア!$A$2:$C$788,3,FALSE))</f>
        <v/>
      </c>
      <c r="G25" s="414"/>
      <c r="H25" s="200"/>
    </row>
    <row r="26" spans="1:8" ht="80.099999999999994" customHeight="1" x14ac:dyDescent="0.45">
      <c r="A26" s="164">
        <v>7</v>
      </c>
      <c r="B26" s="165"/>
      <c r="C26" s="409" t="str">
        <f>IF(B26="","",VLOOKUP(B26,様式4・中学部!$I$17:$Q$136,2,FALSE))</f>
        <v/>
      </c>
      <c r="D26" s="409" t="str">
        <f>IF(B26="","",VLOOKUP(B26,様式4・中学部!$I$17:$Q$136,3,FALSE))</f>
        <v/>
      </c>
      <c r="E26" s="166" t="str">
        <f>IF(B26="","",VLOOKUP(B26,様式4・中学部!$I$17:$Q$136,4,FALSE))</f>
        <v/>
      </c>
      <c r="F26" s="167" t="str">
        <f>IF(B26="","",VLOOKUP(B26,様式4・中学部!$I$17:$Q$136,5,FALSE))</f>
        <v/>
      </c>
      <c r="G26" s="412" t="str">
        <f>IF(B26="","",VLOOKUP(B26,様式4・中学部!$I$17:$Q$136,7,FALSE))</f>
        <v/>
      </c>
      <c r="H26" s="198"/>
    </row>
    <row r="27" spans="1:8" ht="80.099999999999994" customHeight="1" x14ac:dyDescent="0.45">
      <c r="A27" s="161" t="s">
        <v>2142</v>
      </c>
      <c r="B27" s="168"/>
      <c r="C27" s="410"/>
      <c r="D27" s="410"/>
      <c r="E27" s="169" t="str">
        <f>IF(B27="","",VLOOKUP(B27,ア!$A$2:$C$788,2,FALSE))</f>
        <v/>
      </c>
      <c r="F27" s="170" t="str">
        <f>IF(B27="","",VLOOKUP(B27,ア!$A$2:$C$788,3,FALSE))</f>
        <v/>
      </c>
      <c r="G27" s="413"/>
      <c r="H27" s="199"/>
    </row>
    <row r="28" spans="1:8" ht="80.099999999999994" customHeight="1" x14ac:dyDescent="0.45">
      <c r="A28" s="161" t="s">
        <v>2142</v>
      </c>
      <c r="B28" s="168"/>
      <c r="C28" s="411"/>
      <c r="D28" s="411"/>
      <c r="E28" s="169" t="str">
        <f>IF(B28="","",VLOOKUP(B28,ア!$A$2:$C$788,2,FALSE))</f>
        <v/>
      </c>
      <c r="F28" s="170" t="str">
        <f>IF(B28="","",VLOOKUP(B28,ア!$A$2:$C$788,3,FALSE))</f>
        <v/>
      </c>
      <c r="G28" s="414"/>
      <c r="H28" s="200"/>
    </row>
    <row r="29" spans="1:8" ht="80.099999999999994" customHeight="1" x14ac:dyDescent="0.45">
      <c r="A29" s="164">
        <v>8</v>
      </c>
      <c r="B29" s="165"/>
      <c r="C29" s="409" t="str">
        <f>IF(B29="","",VLOOKUP(B29,様式4・中学部!$I$17:$Q$136,2,FALSE))</f>
        <v/>
      </c>
      <c r="D29" s="409" t="str">
        <f>IF(B29="","",VLOOKUP(B29,様式4・中学部!$I$17:$Q$136,3,FALSE))</f>
        <v/>
      </c>
      <c r="E29" s="166" t="str">
        <f>IF(B29="","",VLOOKUP(B29,様式4・中学部!$I$17:$Q$136,4,FALSE))</f>
        <v/>
      </c>
      <c r="F29" s="167" t="str">
        <f>IF(B29="","",VLOOKUP(B29,様式4・中学部!$I$17:$Q$136,5,FALSE))</f>
        <v/>
      </c>
      <c r="G29" s="412" t="str">
        <f>IF(B29="","",VLOOKUP(B29,様式4・中学部!$I$17:$Q$136,7,FALSE))</f>
        <v/>
      </c>
      <c r="H29" s="198"/>
    </row>
    <row r="30" spans="1:8" ht="80.099999999999994" customHeight="1" x14ac:dyDescent="0.45">
      <c r="A30" s="161" t="s">
        <v>2142</v>
      </c>
      <c r="B30" s="168"/>
      <c r="C30" s="410"/>
      <c r="D30" s="410"/>
      <c r="E30" s="169" t="str">
        <f>IF(B30="","",VLOOKUP(B30,ア!$A$2:$C$788,2,FALSE))</f>
        <v/>
      </c>
      <c r="F30" s="170" t="str">
        <f>IF(B30="","",VLOOKUP(B30,ア!$A$2:$C$788,3,FALSE))</f>
        <v/>
      </c>
      <c r="G30" s="413"/>
      <c r="H30" s="199"/>
    </row>
    <row r="31" spans="1:8" ht="80.099999999999994" customHeight="1" x14ac:dyDescent="0.45">
      <c r="A31" s="161" t="s">
        <v>2142</v>
      </c>
      <c r="B31" s="168"/>
      <c r="C31" s="411"/>
      <c r="D31" s="411"/>
      <c r="E31" s="169" t="str">
        <f>IF(B31="","",VLOOKUP(B31,ア!$A$2:$C$788,2,FALSE))</f>
        <v/>
      </c>
      <c r="F31" s="170" t="str">
        <f>IF(B31="","",VLOOKUP(B31,ア!$A$2:$C$788,3,FALSE))</f>
        <v/>
      </c>
      <c r="G31" s="414"/>
      <c r="H31" s="200"/>
    </row>
    <row r="32" spans="1:8" ht="80.099999999999994" customHeight="1" x14ac:dyDescent="0.45">
      <c r="A32" s="164">
        <v>9</v>
      </c>
      <c r="B32" s="165"/>
      <c r="C32" s="409" t="str">
        <f>IF(B32="","",VLOOKUP(B32,様式4・中学部!$I$17:$Q$136,2,FALSE))</f>
        <v/>
      </c>
      <c r="D32" s="409" t="str">
        <f>IF(B32="","",VLOOKUP(B32,様式4・中学部!$I$17:$Q$136,3,FALSE))</f>
        <v/>
      </c>
      <c r="E32" s="166" t="str">
        <f>IF(B32="","",VLOOKUP(B32,様式4・中学部!$I$17:$Q$136,4,FALSE))</f>
        <v/>
      </c>
      <c r="F32" s="167" t="str">
        <f>IF(B32="","",VLOOKUP(B32,様式4・中学部!$I$17:$Q$136,5,FALSE))</f>
        <v/>
      </c>
      <c r="G32" s="412" t="str">
        <f>IF(B32="","",VLOOKUP(B32,様式4・中学部!$I$17:$Q$136,7,FALSE))</f>
        <v/>
      </c>
      <c r="H32" s="198"/>
    </row>
    <row r="33" spans="1:8" ht="80.099999999999994" customHeight="1" x14ac:dyDescent="0.45">
      <c r="A33" s="161" t="s">
        <v>2142</v>
      </c>
      <c r="B33" s="168"/>
      <c r="C33" s="410"/>
      <c r="D33" s="410"/>
      <c r="E33" s="169" t="str">
        <f>IF(B33="","",VLOOKUP(B33,ア!$A$2:$C$788,2,FALSE))</f>
        <v/>
      </c>
      <c r="F33" s="170" t="str">
        <f>IF(B33="","",VLOOKUP(B33,ア!$A$2:$C$788,3,FALSE))</f>
        <v/>
      </c>
      <c r="G33" s="413"/>
      <c r="H33" s="199"/>
    </row>
    <row r="34" spans="1:8" ht="80.099999999999994" customHeight="1" x14ac:dyDescent="0.45">
      <c r="A34" s="161" t="s">
        <v>2142</v>
      </c>
      <c r="B34" s="168"/>
      <c r="C34" s="411"/>
      <c r="D34" s="411"/>
      <c r="E34" s="169" t="str">
        <f>IF(B34="","",VLOOKUP(B34,ア!$A$2:$C$788,2,FALSE))</f>
        <v/>
      </c>
      <c r="F34" s="170" t="str">
        <f>IF(B34="","",VLOOKUP(B34,ア!$A$2:$C$788,3,FALSE))</f>
        <v/>
      </c>
      <c r="G34" s="414"/>
      <c r="H34" s="200"/>
    </row>
    <row r="35" spans="1:8" ht="80.099999999999994" customHeight="1" x14ac:dyDescent="0.45">
      <c r="A35" s="164">
        <v>10</v>
      </c>
      <c r="B35" s="165"/>
      <c r="C35" s="409" t="str">
        <f>IF(B35="","",VLOOKUP(B35,様式4・中学部!$I$17:$Q$136,2,FALSE))</f>
        <v/>
      </c>
      <c r="D35" s="409" t="str">
        <f>IF(B35="","",VLOOKUP(B35,様式4・中学部!$I$17:$Q$136,3,FALSE))</f>
        <v/>
      </c>
      <c r="E35" s="166" t="str">
        <f>IF(B35="","",VLOOKUP(B35,様式4・中学部!$I$17:$Q$136,4,FALSE))</f>
        <v/>
      </c>
      <c r="F35" s="167" t="str">
        <f>IF(B35="","",VLOOKUP(B35,様式4・中学部!$I$17:$Q$136,5,FALSE))</f>
        <v/>
      </c>
      <c r="G35" s="412" t="str">
        <f>IF(B35="","",VLOOKUP(B35,様式4・中学部!$I$17:$Q$136,7,FALSE))</f>
        <v/>
      </c>
      <c r="H35" s="198"/>
    </row>
    <row r="36" spans="1:8" ht="80.099999999999994" customHeight="1" x14ac:dyDescent="0.45">
      <c r="A36" s="161" t="s">
        <v>2142</v>
      </c>
      <c r="B36" s="168"/>
      <c r="C36" s="410"/>
      <c r="D36" s="410"/>
      <c r="E36" s="169" t="str">
        <f>IF(B36="","",VLOOKUP(B36,ア!$A$2:$C$788,2,FALSE))</f>
        <v/>
      </c>
      <c r="F36" s="170" t="str">
        <f>IF(B36="","",VLOOKUP(B36,ア!$A$2:$C$788,3,FALSE))</f>
        <v/>
      </c>
      <c r="G36" s="413"/>
      <c r="H36" s="199"/>
    </row>
    <row r="37" spans="1:8" ht="80.099999999999994" customHeight="1" x14ac:dyDescent="0.45">
      <c r="A37" s="161" t="s">
        <v>2142</v>
      </c>
      <c r="B37" s="168"/>
      <c r="C37" s="411"/>
      <c r="D37" s="411"/>
      <c r="E37" s="169" t="str">
        <f>IF(B37="","",VLOOKUP(B37,ア!$A$2:$C$788,2,FALSE))</f>
        <v/>
      </c>
      <c r="F37" s="170" t="str">
        <f>IF(B37="","",VLOOKUP(B37,ア!$A$2:$C$788,3,FALSE))</f>
        <v/>
      </c>
      <c r="G37" s="414"/>
      <c r="H37" s="200"/>
    </row>
    <row r="38" spans="1:8" ht="80.099999999999994" customHeight="1" x14ac:dyDescent="0.45">
      <c r="A38" s="164">
        <v>11</v>
      </c>
      <c r="B38" s="165"/>
      <c r="C38" s="409" t="str">
        <f>IF(B38="","",VLOOKUP(B38,様式4・中学部!$I$17:$Q$136,2,FALSE))</f>
        <v/>
      </c>
      <c r="D38" s="409" t="str">
        <f>IF(B38="","",VLOOKUP(B38,様式4・中学部!$I$17:$Q$136,3,FALSE))</f>
        <v/>
      </c>
      <c r="E38" s="166" t="str">
        <f>IF(B38="","",VLOOKUP(B38,様式4・中学部!$I$17:$Q$136,4,FALSE))</f>
        <v/>
      </c>
      <c r="F38" s="167" t="str">
        <f>IF(B38="","",VLOOKUP(B38,様式4・中学部!$I$17:$Q$136,5,FALSE))</f>
        <v/>
      </c>
      <c r="G38" s="412" t="str">
        <f>IF(B38="","",VLOOKUP(B38,様式4・中学部!$I$17:$Q$136,7,FALSE))</f>
        <v/>
      </c>
      <c r="H38" s="198"/>
    </row>
    <row r="39" spans="1:8" ht="80.099999999999994" customHeight="1" x14ac:dyDescent="0.45">
      <c r="A39" s="161" t="s">
        <v>2142</v>
      </c>
      <c r="B39" s="168"/>
      <c r="C39" s="410"/>
      <c r="D39" s="410"/>
      <c r="E39" s="169" t="str">
        <f>IF(B39="","",VLOOKUP(B39,ア!$A$2:$C$788,2,FALSE))</f>
        <v/>
      </c>
      <c r="F39" s="170" t="str">
        <f>IF(B39="","",VLOOKUP(B39,ア!$A$2:$C$788,3,FALSE))</f>
        <v/>
      </c>
      <c r="G39" s="413"/>
      <c r="H39" s="199"/>
    </row>
    <row r="40" spans="1:8" ht="80.099999999999994" customHeight="1" x14ac:dyDescent="0.45">
      <c r="A40" s="161" t="s">
        <v>2142</v>
      </c>
      <c r="B40" s="168"/>
      <c r="C40" s="411"/>
      <c r="D40" s="411"/>
      <c r="E40" s="169" t="str">
        <f>IF(B40="","",VLOOKUP(B40,ア!$A$2:$C$788,2,FALSE))</f>
        <v/>
      </c>
      <c r="F40" s="170" t="str">
        <f>IF(B40="","",VLOOKUP(B40,ア!$A$2:$C$788,3,FALSE))</f>
        <v/>
      </c>
      <c r="G40" s="414"/>
      <c r="H40" s="200"/>
    </row>
    <row r="41" spans="1:8" ht="80.099999999999994" customHeight="1" x14ac:dyDescent="0.45">
      <c r="A41" s="164">
        <v>12</v>
      </c>
      <c r="B41" s="165"/>
      <c r="C41" s="409" t="str">
        <f>IF(B41="","",VLOOKUP(B41,様式4・中学部!$I$17:$Q$136,2,FALSE))</f>
        <v/>
      </c>
      <c r="D41" s="409" t="str">
        <f>IF(B41="","",VLOOKUP(B41,様式4・中学部!$I$17:$Q$136,3,FALSE))</f>
        <v/>
      </c>
      <c r="E41" s="166" t="str">
        <f>IF(B41="","",VLOOKUP(B41,様式4・中学部!$I$17:$Q$136,4,FALSE))</f>
        <v/>
      </c>
      <c r="F41" s="167" t="str">
        <f>IF(B41="","",VLOOKUP(B41,様式4・中学部!$I$17:$Q$136,5,FALSE))</f>
        <v/>
      </c>
      <c r="G41" s="412" t="str">
        <f>IF(B41="","",VLOOKUP(B41,様式4・中学部!$I$17:$Q$136,7,FALSE))</f>
        <v/>
      </c>
      <c r="H41" s="198"/>
    </row>
    <row r="42" spans="1:8" ht="80.099999999999994" customHeight="1" x14ac:dyDescent="0.45">
      <c r="A42" s="161" t="s">
        <v>2142</v>
      </c>
      <c r="B42" s="168"/>
      <c r="C42" s="410"/>
      <c r="D42" s="410"/>
      <c r="E42" s="169" t="str">
        <f>IF(B42="","",VLOOKUP(B42,ア!$A$2:$C$788,2,FALSE))</f>
        <v/>
      </c>
      <c r="F42" s="170" t="str">
        <f>IF(B42="","",VLOOKUP(B42,ア!$A$2:$C$788,3,FALSE))</f>
        <v/>
      </c>
      <c r="G42" s="413"/>
      <c r="H42" s="199"/>
    </row>
    <row r="43" spans="1:8" ht="80.099999999999994" customHeight="1" x14ac:dyDescent="0.45">
      <c r="A43" s="161" t="s">
        <v>2142</v>
      </c>
      <c r="B43" s="168"/>
      <c r="C43" s="411"/>
      <c r="D43" s="411"/>
      <c r="E43" s="169" t="str">
        <f>IF(B43="","",VLOOKUP(B43,ア!$A$2:$C$788,2,FALSE))</f>
        <v/>
      </c>
      <c r="F43" s="170" t="str">
        <f>IF(B43="","",VLOOKUP(B43,ア!$A$2:$C$788,3,FALSE))</f>
        <v/>
      </c>
      <c r="G43" s="414"/>
      <c r="H43" s="200"/>
    </row>
    <row r="44" spans="1:8" ht="80.099999999999994" customHeight="1" x14ac:dyDescent="0.45">
      <c r="A44" s="164">
        <v>13</v>
      </c>
      <c r="B44" s="165"/>
      <c r="C44" s="409" t="str">
        <f>IF(B44="","",VLOOKUP(B44,様式4・中学部!$I$17:$Q$136,2,FALSE))</f>
        <v/>
      </c>
      <c r="D44" s="409" t="str">
        <f>IF(B44="","",VLOOKUP(B44,様式4・中学部!$I$17:$Q$136,3,FALSE))</f>
        <v/>
      </c>
      <c r="E44" s="166" t="str">
        <f>IF(B44="","",VLOOKUP(B44,様式4・中学部!$I$17:$Q$136,4,FALSE))</f>
        <v/>
      </c>
      <c r="F44" s="167" t="str">
        <f>IF(B44="","",VLOOKUP(B44,様式4・中学部!$I$17:$Q$136,5,FALSE))</f>
        <v/>
      </c>
      <c r="G44" s="412" t="str">
        <f>IF(B44="","",VLOOKUP(B44,様式4・中学部!$I$17:$Q$136,7,FALSE))</f>
        <v/>
      </c>
      <c r="H44" s="198"/>
    </row>
    <row r="45" spans="1:8" ht="80.099999999999994" customHeight="1" x14ac:dyDescent="0.45">
      <c r="A45" s="161" t="s">
        <v>2142</v>
      </c>
      <c r="B45" s="168"/>
      <c r="C45" s="410"/>
      <c r="D45" s="410"/>
      <c r="E45" s="169" t="str">
        <f>IF(B45="","",VLOOKUP(B45,ア!$A$2:$C$788,2,FALSE))</f>
        <v/>
      </c>
      <c r="F45" s="170" t="str">
        <f>IF(B45="","",VLOOKUP(B45,ア!$A$2:$C$788,3,FALSE))</f>
        <v/>
      </c>
      <c r="G45" s="413"/>
      <c r="H45" s="199"/>
    </row>
    <row r="46" spans="1:8" ht="80.099999999999994" customHeight="1" x14ac:dyDescent="0.45">
      <c r="A46" s="161" t="s">
        <v>2142</v>
      </c>
      <c r="B46" s="168"/>
      <c r="C46" s="411"/>
      <c r="D46" s="411"/>
      <c r="E46" s="169" t="str">
        <f>IF(B46="","",VLOOKUP(B46,ア!$A$2:$C$788,2,FALSE))</f>
        <v/>
      </c>
      <c r="F46" s="170" t="str">
        <f>IF(B46="","",VLOOKUP(B46,ア!$A$2:$C$788,3,FALSE))</f>
        <v/>
      </c>
      <c r="G46" s="414"/>
      <c r="H46" s="200"/>
    </row>
    <row r="47" spans="1:8" ht="80.099999999999994" customHeight="1" x14ac:dyDescent="0.45">
      <c r="A47" s="164">
        <v>14</v>
      </c>
      <c r="B47" s="165"/>
      <c r="C47" s="409" t="str">
        <f>IF(B47="","",VLOOKUP(B47,様式4・中学部!$I$17:$Q$136,2,FALSE))</f>
        <v/>
      </c>
      <c r="D47" s="409" t="str">
        <f>IF(B47="","",VLOOKUP(B47,様式4・中学部!$I$17:$Q$136,3,FALSE))</f>
        <v/>
      </c>
      <c r="E47" s="166" t="str">
        <f>IF(B47="","",VLOOKUP(B47,様式4・中学部!$I$17:$Q$136,4,FALSE))</f>
        <v/>
      </c>
      <c r="F47" s="167" t="str">
        <f>IF(B47="","",VLOOKUP(B47,様式4・中学部!$I$17:$Q$136,5,FALSE))</f>
        <v/>
      </c>
      <c r="G47" s="412" t="str">
        <f>IF(B47="","",VLOOKUP(B47,様式4・中学部!$I$17:$Q$136,7,FALSE))</f>
        <v/>
      </c>
      <c r="H47" s="198"/>
    </row>
    <row r="48" spans="1:8" ht="80.099999999999994" customHeight="1" x14ac:dyDescent="0.45">
      <c r="A48" s="161" t="s">
        <v>2142</v>
      </c>
      <c r="B48" s="168"/>
      <c r="C48" s="410"/>
      <c r="D48" s="410"/>
      <c r="E48" s="169" t="str">
        <f>IF(B48="","",VLOOKUP(B48,ア!$A$2:$C$788,2,FALSE))</f>
        <v/>
      </c>
      <c r="F48" s="170" t="str">
        <f>IF(B48="","",VLOOKUP(B48,ア!$A$2:$C$788,3,FALSE))</f>
        <v/>
      </c>
      <c r="G48" s="413"/>
      <c r="H48" s="199"/>
    </row>
    <row r="49" spans="1:8" ht="80.099999999999994" customHeight="1" x14ac:dyDescent="0.45">
      <c r="A49" s="161" t="s">
        <v>2142</v>
      </c>
      <c r="B49" s="168"/>
      <c r="C49" s="411"/>
      <c r="D49" s="411"/>
      <c r="E49" s="169" t="str">
        <f>IF(B49="","",VLOOKUP(B49,ア!$A$2:$C$788,2,FALSE))</f>
        <v/>
      </c>
      <c r="F49" s="170" t="str">
        <f>IF(B49="","",VLOOKUP(B49,ア!$A$2:$C$788,3,FALSE))</f>
        <v/>
      </c>
      <c r="G49" s="414"/>
      <c r="H49" s="200"/>
    </row>
    <row r="50" spans="1:8" ht="80.099999999999994" customHeight="1" x14ac:dyDescent="0.45">
      <c r="A50" s="164">
        <v>15</v>
      </c>
      <c r="B50" s="165"/>
      <c r="C50" s="409" t="str">
        <f>IF(B50="","",VLOOKUP(B50,様式4・中学部!$I$17:$Q$136,2,FALSE))</f>
        <v/>
      </c>
      <c r="D50" s="409" t="str">
        <f>IF(B50="","",VLOOKUP(B50,様式4・中学部!$I$17:$Q$136,3,FALSE))</f>
        <v/>
      </c>
      <c r="E50" s="166" t="str">
        <f>IF(B50="","",VLOOKUP(B50,様式4・中学部!$I$17:$Q$136,4,FALSE))</f>
        <v/>
      </c>
      <c r="F50" s="167" t="str">
        <f>IF(B50="","",VLOOKUP(B50,様式4・中学部!$I$17:$Q$136,5,FALSE))</f>
        <v/>
      </c>
      <c r="G50" s="412" t="str">
        <f>IF(B50="","",VLOOKUP(B50,様式4・中学部!$I$17:$Q$136,7,FALSE))</f>
        <v/>
      </c>
      <c r="H50" s="198"/>
    </row>
    <row r="51" spans="1:8" ht="80.099999999999994" customHeight="1" x14ac:dyDescent="0.45">
      <c r="A51" s="161" t="s">
        <v>2142</v>
      </c>
      <c r="B51" s="168"/>
      <c r="C51" s="410"/>
      <c r="D51" s="410"/>
      <c r="E51" s="169" t="str">
        <f>IF(B51="","",VLOOKUP(B51,ア!$A$2:$C$788,2,FALSE))</f>
        <v/>
      </c>
      <c r="F51" s="170" t="str">
        <f>IF(B51="","",VLOOKUP(B51,ア!$A$2:$C$788,3,FALSE))</f>
        <v/>
      </c>
      <c r="G51" s="413"/>
      <c r="H51" s="199"/>
    </row>
    <row r="52" spans="1:8" ht="80.099999999999994" customHeight="1" x14ac:dyDescent="0.45">
      <c r="A52" s="161" t="s">
        <v>2142</v>
      </c>
      <c r="B52" s="168"/>
      <c r="C52" s="411"/>
      <c r="D52" s="411"/>
      <c r="E52" s="169" t="str">
        <f>IF(B52="","",VLOOKUP(B52,ア!$A$2:$C$788,2,FALSE))</f>
        <v/>
      </c>
      <c r="F52" s="170" t="str">
        <f>IF(B52="","",VLOOKUP(B52,ア!$A$2:$C$788,3,FALSE))</f>
        <v/>
      </c>
      <c r="G52" s="414"/>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1">
      <formula>OR(#REF!="オ",#REF!="カ")</formula>
    </cfRule>
  </conditionalFormatting>
  <conditionalFormatting sqref="E11:F11">
    <cfRule type="expression" dxfId="36" priority="28">
      <formula>OR(#REF!="オ",#REF!="カ")</formula>
    </cfRule>
  </conditionalFormatting>
  <conditionalFormatting sqref="E14:F14">
    <cfRule type="expression" dxfId="35" priority="26">
      <formula>OR(#REF!="オ",#REF!="カ")</formula>
    </cfRule>
  </conditionalFormatting>
  <conditionalFormatting sqref="E17:F17">
    <cfRule type="expression" dxfId="34" priority="24">
      <formula>OR(#REF!="オ",#REF!="カ")</formula>
    </cfRule>
  </conditionalFormatting>
  <conditionalFormatting sqref="E20:F20">
    <cfRule type="expression" dxfId="33" priority="22">
      <formula>OR(#REF!="オ",#REF!="カ")</formula>
    </cfRule>
  </conditionalFormatting>
  <conditionalFormatting sqref="E23:F23">
    <cfRule type="expression" dxfId="32" priority="20">
      <formula>OR(#REF!="オ",#REF!="カ")</formula>
    </cfRule>
  </conditionalFormatting>
  <conditionalFormatting sqref="E26:F26">
    <cfRule type="expression" dxfId="31" priority="18">
      <formula>OR(#REF!="オ",#REF!="カ")</formula>
    </cfRule>
  </conditionalFormatting>
  <conditionalFormatting sqref="E29:F29">
    <cfRule type="expression" dxfId="30" priority="16">
      <formula>OR(#REF!="オ",#REF!="カ")</formula>
    </cfRule>
  </conditionalFormatting>
  <conditionalFormatting sqref="E32:F32">
    <cfRule type="expression" dxfId="29" priority="14">
      <formula>OR(#REF!="オ",#REF!="カ")</formula>
    </cfRule>
  </conditionalFormatting>
  <conditionalFormatting sqref="E35:F35">
    <cfRule type="expression" dxfId="28" priority="12">
      <formula>OR(#REF!="オ",#REF!="カ")</formula>
    </cfRule>
  </conditionalFormatting>
  <conditionalFormatting sqref="E38:F38">
    <cfRule type="expression" dxfId="27" priority="10">
      <formula>OR(#REF!="オ",#REF!="カ")</formula>
    </cfRule>
  </conditionalFormatting>
  <conditionalFormatting sqref="E41:F41">
    <cfRule type="expression" dxfId="26" priority="8">
      <formula>OR(#REF!="オ",#REF!="カ")</formula>
    </cfRule>
  </conditionalFormatting>
  <conditionalFormatting sqref="E44:F44">
    <cfRule type="expression" dxfId="25" priority="6">
      <formula>OR(#REF!="オ",#REF!="カ")</formula>
    </cfRule>
  </conditionalFormatting>
  <conditionalFormatting sqref="E47:F47">
    <cfRule type="expression" dxfId="24" priority="4">
      <formula>OR(#REF!="オ",#REF!="カ")</formula>
    </cfRule>
  </conditionalFormatting>
  <conditionalFormatting sqref="E50:F50">
    <cfRule type="expression" dxfId="23" priority="2">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E1" zoomScale="85" zoomScaleNormal="100" zoomScaleSheetLayoutView="85" workbookViewId="0">
      <selection activeCell="F20" sqref="F2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92" t="str">
        <f>様式4・中学部!W3</f>
        <v>中学部</v>
      </c>
      <c r="B1" s="393"/>
      <c r="C1" s="394" t="s">
        <v>5528</v>
      </c>
      <c r="D1" s="395"/>
      <c r="E1" s="157"/>
      <c r="F1" s="401"/>
      <c r="G1" s="401"/>
      <c r="H1" s="401"/>
      <c r="I1" s="401"/>
    </row>
    <row r="2" spans="1:9" ht="29.25" customHeight="1" x14ac:dyDescent="0.45">
      <c r="A2" s="397" t="str">
        <f>様式３・中1!$A$2</f>
        <v>令和８年度使用教科用図書図書選定理由一覧表（支援学校用）</v>
      </c>
      <c r="B2" s="397"/>
      <c r="C2" s="397"/>
      <c r="D2" s="397"/>
      <c r="E2" s="397"/>
      <c r="F2" s="397"/>
      <c r="G2" s="397"/>
      <c r="H2" s="397"/>
      <c r="I2" s="397"/>
    </row>
    <row r="3" spans="1:9" s="1" customFormat="1" ht="22.5" customHeight="1" x14ac:dyDescent="0.2">
      <c r="A3" s="415"/>
      <c r="B3" s="415"/>
      <c r="C3" s="415"/>
      <c r="D3" s="289"/>
      <c r="E3" s="289"/>
      <c r="F3" s="398" t="str">
        <f>様式３・中1!F3</f>
        <v>学校名　　　大阪府立豊中支援学校　　　中学部</v>
      </c>
      <c r="G3" s="398"/>
      <c r="H3" s="398"/>
      <c r="I3" s="398"/>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9" t="s">
        <v>2019</v>
      </c>
      <c r="B5" s="399"/>
      <c r="C5" s="399"/>
      <c r="D5" s="171"/>
      <c r="E5" s="171"/>
    </row>
    <row r="6" spans="1:9" ht="20.399999999999999" customHeight="1" x14ac:dyDescent="0.45">
      <c r="A6" s="399"/>
      <c r="B6" s="399"/>
      <c r="C6" s="399"/>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7731</v>
      </c>
      <c r="C8" s="180" t="str">
        <f>IF(B8="","",VLOOKUP(B8,様式4・中学部!$R$17:$Z$136,2,FALSE))</f>
        <v>国語</v>
      </c>
      <c r="D8" s="180" t="str">
        <f>IF(B8="","",VLOOKUP(B8,様式4・中学部!$R$17:$Z$136,3,FALSE))</f>
        <v>国語</v>
      </c>
      <c r="E8" s="178" t="str">
        <f>IF(B8="","",VLOOKUP(B8,様式4・中学部!$R$17:$Z$136,4,FALSE))</f>
        <v>東書</v>
      </c>
      <c r="F8" s="179" t="str">
        <f>IF(B8="","",VLOOKUP(B8,様式4・中学部!$R$17:$Z$136,5,FALSE))</f>
        <v>国語　☆☆☆☆☆</v>
      </c>
      <c r="G8" s="181" t="str">
        <f>IF(B8="","",VLOOKUP(B8,様式4・中学部!$R$17:$Z$136,6,FALSE))</f>
        <v>知</v>
      </c>
      <c r="H8" s="181" t="str">
        <f>IF(B8="","",VLOOKUP(B8,様式4・中学部!$R$17:$Z$136,7,FALSE))</f>
        <v>A</v>
      </c>
      <c r="I8" s="307" t="s">
        <v>7912</v>
      </c>
    </row>
    <row r="9" spans="1:9" ht="80.099999999999994" customHeight="1" x14ac:dyDescent="0.45">
      <c r="A9" s="176">
        <v>2</v>
      </c>
      <c r="B9" s="177"/>
      <c r="C9" s="180" t="str">
        <f>IF(B9="","",VLOOKUP(B9,様式4・中学部!$R$17:$Z$136,2,FALSE))</f>
        <v/>
      </c>
      <c r="D9" s="180" t="str">
        <f>IF(B9="","",VLOOKUP(B9,様式4・中学部!$R$17:$Z$136,3,FALSE))</f>
        <v/>
      </c>
      <c r="E9" s="178" t="str">
        <f>IF(B9="","",VLOOKUP(B9,様式4・中学部!$R$17:$Z$136,4,FALSE))</f>
        <v/>
      </c>
      <c r="F9" s="179" t="str">
        <f>IF(B9="","",VLOOKUP(B9,様式4・中学部!$R$17:$Z$136,5,FALSE))</f>
        <v/>
      </c>
      <c r="G9" s="181" t="str">
        <f>IF(B9="","",VLOOKUP(B9,様式4・中学部!$R$17:$Z$136,6,FALSE))</f>
        <v/>
      </c>
      <c r="H9" s="181" t="str">
        <f>IF(B9="","",VLOOKUP(B9,様式4・中学部!$R$17:$Z$136,7,FALSE))</f>
        <v/>
      </c>
      <c r="I9" s="197"/>
    </row>
    <row r="10" spans="1:9" ht="80.099999999999994" customHeight="1" x14ac:dyDescent="0.45">
      <c r="A10" s="176">
        <v>3</v>
      </c>
      <c r="B10" s="177"/>
      <c r="C10" s="180" t="str">
        <f>IF(B10="","",VLOOKUP(B10,様式4・中学部!$R$17:$Z$136,2,FALSE))</f>
        <v/>
      </c>
      <c r="D10" s="180" t="str">
        <f>IF(B10="","",VLOOKUP(B10,様式4・中学部!$R$17:$Z$136,3,FALSE))</f>
        <v/>
      </c>
      <c r="E10" s="178" t="str">
        <f>IF(B10="","",VLOOKUP(B10,様式4・中学部!$R$17:$Z$136,4,FALSE))</f>
        <v/>
      </c>
      <c r="F10" s="179" t="str">
        <f>IF(B10="","",VLOOKUP(B10,様式4・中学部!$R$17:$Z$136,5,FALSE))</f>
        <v/>
      </c>
      <c r="G10" s="181" t="str">
        <f>IF(B10="","",VLOOKUP(B10,様式4・中学部!$R$17:$Z$136,6,FALSE))</f>
        <v/>
      </c>
      <c r="H10" s="181" t="str">
        <f>IF(B10="","",VLOOKUP(B10,様式4・中学部!$R$17:$Z$136,7,FALSE))</f>
        <v/>
      </c>
      <c r="I10" s="197"/>
    </row>
    <row r="11" spans="1:9" ht="80.099999999999994" customHeight="1" x14ac:dyDescent="0.45">
      <c r="A11" s="176">
        <v>4</v>
      </c>
      <c r="B11" s="177"/>
      <c r="C11" s="180" t="str">
        <f>IF(B11="","",VLOOKUP(B11,様式4・中学部!$R$17:$Z$136,2,FALSE))</f>
        <v/>
      </c>
      <c r="D11" s="180" t="str">
        <f>IF(B11="","",VLOOKUP(B11,様式4・中学部!$R$17:$Z$136,3,FALSE))</f>
        <v/>
      </c>
      <c r="E11" s="178" t="str">
        <f>IF(B11="","",VLOOKUP(B11,様式4・中学部!$R$17:$Z$136,4,FALSE))</f>
        <v/>
      </c>
      <c r="F11" s="179" t="str">
        <f>IF(B11="","",VLOOKUP(B11,様式4・中学部!$R$17:$Z$136,5,FALSE))</f>
        <v/>
      </c>
      <c r="G11" s="181" t="str">
        <f>IF(B11="","",VLOOKUP(B11,様式4・中学部!$R$17:$Z$136,6,FALSE))</f>
        <v/>
      </c>
      <c r="H11" s="181" t="str">
        <f>IF(B11="","",VLOOKUP(B11,様式4・中学部!$R$17:$Z$136,7,FALSE))</f>
        <v/>
      </c>
      <c r="I11" s="197"/>
    </row>
    <row r="12" spans="1:9" ht="80.099999999999994" customHeight="1" x14ac:dyDescent="0.45">
      <c r="A12" s="176">
        <v>5</v>
      </c>
      <c r="B12" s="177"/>
      <c r="C12" s="180" t="str">
        <f>IF(B12="","",VLOOKUP(B12,様式4・中学部!$R$17:$Z$136,2,FALSE))</f>
        <v/>
      </c>
      <c r="D12" s="180" t="str">
        <f>IF(B12="","",VLOOKUP(B12,様式4・中学部!$R$17:$Z$136,3,FALSE))</f>
        <v/>
      </c>
      <c r="E12" s="178" t="str">
        <f>IF(B12="","",VLOOKUP(B12,様式4・中学部!$R$17:$Z$136,4,FALSE))</f>
        <v/>
      </c>
      <c r="F12" s="179" t="str">
        <f>IF(B12="","",VLOOKUP(B12,様式4・中学部!$R$17:$Z$136,5,FALSE))</f>
        <v/>
      </c>
      <c r="G12" s="181" t="str">
        <f>IF(B12="","",VLOOKUP(B12,様式4・中学部!$R$17:$Z$136,6,FALSE))</f>
        <v/>
      </c>
      <c r="H12" s="181" t="str">
        <f>IF(B12="","",VLOOKUP(B12,様式4・中学部!$R$17:$Z$136,7,FALSE))</f>
        <v/>
      </c>
      <c r="I12" s="197"/>
    </row>
    <row r="13" spans="1:9" ht="80.099999999999994" customHeight="1" x14ac:dyDescent="0.45">
      <c r="A13" s="176">
        <v>6</v>
      </c>
      <c r="B13" s="177"/>
      <c r="C13" s="180" t="str">
        <f>IF(B13="","",VLOOKUP(B13,様式4・中学部!$R$17:$Z$136,2,FALSE))</f>
        <v/>
      </c>
      <c r="D13" s="180" t="str">
        <f>IF(B13="","",VLOOKUP(B13,様式4・中学部!$R$17:$Z$136,3,FALSE))</f>
        <v/>
      </c>
      <c r="E13" s="178" t="str">
        <f>IF(B13="","",VLOOKUP(B13,様式4・中学部!$R$17:$Z$136,4,FALSE))</f>
        <v/>
      </c>
      <c r="F13" s="179" t="str">
        <f>IF(B13="","",VLOOKUP(B13,様式4・中学部!$R$17:$Z$136,5,FALSE))</f>
        <v/>
      </c>
      <c r="G13" s="181" t="str">
        <f>IF(B13="","",VLOOKUP(B13,様式4・中学部!$R$17:$Z$136,6,FALSE))</f>
        <v/>
      </c>
      <c r="H13" s="181" t="str">
        <f>IF(B13="","",VLOOKUP(B13,様式4・中学部!$R$17:$Z$136,7,FALSE))</f>
        <v/>
      </c>
      <c r="I13" s="197"/>
    </row>
    <row r="14" spans="1:9" ht="80.099999999999994" customHeight="1" x14ac:dyDescent="0.45">
      <c r="A14" s="176">
        <v>7</v>
      </c>
      <c r="B14" s="177"/>
      <c r="C14" s="180" t="str">
        <f>IF(B14="","",VLOOKUP(B14,様式4・中学部!$R$17:$Z$136,2,FALSE))</f>
        <v/>
      </c>
      <c r="D14" s="180" t="str">
        <f>IF(B14="","",VLOOKUP(B14,様式4・中学部!$R$17:$Z$136,3,FALSE))</f>
        <v/>
      </c>
      <c r="E14" s="178" t="str">
        <f>IF(B14="","",VLOOKUP(B14,様式4・中学部!$R$17:$Z$136,4,FALSE))</f>
        <v/>
      </c>
      <c r="F14" s="179" t="str">
        <f>IF(B14="","",VLOOKUP(B14,様式4・中学部!$R$17:$Z$136,5,FALSE))</f>
        <v/>
      </c>
      <c r="G14" s="181" t="str">
        <f>IF(B14="","",VLOOKUP(B14,様式4・中学部!$R$17:$Z$136,6,FALSE))</f>
        <v/>
      </c>
      <c r="H14" s="181" t="str">
        <f>IF(B14="","",VLOOKUP(B14,様式4・中学部!$R$17:$Z$136,7,FALSE))</f>
        <v/>
      </c>
      <c r="I14" s="197"/>
    </row>
    <row r="15" spans="1:9" ht="80.099999999999994" customHeight="1" x14ac:dyDescent="0.45">
      <c r="A15" s="176">
        <v>8</v>
      </c>
      <c r="B15" s="177"/>
      <c r="C15" s="180" t="str">
        <f>IF(B15="","",VLOOKUP(B15,様式4・中学部!$R$17:$Z$136,2,FALSE))</f>
        <v/>
      </c>
      <c r="D15" s="180" t="str">
        <f>IF(B15="","",VLOOKUP(B15,様式4・中学部!$R$17:$Z$136,3,FALSE))</f>
        <v/>
      </c>
      <c r="E15" s="178" t="str">
        <f>IF(B15="","",VLOOKUP(B15,様式4・中学部!$R$17:$Z$136,4,FALSE))</f>
        <v/>
      </c>
      <c r="F15" s="179" t="str">
        <f>IF(B15="","",VLOOKUP(B15,様式4・中学部!$R$17:$Z$136,5,FALSE))</f>
        <v/>
      </c>
      <c r="G15" s="181" t="str">
        <f>IF(B15="","",VLOOKUP(B15,様式4・中学部!$R$17:$Z$136,6,FALSE))</f>
        <v/>
      </c>
      <c r="H15" s="181" t="str">
        <f>IF(B15="","",VLOOKUP(B15,様式4・中学部!$R$17:$Z$136,7,FALSE))</f>
        <v/>
      </c>
      <c r="I15" s="197"/>
    </row>
    <row r="16" spans="1:9" ht="80.099999999999994" customHeight="1" x14ac:dyDescent="0.45">
      <c r="A16" s="176">
        <v>9</v>
      </c>
      <c r="B16" s="177"/>
      <c r="C16" s="180" t="str">
        <f>IF(B16="","",VLOOKUP(B16,様式4・中学部!$R$17:$Z$136,2,FALSE))</f>
        <v/>
      </c>
      <c r="D16" s="180" t="str">
        <f>IF(B16="","",VLOOKUP(B16,様式4・中学部!$R$17:$Z$136,3,FALSE))</f>
        <v/>
      </c>
      <c r="E16" s="178" t="str">
        <f>IF(B16="","",VLOOKUP(B16,様式4・中学部!$R$17:$Z$136,4,FALSE))</f>
        <v/>
      </c>
      <c r="F16" s="179" t="str">
        <f>IF(B16="","",VLOOKUP(B16,様式4・中学部!$R$17:$Z$136,5,FALSE))</f>
        <v/>
      </c>
      <c r="G16" s="181" t="str">
        <f>IF(B16="","",VLOOKUP(B16,様式4・中学部!$R$17:$Z$136,6,FALSE))</f>
        <v/>
      </c>
      <c r="H16" s="181" t="str">
        <f>IF(B16="","",VLOOKUP(B16,様式4・中学部!$R$17:$Z$136,7,FALSE))</f>
        <v/>
      </c>
      <c r="I16" s="197"/>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5" zoomScale="85" zoomScaleNormal="100" zoomScaleSheetLayoutView="85" workbookViewId="0">
      <selection activeCell="F20" sqref="F2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2" t="str">
        <f>様式4・中学部!W3</f>
        <v>中学部</v>
      </c>
      <c r="B1" s="393"/>
      <c r="C1" s="404" t="s">
        <v>5526</v>
      </c>
      <c r="D1" s="405"/>
      <c r="E1" s="157"/>
      <c r="F1" s="401" t="s">
        <v>7713</v>
      </c>
      <c r="G1" s="401"/>
      <c r="H1" s="401"/>
    </row>
    <row r="2" spans="1:8" ht="29.25" customHeight="1" x14ac:dyDescent="0.45">
      <c r="A2" s="407" t="str">
        <f>様式4・中学部!F1&amp;"選定理由一覧表（検定済教科書　新規選定）"</f>
        <v>令和８年度使用教科用図書選定理由一覧表（検定済教科書　新規選定）</v>
      </c>
      <c r="B2" s="407"/>
      <c r="C2" s="407"/>
      <c r="D2" s="407"/>
      <c r="E2" s="407"/>
      <c r="F2" s="407"/>
      <c r="G2" s="407"/>
      <c r="H2" s="407"/>
    </row>
    <row r="3" spans="1:8" s="35" customFormat="1" ht="22.5" customHeight="1" x14ac:dyDescent="0.2">
      <c r="A3" s="408"/>
      <c r="B3" s="408"/>
      <c r="C3" s="408"/>
      <c r="D3" s="1"/>
      <c r="E3" s="171"/>
      <c r="F3" s="400" t="str">
        <f>様式３・中1!F3</f>
        <v>学校名　　　大阪府立豊中支援学校　　　中学部</v>
      </c>
      <c r="G3" s="400"/>
      <c r="H3" s="400"/>
    </row>
    <row r="4" spans="1:8" s="35" customFormat="1" ht="20.399999999999999" customHeight="1" x14ac:dyDescent="0.2">
      <c r="A4" s="158"/>
      <c r="B4" s="158"/>
      <c r="C4" s="159"/>
      <c r="D4" s="159"/>
      <c r="E4" s="159"/>
      <c r="F4" s="406"/>
      <c r="G4" s="406"/>
      <c r="H4" s="406"/>
    </row>
    <row r="5" spans="1:8" s="35" customFormat="1" ht="20.399999999999999" customHeight="1" x14ac:dyDescent="0.2">
      <c r="A5" s="399" t="s">
        <v>2019</v>
      </c>
      <c r="B5" s="399"/>
      <c r="C5" s="399"/>
      <c r="D5" s="159"/>
      <c r="E5" s="159"/>
      <c r="F5" s="285" t="s">
        <v>7714</v>
      </c>
      <c r="G5" s="285"/>
      <c r="H5" s="285"/>
    </row>
    <row r="6" spans="1:8" ht="20.399999999999999" customHeight="1" x14ac:dyDescent="0.45">
      <c r="A6" s="399"/>
      <c r="B6" s="399"/>
      <c r="C6" s="399"/>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409" t="str">
        <f>IF(B8="","",VLOOKUP(B8,様式4・中学部!$R$17:$Z$136,2,FALSE))</f>
        <v/>
      </c>
      <c r="D8" s="409" t="str">
        <f>IF(B8="","",VLOOKUP(B8,様式4・中学部!$R$17:$Z$136,3,FALSE))</f>
        <v/>
      </c>
      <c r="E8" s="166" t="str">
        <f>IF(B8="","",VLOOKUP(B8,様式4・中学部!$A$17:$H$136,4,FALSE))</f>
        <v/>
      </c>
      <c r="F8" s="167" t="str">
        <f>IF(B8="","",VLOOKUP(B8,様式4・中学部!$R$17:$Z$136,5,FALSE))</f>
        <v/>
      </c>
      <c r="G8" s="412" t="str">
        <f>IF(B8="","",VLOOKUP(B8,様式4・中学部!$R$17:$Z$136,7,FALSE))</f>
        <v/>
      </c>
      <c r="H8" s="198"/>
    </row>
    <row r="9" spans="1:8" ht="80.099999999999994" customHeight="1" x14ac:dyDescent="0.45">
      <c r="A9" s="161" t="s">
        <v>2142</v>
      </c>
      <c r="B9" s="168"/>
      <c r="C9" s="410"/>
      <c r="D9" s="410"/>
      <c r="E9" s="169" t="str">
        <f>IF(B9="","",VLOOKUP(B9,ア!$A$2:$C$788,2,FALSE))</f>
        <v/>
      </c>
      <c r="F9" s="170" t="str">
        <f>IF(B9="","",VLOOKUP(B9,ア!$A$2:$C$788,3,FALSE))</f>
        <v/>
      </c>
      <c r="G9" s="413"/>
      <c r="H9" s="199"/>
    </row>
    <row r="10" spans="1:8" ht="80.099999999999994" customHeight="1" x14ac:dyDescent="0.45">
      <c r="A10" s="161" t="s">
        <v>2142</v>
      </c>
      <c r="B10" s="168"/>
      <c r="C10" s="411"/>
      <c r="D10" s="411"/>
      <c r="E10" s="169" t="str">
        <f>IF(B10="","",VLOOKUP(B10,ア!$A$2:$C$788,2,FALSE))</f>
        <v/>
      </c>
      <c r="F10" s="170" t="str">
        <f>IF(B10="","",VLOOKUP(B10,ア!$A$2:$C$788,3,FALSE))</f>
        <v/>
      </c>
      <c r="G10" s="414"/>
      <c r="H10" s="200"/>
    </row>
    <row r="11" spans="1:8" ht="80.099999999999994" customHeight="1" x14ac:dyDescent="0.45">
      <c r="A11" s="164">
        <v>2</v>
      </c>
      <c r="B11" s="165"/>
      <c r="C11" s="409" t="str">
        <f>IF(B11="","",VLOOKUP(B11,様式4・中学部!$R$17:$Z$136,2,FALSE))</f>
        <v/>
      </c>
      <c r="D11" s="409" t="str">
        <f>IF(B11="","",VLOOKUP(B11,様式4・中学部!$R$17:$Z$136,3,FALSE))</f>
        <v/>
      </c>
      <c r="E11" s="166" t="str">
        <f>IF(B11="","",VLOOKUP(B11,様式4・中学部!$R$17:$Z$136,4,FALSE))</f>
        <v/>
      </c>
      <c r="F11" s="167" t="str">
        <f>IF(B11="","",VLOOKUP(B11,様式4・中学部!$R$17:$Z$136,5,FALSE))</f>
        <v/>
      </c>
      <c r="G11" s="412" t="str">
        <f>IF(B11="","",VLOOKUP(B11,様式4・中学部!$R$17:$Z$136,7,FALSE))</f>
        <v/>
      </c>
      <c r="H11" s="198"/>
    </row>
    <row r="12" spans="1:8" ht="80.099999999999994" customHeight="1" x14ac:dyDescent="0.45">
      <c r="A12" s="161" t="s">
        <v>2142</v>
      </c>
      <c r="B12" s="168"/>
      <c r="C12" s="410"/>
      <c r="D12" s="410"/>
      <c r="E12" s="169" t="str">
        <f>IF(B12="","",VLOOKUP(B12,ア!$A$2:$C$788,2,FALSE))</f>
        <v/>
      </c>
      <c r="F12" s="170" t="str">
        <f>IF(B12="","",VLOOKUP(B12,ア!$A$2:$C$788,3,FALSE))</f>
        <v/>
      </c>
      <c r="G12" s="413"/>
      <c r="H12" s="199"/>
    </row>
    <row r="13" spans="1:8" ht="80.099999999999994" customHeight="1" x14ac:dyDescent="0.45">
      <c r="A13" s="161" t="s">
        <v>2142</v>
      </c>
      <c r="B13" s="168"/>
      <c r="C13" s="411"/>
      <c r="D13" s="411"/>
      <c r="E13" s="169" t="str">
        <f>IF(B13="","",VLOOKUP(B13,ア!$A$2:$C$788,2,FALSE))</f>
        <v/>
      </c>
      <c r="F13" s="170" t="str">
        <f>IF(B13="","",VLOOKUP(B13,ア!$A$2:$C$788,3,FALSE))</f>
        <v/>
      </c>
      <c r="G13" s="414"/>
      <c r="H13" s="200"/>
    </row>
    <row r="14" spans="1:8" ht="80.099999999999994" customHeight="1" x14ac:dyDescent="0.45">
      <c r="A14" s="164">
        <v>3</v>
      </c>
      <c r="B14" s="165"/>
      <c r="C14" s="409" t="str">
        <f>IF(B14="","",VLOOKUP(B14,様式4・中学部!$R$17:$Z$136,2,FALSE))</f>
        <v/>
      </c>
      <c r="D14" s="409" t="str">
        <f>IF(B14="","",VLOOKUP(B14,様式4・中学部!$R$17:$Z$136,3,FALSE))</f>
        <v/>
      </c>
      <c r="E14" s="166" t="str">
        <f>IF(B14="","",VLOOKUP(B14,様式4・中学部!$R$17:$Z$136,4,FALSE))</f>
        <v/>
      </c>
      <c r="F14" s="167" t="str">
        <f>IF(B14="","",VLOOKUP(B14,様式4・中学部!$R$17:$Z$136,5,FALSE))</f>
        <v/>
      </c>
      <c r="G14" s="412" t="str">
        <f>IF(B14="","",VLOOKUP(B14,様式4・中学部!$R$17:$Z$136,7,FALSE))</f>
        <v/>
      </c>
      <c r="H14" s="198"/>
    </row>
    <row r="15" spans="1:8" ht="80.099999999999994" customHeight="1" x14ac:dyDescent="0.45">
      <c r="A15" s="161" t="s">
        <v>2142</v>
      </c>
      <c r="B15" s="168"/>
      <c r="C15" s="410"/>
      <c r="D15" s="410"/>
      <c r="E15" s="169" t="str">
        <f>IF(B15="","",VLOOKUP(B15,ア!$A$2:$C$788,2,FALSE))</f>
        <v/>
      </c>
      <c r="F15" s="170" t="str">
        <f>IF(B15="","",VLOOKUP(B15,ア!$A$2:$C$788,3,FALSE))</f>
        <v/>
      </c>
      <c r="G15" s="413"/>
      <c r="H15" s="199"/>
    </row>
    <row r="16" spans="1:8" ht="80.099999999999994" customHeight="1" x14ac:dyDescent="0.45">
      <c r="A16" s="161" t="s">
        <v>2142</v>
      </c>
      <c r="B16" s="168"/>
      <c r="C16" s="411"/>
      <c r="D16" s="411"/>
      <c r="E16" s="169" t="str">
        <f>IF(B16="","",VLOOKUP(B16,ア!$A$2:$C$788,2,FALSE))</f>
        <v/>
      </c>
      <c r="F16" s="170" t="str">
        <f>IF(B16="","",VLOOKUP(B16,ア!$A$2:$C$788,3,FALSE))</f>
        <v/>
      </c>
      <c r="G16" s="414"/>
      <c r="H16" s="200"/>
    </row>
    <row r="17" spans="1:8" ht="80.099999999999994" customHeight="1" x14ac:dyDescent="0.45">
      <c r="A17" s="164">
        <v>4</v>
      </c>
      <c r="B17" s="165"/>
      <c r="C17" s="409" t="str">
        <f>IF(B17="","",VLOOKUP(B17,様式4・中学部!$R$17:$Z$136,2,FALSE))</f>
        <v/>
      </c>
      <c r="D17" s="409" t="str">
        <f>IF(B17="","",VLOOKUP(B17,様式4・中学部!$R$17:$Z$136,3,FALSE))</f>
        <v/>
      </c>
      <c r="E17" s="166" t="str">
        <f>IF(B17="","",VLOOKUP(B17,様式4・中学部!$R$17:$Z$136,4,FALSE))</f>
        <v/>
      </c>
      <c r="F17" s="167" t="str">
        <f>IF(B17="","",VLOOKUP(B17,様式4・中学部!$R$17:$Z$136,5,FALSE))</f>
        <v/>
      </c>
      <c r="G17" s="412" t="str">
        <f>IF(B17="","",VLOOKUP(B17,様式4・中学部!$R$17:$Z$136,7,FALSE))</f>
        <v/>
      </c>
      <c r="H17" s="198"/>
    </row>
    <row r="18" spans="1:8" ht="80.099999999999994" customHeight="1" x14ac:dyDescent="0.45">
      <c r="A18" s="161" t="s">
        <v>2142</v>
      </c>
      <c r="B18" s="168"/>
      <c r="C18" s="410"/>
      <c r="D18" s="410"/>
      <c r="E18" s="169" t="str">
        <f>IF(B18="","",VLOOKUP(B18,ア!$A$2:$C$788,2,FALSE))</f>
        <v/>
      </c>
      <c r="F18" s="170" t="str">
        <f>IF(B18="","",VLOOKUP(B18,ア!$A$2:$C$788,3,FALSE))</f>
        <v/>
      </c>
      <c r="G18" s="413"/>
      <c r="H18" s="199"/>
    </row>
    <row r="19" spans="1:8" ht="80.099999999999994" customHeight="1" x14ac:dyDescent="0.45">
      <c r="A19" s="161" t="s">
        <v>2142</v>
      </c>
      <c r="B19" s="168"/>
      <c r="C19" s="411"/>
      <c r="D19" s="411"/>
      <c r="E19" s="169" t="str">
        <f>IF(B19="","",VLOOKUP(B19,ア!$A$2:$C$788,2,FALSE))</f>
        <v/>
      </c>
      <c r="F19" s="170" t="str">
        <f>IF(B19="","",VLOOKUP(B19,ア!$A$2:$C$788,3,FALSE))</f>
        <v/>
      </c>
      <c r="G19" s="414"/>
      <c r="H19" s="200"/>
    </row>
    <row r="20" spans="1:8" ht="80.099999999999994" customHeight="1" x14ac:dyDescent="0.45">
      <c r="A20" s="164">
        <v>5</v>
      </c>
      <c r="B20" s="165"/>
      <c r="C20" s="409" t="str">
        <f>IF(B20="","",VLOOKUP(B20,様式4・中学部!$R$17:$Z$136,2,FALSE))</f>
        <v/>
      </c>
      <c r="D20" s="409" t="str">
        <f>IF(B20="","",VLOOKUP(B20,様式4・中学部!$R$17:$Z$136,3,FALSE))</f>
        <v/>
      </c>
      <c r="E20" s="166" t="str">
        <f>IF(B20="","",VLOOKUP(B20,様式4・中学部!$R$17:$Z$136,4,FALSE))</f>
        <v/>
      </c>
      <c r="F20" s="167" t="str">
        <f>IF(B20="","",VLOOKUP(B20,様式4・中学部!$R$17:$Z$136,5,FALSE))</f>
        <v/>
      </c>
      <c r="G20" s="412" t="str">
        <f>IF(B20="","",VLOOKUP(B20,様式4・中学部!$R$17:$Z$136,7,FALSE))</f>
        <v/>
      </c>
      <c r="H20" s="198"/>
    </row>
    <row r="21" spans="1:8" ht="80.099999999999994" customHeight="1" x14ac:dyDescent="0.45">
      <c r="A21" s="161" t="s">
        <v>2142</v>
      </c>
      <c r="B21" s="168"/>
      <c r="C21" s="410"/>
      <c r="D21" s="410"/>
      <c r="E21" s="169" t="str">
        <f>IF(B21="","",VLOOKUP(B21,ア!$A$2:$C$788,2,FALSE))</f>
        <v/>
      </c>
      <c r="F21" s="170" t="str">
        <f>IF(B21="","",VLOOKUP(B21,ア!$A$2:$C$788,3,FALSE))</f>
        <v/>
      </c>
      <c r="G21" s="413"/>
      <c r="H21" s="199"/>
    </row>
    <row r="22" spans="1:8" ht="80.099999999999994" customHeight="1" x14ac:dyDescent="0.45">
      <c r="A22" s="161" t="s">
        <v>2142</v>
      </c>
      <c r="B22" s="168"/>
      <c r="C22" s="411"/>
      <c r="D22" s="411"/>
      <c r="E22" s="169" t="str">
        <f>IF(B22="","",VLOOKUP(B22,ア!$A$2:$C$788,2,FALSE))</f>
        <v/>
      </c>
      <c r="F22" s="170" t="str">
        <f>IF(B22="","",VLOOKUP(B22,ア!$A$2:$C$788,3,FALSE))</f>
        <v/>
      </c>
      <c r="G22" s="414"/>
      <c r="H22" s="200"/>
    </row>
    <row r="23" spans="1:8" ht="80.099999999999994" customHeight="1" x14ac:dyDescent="0.45">
      <c r="A23" s="164">
        <v>6</v>
      </c>
      <c r="B23" s="165"/>
      <c r="C23" s="409" t="str">
        <f>IF(B23="","",VLOOKUP(B23,様式4・中学部!$R$17:$Z$136,2,FALSE))</f>
        <v/>
      </c>
      <c r="D23" s="409" t="str">
        <f>IF(B23="","",VLOOKUP(B23,様式4・中学部!$R$17:$Z$136,3,FALSE))</f>
        <v/>
      </c>
      <c r="E23" s="166" t="str">
        <f>IF(B23="","",VLOOKUP(B23,様式4・中学部!$R$17:$Z$136,4,FALSE))</f>
        <v/>
      </c>
      <c r="F23" s="167" t="str">
        <f>IF(B23="","",VLOOKUP(B23,様式4・中学部!$R$17:$Z$136,5,FALSE))</f>
        <v/>
      </c>
      <c r="G23" s="412" t="str">
        <f>IF(B23="","",VLOOKUP(B23,様式4・中学部!$R$17:$Z$136,7,FALSE))</f>
        <v/>
      </c>
      <c r="H23" s="198"/>
    </row>
    <row r="24" spans="1:8" ht="80.099999999999994" customHeight="1" x14ac:dyDescent="0.45">
      <c r="A24" s="161" t="s">
        <v>2142</v>
      </c>
      <c r="B24" s="168"/>
      <c r="C24" s="410"/>
      <c r="D24" s="410"/>
      <c r="E24" s="169" t="str">
        <f>IF(B24="","",VLOOKUP(B24,ア!$A$2:$C$788,2,FALSE))</f>
        <v/>
      </c>
      <c r="F24" s="170" t="str">
        <f>IF(B24="","",VLOOKUP(B24,ア!$A$2:$C$788,3,FALSE))</f>
        <v/>
      </c>
      <c r="G24" s="413"/>
      <c r="H24" s="199"/>
    </row>
    <row r="25" spans="1:8" ht="80.099999999999994" customHeight="1" x14ac:dyDescent="0.45">
      <c r="A25" s="161" t="s">
        <v>2142</v>
      </c>
      <c r="B25" s="168"/>
      <c r="C25" s="411"/>
      <c r="D25" s="411"/>
      <c r="E25" s="169" t="str">
        <f>IF(B25="","",VLOOKUP(B25,ア!$A$2:$C$788,2,FALSE))</f>
        <v/>
      </c>
      <c r="F25" s="170" t="str">
        <f>IF(B25="","",VLOOKUP(B25,ア!$A$2:$C$788,3,FALSE))</f>
        <v/>
      </c>
      <c r="G25" s="414"/>
      <c r="H25" s="200"/>
    </row>
    <row r="26" spans="1:8" ht="80.099999999999994" customHeight="1" x14ac:dyDescent="0.45">
      <c r="A26" s="164">
        <v>7</v>
      </c>
      <c r="B26" s="165"/>
      <c r="C26" s="409" t="str">
        <f>IF(B26="","",VLOOKUP(B26,様式4・中学部!$R$17:$Z$136,2,FALSE))</f>
        <v/>
      </c>
      <c r="D26" s="409" t="str">
        <f>IF(B26="","",VLOOKUP(B26,様式4・中学部!$R$17:$Z$136,3,FALSE))</f>
        <v/>
      </c>
      <c r="E26" s="166" t="str">
        <f>IF(B26="","",VLOOKUP(B26,様式4・中学部!$R$17:$Z$136,4,FALSE))</f>
        <v/>
      </c>
      <c r="F26" s="167" t="str">
        <f>IF(B26="","",VLOOKUP(B26,様式4・中学部!$R$17:$Z$136,5,FALSE))</f>
        <v/>
      </c>
      <c r="G26" s="412" t="str">
        <f>IF(B26="","",VLOOKUP(B26,様式4・中学部!$R$17:$Z$136,7,FALSE))</f>
        <v/>
      </c>
      <c r="H26" s="198"/>
    </row>
    <row r="27" spans="1:8" ht="80.099999999999994" customHeight="1" x14ac:dyDescent="0.45">
      <c r="A27" s="161" t="s">
        <v>2142</v>
      </c>
      <c r="B27" s="168"/>
      <c r="C27" s="410"/>
      <c r="D27" s="410"/>
      <c r="E27" s="169" t="str">
        <f>IF(B27="","",VLOOKUP(B27,ア!$A$2:$C$788,2,FALSE))</f>
        <v/>
      </c>
      <c r="F27" s="170" t="str">
        <f>IF(B27="","",VLOOKUP(B27,ア!$A$2:$C$788,3,FALSE))</f>
        <v/>
      </c>
      <c r="G27" s="413"/>
      <c r="H27" s="199"/>
    </row>
    <row r="28" spans="1:8" ht="80.099999999999994" customHeight="1" x14ac:dyDescent="0.45">
      <c r="A28" s="161" t="s">
        <v>2142</v>
      </c>
      <c r="B28" s="168"/>
      <c r="C28" s="411"/>
      <c r="D28" s="411"/>
      <c r="E28" s="169" t="str">
        <f>IF(B28="","",VLOOKUP(B28,ア!$A$2:$C$788,2,FALSE))</f>
        <v/>
      </c>
      <c r="F28" s="170" t="str">
        <f>IF(B28="","",VLOOKUP(B28,ア!$A$2:$C$788,3,FALSE))</f>
        <v/>
      </c>
      <c r="G28" s="414"/>
      <c r="H28" s="200"/>
    </row>
    <row r="29" spans="1:8" ht="80.099999999999994" customHeight="1" x14ac:dyDescent="0.45">
      <c r="A29" s="164">
        <v>8</v>
      </c>
      <c r="B29" s="165"/>
      <c r="C29" s="409" t="str">
        <f>IF(B29="","",VLOOKUP(B29,様式4・中学部!$R$17:$Z$136,2,FALSE))</f>
        <v/>
      </c>
      <c r="D29" s="409" t="str">
        <f>IF(B29="","",VLOOKUP(B29,様式4・中学部!$R$17:$Z$136,3,FALSE))</f>
        <v/>
      </c>
      <c r="E29" s="166" t="str">
        <f>IF(B29="","",VLOOKUP(B29,様式4・中学部!$R$17:$Z$136,4,FALSE))</f>
        <v/>
      </c>
      <c r="F29" s="167" t="str">
        <f>IF(B29="","",VLOOKUP(B29,様式4・中学部!$R$17:$Z$136,5,FALSE))</f>
        <v/>
      </c>
      <c r="G29" s="412" t="str">
        <f>IF(B29="","",VLOOKUP(B29,様式4・中学部!$R$17:$Z$136,7,FALSE))</f>
        <v/>
      </c>
      <c r="H29" s="198"/>
    </row>
    <row r="30" spans="1:8" ht="80.099999999999994" customHeight="1" x14ac:dyDescent="0.45">
      <c r="A30" s="161" t="s">
        <v>2142</v>
      </c>
      <c r="B30" s="168"/>
      <c r="C30" s="410"/>
      <c r="D30" s="410"/>
      <c r="E30" s="169" t="str">
        <f>IF(B30="","",VLOOKUP(B30,ア!$A$2:$C$788,2,FALSE))</f>
        <v/>
      </c>
      <c r="F30" s="170" t="str">
        <f>IF(B30="","",VLOOKUP(B30,ア!$A$2:$C$788,3,FALSE))</f>
        <v/>
      </c>
      <c r="G30" s="413"/>
      <c r="H30" s="199"/>
    </row>
    <row r="31" spans="1:8" ht="80.099999999999994" customHeight="1" x14ac:dyDescent="0.45">
      <c r="A31" s="161" t="s">
        <v>2142</v>
      </c>
      <c r="B31" s="168"/>
      <c r="C31" s="411"/>
      <c r="D31" s="411"/>
      <c r="E31" s="169" t="str">
        <f>IF(B31="","",VLOOKUP(B31,ア!$A$2:$C$788,2,FALSE))</f>
        <v/>
      </c>
      <c r="F31" s="170" t="str">
        <f>IF(B31="","",VLOOKUP(B31,ア!$A$2:$C$788,3,FALSE))</f>
        <v/>
      </c>
      <c r="G31" s="414"/>
      <c r="H31" s="200"/>
    </row>
    <row r="32" spans="1:8" ht="80.099999999999994" customHeight="1" x14ac:dyDescent="0.45">
      <c r="A32" s="164">
        <v>9</v>
      </c>
      <c r="B32" s="165"/>
      <c r="C32" s="409" t="str">
        <f>IF(B32="","",VLOOKUP(B32,様式4・中学部!$R$17:$Z$136,2,FALSE))</f>
        <v/>
      </c>
      <c r="D32" s="409" t="str">
        <f>IF(B32="","",VLOOKUP(B32,様式4・中学部!$R$17:$Z$136,3,FALSE))</f>
        <v/>
      </c>
      <c r="E32" s="166" t="str">
        <f>IF(B32="","",VLOOKUP(B32,様式4・中学部!$R$17:$Z$136,4,FALSE))</f>
        <v/>
      </c>
      <c r="F32" s="167" t="str">
        <f>IF(B32="","",VLOOKUP(B32,様式4・中学部!$R$17:$Z$136,5,FALSE))</f>
        <v/>
      </c>
      <c r="G32" s="412" t="str">
        <f>IF(B32="","",VLOOKUP(B32,様式4・中学部!$R$17:$Z$136,7,FALSE))</f>
        <v/>
      </c>
      <c r="H32" s="198"/>
    </row>
    <row r="33" spans="1:8" ht="80.099999999999994" customHeight="1" x14ac:dyDescent="0.45">
      <c r="A33" s="161" t="s">
        <v>2142</v>
      </c>
      <c r="B33" s="168"/>
      <c r="C33" s="410"/>
      <c r="D33" s="410"/>
      <c r="E33" s="169" t="str">
        <f>IF(B33="","",VLOOKUP(B33,ア!$A$2:$C$788,2,FALSE))</f>
        <v/>
      </c>
      <c r="F33" s="170" t="str">
        <f>IF(B33="","",VLOOKUP(B33,ア!$A$2:$C$788,3,FALSE))</f>
        <v/>
      </c>
      <c r="G33" s="413"/>
      <c r="H33" s="199"/>
    </row>
    <row r="34" spans="1:8" ht="80.099999999999994" customHeight="1" x14ac:dyDescent="0.45">
      <c r="A34" s="161" t="s">
        <v>2142</v>
      </c>
      <c r="B34" s="168"/>
      <c r="C34" s="411"/>
      <c r="D34" s="411"/>
      <c r="E34" s="169" t="str">
        <f>IF(B34="","",VLOOKUP(B34,ア!$A$2:$C$788,2,FALSE))</f>
        <v/>
      </c>
      <c r="F34" s="170" t="str">
        <f>IF(B34="","",VLOOKUP(B34,ア!$A$2:$C$788,3,FALSE))</f>
        <v/>
      </c>
      <c r="G34" s="414"/>
      <c r="H34" s="200"/>
    </row>
    <row r="35" spans="1:8" ht="80.099999999999994" customHeight="1" x14ac:dyDescent="0.45">
      <c r="A35" s="164">
        <v>10</v>
      </c>
      <c r="B35" s="165"/>
      <c r="C35" s="409" t="str">
        <f>IF(B35="","",VLOOKUP(B35,様式4・中学部!$R$17:$Z$136,2,FALSE))</f>
        <v/>
      </c>
      <c r="D35" s="409" t="str">
        <f>IF(B35="","",VLOOKUP(B35,様式4・中学部!$R$17:$Z$136,3,FALSE))</f>
        <v/>
      </c>
      <c r="E35" s="166" t="str">
        <f>IF(B35="","",VLOOKUP(B35,様式4・中学部!$R$17:$Z$136,4,FALSE))</f>
        <v/>
      </c>
      <c r="F35" s="167" t="str">
        <f>IF(B35="","",VLOOKUP(B35,様式4・中学部!$R$17:$Z$136,5,FALSE))</f>
        <v/>
      </c>
      <c r="G35" s="412" t="str">
        <f>IF(B35="","",VLOOKUP(B35,様式4・中学部!$R$17:$Z$136,7,FALSE))</f>
        <v/>
      </c>
      <c r="H35" s="198"/>
    </row>
    <row r="36" spans="1:8" ht="80.099999999999994" customHeight="1" x14ac:dyDescent="0.45">
      <c r="A36" s="161" t="s">
        <v>2142</v>
      </c>
      <c r="B36" s="168"/>
      <c r="C36" s="410"/>
      <c r="D36" s="410"/>
      <c r="E36" s="169" t="str">
        <f>IF(B36="","",VLOOKUP(B36,ア!$A$2:$C$788,2,FALSE))</f>
        <v/>
      </c>
      <c r="F36" s="170" t="str">
        <f>IF(B36="","",VLOOKUP(B36,ア!$A$2:$C$788,3,FALSE))</f>
        <v/>
      </c>
      <c r="G36" s="413"/>
      <c r="H36" s="199"/>
    </row>
    <row r="37" spans="1:8" ht="80.099999999999994" customHeight="1" x14ac:dyDescent="0.45">
      <c r="A37" s="161" t="s">
        <v>2142</v>
      </c>
      <c r="B37" s="168"/>
      <c r="C37" s="411"/>
      <c r="D37" s="411"/>
      <c r="E37" s="169" t="str">
        <f>IF(B37="","",VLOOKUP(B37,ア!$A$2:$C$788,2,FALSE))</f>
        <v/>
      </c>
      <c r="F37" s="170" t="str">
        <f>IF(B37="","",VLOOKUP(B37,ア!$A$2:$C$788,3,FALSE))</f>
        <v/>
      </c>
      <c r="G37" s="414"/>
      <c r="H37" s="200"/>
    </row>
    <row r="38" spans="1:8" ht="80.099999999999994" customHeight="1" x14ac:dyDescent="0.45">
      <c r="A38" s="164">
        <v>11</v>
      </c>
      <c r="B38" s="165"/>
      <c r="C38" s="409" t="str">
        <f>IF(B38="","",VLOOKUP(B38,様式4・中学部!$R$17:$Z$136,2,FALSE))</f>
        <v/>
      </c>
      <c r="D38" s="409" t="str">
        <f>IF(B38="","",VLOOKUP(B38,様式4・中学部!$R$17:$Z$136,3,FALSE))</f>
        <v/>
      </c>
      <c r="E38" s="166" t="str">
        <f>IF(B38="","",VLOOKUP(B38,様式4・中学部!$R$17:$Z$136,4,FALSE))</f>
        <v/>
      </c>
      <c r="F38" s="167" t="str">
        <f>IF(B38="","",VLOOKUP(B38,様式4・中学部!$R$17:$Z$136,5,FALSE))</f>
        <v/>
      </c>
      <c r="G38" s="412" t="str">
        <f>IF(B38="","",VLOOKUP(B38,様式4・中学部!$R$17:$Z$136,7,FALSE))</f>
        <v/>
      </c>
      <c r="H38" s="198"/>
    </row>
    <row r="39" spans="1:8" ht="80.099999999999994" customHeight="1" x14ac:dyDescent="0.45">
      <c r="A39" s="161" t="s">
        <v>2142</v>
      </c>
      <c r="B39" s="168"/>
      <c r="C39" s="410"/>
      <c r="D39" s="410"/>
      <c r="E39" s="169" t="str">
        <f>IF(B39="","",VLOOKUP(B39,ア!$A$2:$C$788,2,FALSE))</f>
        <v/>
      </c>
      <c r="F39" s="170" t="str">
        <f>IF(B39="","",VLOOKUP(B39,ア!$A$2:$C$788,3,FALSE))</f>
        <v/>
      </c>
      <c r="G39" s="413"/>
      <c r="H39" s="199"/>
    </row>
    <row r="40" spans="1:8" ht="80.099999999999994" customHeight="1" x14ac:dyDescent="0.45">
      <c r="A40" s="161" t="s">
        <v>2142</v>
      </c>
      <c r="B40" s="168"/>
      <c r="C40" s="411"/>
      <c r="D40" s="411"/>
      <c r="E40" s="169" t="str">
        <f>IF(B40="","",VLOOKUP(B40,ア!$A$2:$C$788,2,FALSE))</f>
        <v/>
      </c>
      <c r="F40" s="170" t="str">
        <f>IF(B40="","",VLOOKUP(B40,ア!$A$2:$C$788,3,FALSE))</f>
        <v/>
      </c>
      <c r="G40" s="414"/>
      <c r="H40" s="200"/>
    </row>
    <row r="41" spans="1:8" ht="80.099999999999994" customHeight="1" x14ac:dyDescent="0.45">
      <c r="A41" s="164">
        <v>12</v>
      </c>
      <c r="B41" s="165"/>
      <c r="C41" s="409" t="str">
        <f>IF(B41="","",VLOOKUP(B41,様式4・中学部!$R$17:$Z$136,2,FALSE))</f>
        <v/>
      </c>
      <c r="D41" s="409" t="str">
        <f>IF(B41="","",VLOOKUP(B41,様式4・中学部!$R$17:$Z$136,3,FALSE))</f>
        <v/>
      </c>
      <c r="E41" s="166" t="str">
        <f>IF(B41="","",VLOOKUP(B41,様式4・中学部!$R$17:$Z$136,4,FALSE))</f>
        <v/>
      </c>
      <c r="F41" s="167" t="str">
        <f>IF(B41="","",VLOOKUP(B41,様式4・中学部!$R$17:$Z$136,5,FALSE))</f>
        <v/>
      </c>
      <c r="G41" s="412" t="str">
        <f>IF(B41="","",VLOOKUP(B41,様式4・中学部!$R$17:$Z$136,7,FALSE))</f>
        <v/>
      </c>
      <c r="H41" s="198"/>
    </row>
    <row r="42" spans="1:8" ht="80.099999999999994" customHeight="1" x14ac:dyDescent="0.45">
      <c r="A42" s="161" t="s">
        <v>2142</v>
      </c>
      <c r="B42" s="168"/>
      <c r="C42" s="410"/>
      <c r="D42" s="410"/>
      <c r="E42" s="169" t="str">
        <f>IF(B42="","",VLOOKUP(B42,ア!$A$2:$C$788,2,FALSE))</f>
        <v/>
      </c>
      <c r="F42" s="170" t="str">
        <f>IF(B42="","",VLOOKUP(B42,ア!$A$2:$C$788,3,FALSE))</f>
        <v/>
      </c>
      <c r="G42" s="413"/>
      <c r="H42" s="199"/>
    </row>
    <row r="43" spans="1:8" ht="80.099999999999994" customHeight="1" x14ac:dyDescent="0.45">
      <c r="A43" s="161" t="s">
        <v>2142</v>
      </c>
      <c r="B43" s="168"/>
      <c r="C43" s="411"/>
      <c r="D43" s="411"/>
      <c r="E43" s="169" t="str">
        <f>IF(B43="","",VLOOKUP(B43,ア!$A$2:$C$788,2,FALSE))</f>
        <v/>
      </c>
      <c r="F43" s="170" t="str">
        <f>IF(B43="","",VLOOKUP(B43,ア!$A$2:$C$788,3,FALSE))</f>
        <v/>
      </c>
      <c r="G43" s="414"/>
      <c r="H43" s="200"/>
    </row>
    <row r="44" spans="1:8" ht="80.099999999999994" customHeight="1" x14ac:dyDescent="0.45">
      <c r="A44" s="164">
        <v>13</v>
      </c>
      <c r="B44" s="165"/>
      <c r="C44" s="409" t="str">
        <f>IF(B44="","",VLOOKUP(B44,様式4・中学部!$R$17:$Z$136,2,FALSE))</f>
        <v/>
      </c>
      <c r="D44" s="409" t="str">
        <f>IF(B44="","",VLOOKUP(B44,様式4・中学部!$R$17:$Z$136,3,FALSE))</f>
        <v/>
      </c>
      <c r="E44" s="166" t="str">
        <f>IF(B44="","",VLOOKUP(B44,様式4・中学部!$R$17:$Z$136,4,FALSE))</f>
        <v/>
      </c>
      <c r="F44" s="167" t="str">
        <f>IF(B44="","",VLOOKUP(B44,様式4・中学部!$R$17:$Z$136,5,FALSE))</f>
        <v/>
      </c>
      <c r="G44" s="412" t="str">
        <f>IF(B44="","",VLOOKUP(B44,様式4・中学部!$R$17:$Z$136,7,FALSE))</f>
        <v/>
      </c>
      <c r="H44" s="198"/>
    </row>
    <row r="45" spans="1:8" ht="80.099999999999994" customHeight="1" x14ac:dyDescent="0.45">
      <c r="A45" s="161" t="s">
        <v>2142</v>
      </c>
      <c r="B45" s="168"/>
      <c r="C45" s="410"/>
      <c r="D45" s="410"/>
      <c r="E45" s="169" t="str">
        <f>IF(B45="","",VLOOKUP(B45,ア!$A$2:$C$788,2,FALSE))</f>
        <v/>
      </c>
      <c r="F45" s="170" t="str">
        <f>IF(B45="","",VLOOKUP(B45,ア!$A$2:$C$788,3,FALSE))</f>
        <v/>
      </c>
      <c r="G45" s="413"/>
      <c r="H45" s="199"/>
    </row>
    <row r="46" spans="1:8" ht="80.099999999999994" customHeight="1" x14ac:dyDescent="0.45">
      <c r="A46" s="161" t="s">
        <v>2142</v>
      </c>
      <c r="B46" s="168"/>
      <c r="C46" s="411"/>
      <c r="D46" s="411"/>
      <c r="E46" s="169" t="str">
        <f>IF(B46="","",VLOOKUP(B46,ア!$A$2:$C$788,2,FALSE))</f>
        <v/>
      </c>
      <c r="F46" s="170" t="str">
        <f>IF(B46="","",VLOOKUP(B46,ア!$A$2:$C$788,3,FALSE))</f>
        <v/>
      </c>
      <c r="G46" s="414"/>
      <c r="H46" s="200"/>
    </row>
    <row r="47" spans="1:8" ht="80.099999999999994" customHeight="1" x14ac:dyDescent="0.45">
      <c r="A47" s="164">
        <v>14</v>
      </c>
      <c r="B47" s="165"/>
      <c r="C47" s="409" t="str">
        <f>IF(B47="","",VLOOKUP(B47,様式4・中学部!$R$17:$Z$136,2,FALSE))</f>
        <v/>
      </c>
      <c r="D47" s="409" t="str">
        <f>IF(B47="","",VLOOKUP(B47,様式4・中学部!$R$17:$Z$136,3,FALSE))</f>
        <v/>
      </c>
      <c r="E47" s="166" t="str">
        <f>IF(B47="","",VLOOKUP(B47,様式4・中学部!$R$17:$Z$136,4,FALSE))</f>
        <v/>
      </c>
      <c r="F47" s="167" t="str">
        <f>IF(B47="","",VLOOKUP(B47,様式4・中学部!$R$17:$Z$136,5,FALSE))</f>
        <v/>
      </c>
      <c r="G47" s="412" t="str">
        <f>IF(B47="","",VLOOKUP(B47,様式4・中学部!$R$17:$Z$136,7,FALSE))</f>
        <v/>
      </c>
      <c r="H47" s="198"/>
    </row>
    <row r="48" spans="1:8" ht="80.099999999999994" customHeight="1" x14ac:dyDescent="0.45">
      <c r="A48" s="161" t="s">
        <v>2142</v>
      </c>
      <c r="B48" s="168"/>
      <c r="C48" s="410"/>
      <c r="D48" s="410"/>
      <c r="E48" s="169" t="str">
        <f>IF(B48="","",VLOOKUP(B48,ア!$A$2:$C$788,2,FALSE))</f>
        <v/>
      </c>
      <c r="F48" s="170" t="str">
        <f>IF(B48="","",VLOOKUP(B48,ア!$A$2:$C$788,3,FALSE))</f>
        <v/>
      </c>
      <c r="G48" s="413"/>
      <c r="H48" s="199"/>
    </row>
    <row r="49" spans="1:8" ht="80.099999999999994" customHeight="1" x14ac:dyDescent="0.45">
      <c r="A49" s="161" t="s">
        <v>2142</v>
      </c>
      <c r="B49" s="168"/>
      <c r="C49" s="411"/>
      <c r="D49" s="411"/>
      <c r="E49" s="169" t="str">
        <f>IF(B49="","",VLOOKUP(B49,ア!$A$2:$C$788,2,FALSE))</f>
        <v/>
      </c>
      <c r="F49" s="170" t="str">
        <f>IF(B49="","",VLOOKUP(B49,ア!$A$2:$C$788,3,FALSE))</f>
        <v/>
      </c>
      <c r="G49" s="414"/>
      <c r="H49" s="200"/>
    </row>
    <row r="50" spans="1:8" ht="80.099999999999994" customHeight="1" x14ac:dyDescent="0.45">
      <c r="A50" s="164">
        <v>15</v>
      </c>
      <c r="B50" s="165"/>
      <c r="C50" s="409" t="str">
        <f>IF(B50="","",VLOOKUP(B50,様式4・中学部!$R$17:$Z$136,2,FALSE))</f>
        <v/>
      </c>
      <c r="D50" s="409" t="str">
        <f>IF(B50="","",VLOOKUP(B50,様式4・中学部!$R$17:$Z$136,3,FALSE))</f>
        <v/>
      </c>
      <c r="E50" s="166" t="str">
        <f>IF(B50="","",VLOOKUP(B50,様式4・中学部!$R$17:$Z$136,4,FALSE))</f>
        <v/>
      </c>
      <c r="F50" s="167" t="str">
        <f>IF(B50="","",VLOOKUP(B50,様式4・中学部!$R$17:$Z$136,5,FALSE))</f>
        <v/>
      </c>
      <c r="G50" s="412" t="str">
        <f>IF(B50="","",VLOOKUP(B50,様式4・中学部!$R$17:$Z$136,7,FALSE))</f>
        <v/>
      </c>
      <c r="H50" s="198"/>
    </row>
    <row r="51" spans="1:8" ht="80.099999999999994" customHeight="1" x14ac:dyDescent="0.45">
      <c r="A51" s="161" t="s">
        <v>2142</v>
      </c>
      <c r="B51" s="168"/>
      <c r="C51" s="410"/>
      <c r="D51" s="410"/>
      <c r="E51" s="169" t="str">
        <f>IF(B51="","",VLOOKUP(B51,ア!$A$2:$C$788,2,FALSE))</f>
        <v/>
      </c>
      <c r="F51" s="170" t="str">
        <f>IF(B51="","",VLOOKUP(B51,ア!$A$2:$C$788,3,FALSE))</f>
        <v/>
      </c>
      <c r="G51" s="413"/>
      <c r="H51" s="199"/>
    </row>
    <row r="52" spans="1:8" ht="80.099999999999994" customHeight="1" x14ac:dyDescent="0.45">
      <c r="A52" s="161" t="s">
        <v>2142</v>
      </c>
      <c r="B52" s="168"/>
      <c r="C52" s="411"/>
      <c r="D52" s="411"/>
      <c r="E52" s="169" t="str">
        <f>IF(B52="","",VLOOKUP(B52,ア!$A$2:$C$788,2,FALSE))</f>
        <v/>
      </c>
      <c r="F52" s="170" t="str">
        <f>IF(B52="","",VLOOKUP(B52,ア!$A$2:$C$788,3,FALSE))</f>
        <v/>
      </c>
      <c r="G52" s="414"/>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7858</v>
      </c>
      <c r="B743" s="193" t="s">
        <v>7859</v>
      </c>
      <c r="C743" s="189" t="s">
        <v>7860</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FD228AF23254D4BA6E99C2031DC003A" ma:contentTypeVersion="13" ma:contentTypeDescription="新しいドキュメントを作成します。" ma:contentTypeScope="" ma:versionID="d642d67818ed46c52f7383484f88cf5d">
  <xsd:schema xmlns:xsd="http://www.w3.org/2001/XMLSchema" xmlns:xs="http://www.w3.org/2001/XMLSchema" xmlns:p="http://schemas.microsoft.com/office/2006/metadata/properties" xmlns:ns2="7889bd69-a58b-4bab-bdf5-385aa7ad4d91" xmlns:ns3="92c85782-91b6-4975-a634-e8e07eaefb77" targetNamespace="http://schemas.microsoft.com/office/2006/metadata/properties" ma:root="true" ma:fieldsID="5e1a3b217957e003daca3050fa600891" ns2:_="" ns3:_="">
    <xsd:import namespace="7889bd69-a58b-4bab-bdf5-385aa7ad4d91"/>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89bd69-a58b-4bab-bdf5-385aa7ad4d9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0a07acaf-b445-484f-bf05-16e55b550cab}"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889bd69-a58b-4bab-bdf5-385aa7ad4d91">
      <Terms xmlns="http://schemas.microsoft.com/office/infopath/2007/PartnerControls"/>
    </lcf76f155ced4ddcb4097134ff3c332f>
    <TaxCatchAll xmlns="92c85782-91b6-4975-a634-e8e07eaefb77" xsi:nil="true"/>
  </documentManagement>
</p:properties>
</file>

<file path=customXml/itemProps1.xml><?xml version="1.0" encoding="utf-8"?>
<ds:datastoreItem xmlns:ds="http://schemas.openxmlformats.org/officeDocument/2006/customXml" ds:itemID="{03E20D94-2544-4C67-8408-19AE4F3DE6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89bd69-a58b-4bab-bdf5-385aa7ad4d91"/>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1A8A406-5AFE-41EF-A64B-5E0FB4072019}">
  <ds:schemaRefs>
    <ds:schemaRef ds:uri="http://schemas.microsoft.com/sharepoint/v3/contenttype/forms"/>
  </ds:schemaRefs>
</ds:datastoreItem>
</file>

<file path=customXml/itemProps3.xml><?xml version="1.0" encoding="utf-8"?>
<ds:datastoreItem xmlns:ds="http://schemas.openxmlformats.org/officeDocument/2006/customXml" ds:itemID="{1E9B6A8A-F301-4D9A-9E8E-74DF8CA61D31}">
  <ds:schemaRefs>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schemas.openxmlformats.org/package/2006/metadata/core-properties"/>
    <ds:schemaRef ds:uri="7889bd69-a58b-4bab-bdf5-385aa7ad4d91"/>
    <ds:schemaRef ds:uri="92c85782-91b6-4975-a634-e8e07eaefb77"/>
    <ds:schemaRef ds:uri="http://www.w3.org/XML/1998/namespace"/>
    <ds:schemaRef ds:uri="http://purl.org/dc/dcmitype/"/>
    <ds:schemaRef ds:uri="http://purl.org/dc/te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2025-08-18T00:49:53Z</cp:lastPrinted>
  <dcterms:created xsi:type="dcterms:W3CDTF">2019-06-05T06:28:00Z</dcterms:created>
  <dcterms:modified xsi:type="dcterms:W3CDTF">2025-11-27T07:09:46Z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0x010100EFD228AF23254D4BA6E99C2031DC003A</vt:lpwstr>
  </property>
  <property fmtid="{D5CDD505-2E9C-101B-9397-08002B2CF9AE}" pid="4" name="MediaServiceImageTags">
    <vt:lpwstr/>
  </property>
</Properties>
</file>