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3A89B12-8AFE-46D2-AE91-9CA44630F6C4}"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1" l="1"/>
  <c r="C8" i="1"/>
  <c r="A1" i="14"/>
  <c r="V25"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M33" i="7"/>
  <c r="L33" i="7"/>
  <c r="E33" i="7"/>
  <c r="D33" i="7"/>
  <c r="V31" i="7"/>
  <c r="M31" i="7"/>
  <c r="L31" i="7"/>
  <c r="E31" i="7"/>
  <c r="D31" i="7"/>
  <c r="V29" i="7"/>
  <c r="U29" i="7"/>
  <c r="M29" i="7"/>
  <c r="L29" i="7"/>
  <c r="E29" i="7"/>
  <c r="D29" i="7"/>
  <c r="V27" i="7"/>
  <c r="U27" i="7"/>
  <c r="L27" i="7"/>
  <c r="E27" i="7"/>
  <c r="D27"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<sst xmlns="http://schemas.openxmlformats.org/spreadsheetml/2006/main" count="13412" uniqueCount="7890">
  <si>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</si>
  <si>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</si>
  <si>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</si>
  <si>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</si>
  <si>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</si>
  <si>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</si>
  <si>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</si>
  <si>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</si>
  <si>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</si>
  <si>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</si>
  <si>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</si>
  <si>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</si>
  <si>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</si>
  <si>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</si>
  <si>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</si>
  <si>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</si>
  <si>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</si>
  <si>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</si>
  <si>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</si>
  <si>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</si>
  <si>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</si>
  <si>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</si>
  <si>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</si>
  <si>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</si>
  <si>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</si>
  <si>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</si>
  <si>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</si>
  <si>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</si>
  <si>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</si>
  <si>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</si>
  <si>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</si>
  <si>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</si>
  <si>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</si>
  <si>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</si>
  <si>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</si>
  <si>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</si>
  <si>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</si>
  <si>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</si>
  <si>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</si>
  <si>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</si>
  <si>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</si>
  <si>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</si>
  <si>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</si>
  <si>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</si>
  <si>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</si>
  <si>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</si>
  <si>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</si>
  <si>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</si>
  <si>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</si>
  <si>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</si>
  <si>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</si>
  <si>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</si>
  <si>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</si>
  <si>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</si>
  <si>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</si>
  <si>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</si>
  <si>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</si>
  <si>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</si>
  <si>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</si>
  <si>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</si>
  <si>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</si>
  <si>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</si>
  <si>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</si>
  <si>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</si>
  <si>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</si>
  <si>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</si>
  <si>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</si>
  <si>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</si>
  <si>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</si>
  <si>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</si>
  <si>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</si>
  <si>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</si>
  <si>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</si>
  <si>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</si>
  <si>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</si>
  <si>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</si>
  <si>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</si>
  <si>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</si>
  <si>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</si>
  <si>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</si>
  <si>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</si>
  <si>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</si>
  <si>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</si>
  <si>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</si>
  <si>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</si>
  <si>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</si>
  <si>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</si>
  <si>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</si>
  <si>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</si>
  <si>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</si>
  <si>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</si>
  <si>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</si>
  <si>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</si>
  <si>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</si>
  <si>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</si>
  <si>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</si>
  <si>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</si>
  <si>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</si>
  <si>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</si>
  <si>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</si>
  <si>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</si>
  <si>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</si>
  <si>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</si>
  <si>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</si>
  <si>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</si>
  <si>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</si>
  <si>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</si>
  <si>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</si>
  <si>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</si>
  <si>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</si>
  <si>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</si>
  <si>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</si>
  <si>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</si>
  <si>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</si>
  <si>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</si>
  <si>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</si>
  <si>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</si>
  <si>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</si>
  <si>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</si>
  <si>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</si>
  <si>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</si>
  <si>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</si>
  <si>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</si>
  <si>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</si>
  <si>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</si>
  <si>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</si>
  <si>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</si>
  <si>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</si>
  <si>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</si>
  <si>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</si>
  <si>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</si>
  <si>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</si>
  <si>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</si>
  <si>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</si>
  <si>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</si>
  <si>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</si>
  <si>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</si>
  <si>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</si>
  <si>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</si>
  <si>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</si>
  <si>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</si>
  <si>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</si>
  <si>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</si>
  <si>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</si>
  <si>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</si>
  <si>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</si>
  <si>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</si>
  <si>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</si>
  <si>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</si>
  <si>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</si>
  <si>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</si>
  <si>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</si>
  <si>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</si>
  <si>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</si>
  <si>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</si>
  <si>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</si>
  <si>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</si>
  <si>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</si>
  <si>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</si>
  <si>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</si>
  <si>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</si>
  <si>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</si>
  <si>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</si>
  <si>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</si>
  <si>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</si>
  <si>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</si>
  <si>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</si>
  <si>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</si>
  <si>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</si>
  <si>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</si>
  <si>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</si>
  <si>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</si>
  <si>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</si>
  <si>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</si>
  <si>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</si>
  <si>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</si>
  <si>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</si>
  <si>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</si>
  <si>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</si>
  <si>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</si>
  <si>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</si>
  <si>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</si>
  <si>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</si>
  <si>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</si>
  <si>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</si>
  <si>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</si>
  <si>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</si>
  <si>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</si>
  <si>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</si>
  <si>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</si>
  <si>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</si>
  <si>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</si>
  <si>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</si>
  <si>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</si>
  <si>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</si>
  <si>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</si>
  <si>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</si>
  <si>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</si>
  <si>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</si>
  <si>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</si>
  <si>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</si>
  <si>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</si>
  <si>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</si>
  <si>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</si>
  <si>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</si>
  <si>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</si>
  <si>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</si>
  <si>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</si>
  <si>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</si>
  <si>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</si>
  <si>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</si>
  <si>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</si>
  <si>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</si>
  <si>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</si>
  <si>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</si>
  <si>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</si>
  <si>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</si>
  <si>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</si>
  <si>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</si>
  <si>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</si>
  <si>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</si>
  <si>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</si>
  <si>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</si>
  <si>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</si>
  <si>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</si>
  <si>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</si>
  <si>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</si>
  <si>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</si>
  <si>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</si>
  <si>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</si>
  <si>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</si>
  <si>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</si>
  <si>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</si>
  <si>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</si>
  <si>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</si>
  <si>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</si>
  <si>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</si>
  <si>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</si>
  <si>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</si>
  <si>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</si>
  <si>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</si>
  <si>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</si>
  <si>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</si>
  <si>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</si>
  <si>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</si>
  <si>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</si>
  <si>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</si>
  <si>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</si>
  <si>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</si>
  <si>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</si>
  <si>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</si>
  <si>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</si>
  <si>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</si>
  <si>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</si>
  <si>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</si>
  <si>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</si>
  <si>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</si>
  <si>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</si>
  <si>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</si>
  <si>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</si>
  <si>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</si>
  <si>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</si>
  <si>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</si>
  <si>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</si>
  <si>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</si>
  <si>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</si>
  <si>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</si>
  <si>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</si>
  <si>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</si>
  <si>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</si>
  <si>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</si>
  <si>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</si>
  <si>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</si>
  <si>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</si>
  <si>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</si>
  <si>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</si>
  <si>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</si>
  <si>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</si>
  <si>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</si>
  <si>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</si>
  <si>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</si>
  <si>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</si>
  <si>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</si>
  <si>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</si>
  <si>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</si>
  <si>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</si>
  <si>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</si>
  <si>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</si>
  <si>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</si>
  <si>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</si>
  <si>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</si>
  <si>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</si>
  <si>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</si>
  <si>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</si>
  <si>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</si>
  <si>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</si>
  <si>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</si>
  <si>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</si>
  <si>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</si>
  <si>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</si>
  <si>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</si>
  <si>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</si>
  <si>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</si>
  <si>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</si>
  <si>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</si>
  <si>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</si>
  <si>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</si>
  <si>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</si>
  <si>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</si>
  <si>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</si>
  <si>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</si>
  <si>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</si>
  <si>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</si>
  <si>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</si>
  <si>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</si>
  <si>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</si>
  <si>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</si>
  <si>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</si>
  <si>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</si>
  <si>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</si>
  <si>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</si>
  <si>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</si>
  <si>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</si>
  <si>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</si>
  <si>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</si>
  <si>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</si>
  <si>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</si>
  <si>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</si>
  <si>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</si>
  <si>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</si>
  <si>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</si>
  <si>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</si>
  <si>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</si>
  <si>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</si>
  <si>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</si>
  <si>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</si>
  <si>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</si>
  <si>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</si>
  <si>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</si>
  <si>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</si>
  <si>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</si>
  <si>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</si>
  <si>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</si>
  <si>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</si>
  <si>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</si>
  <si>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</si>
  <si>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</si>
  <si>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</si>
  <si>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</si>
  <si>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</si>
  <si>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</si>
  <si>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</si>
  <si>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</si>
  <si>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</si>
  <si>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</si>
  <si>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</si>
  <si>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</si>
  <si>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</si>
  <si>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</si>
  <si>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</si>
  <si>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</si>
  <si>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</si>
  <si>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</si>
  <si>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</si>
  <si>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</si>
  <si>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</si>
  <si>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</si>
  <si>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</si>
  <si>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</si>
  <si>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</si>
  <si>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</si>
  <si>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</si>
  <si>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</si>
  <si>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</si>
  <si>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</si>
  <si>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</si>
  <si>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</si>
  <si>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</si>
  <si>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</si>
  <si>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</si>
  <si>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</si>
  <si>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</si>
  <si>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</si>
  <si>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</si>
  <si>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</si>
  <si>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</si>
  <si>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</si>
  <si>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</si>
  <si>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</si>
  <si>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</si>
  <si>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</si>
  <si>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</si>
  <si>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</si>
  <si>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</si>
  <si>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</si>
  <si>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</si>
  <si>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</si>
  <si>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</si>
  <si>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</si>
  <si>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</si>
  <si>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</si>
  <si>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</si>
  <si>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</si>
  <si>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</si>
  <si>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</si>
  <si>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</si>
  <si>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</si>
  <si>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</si>
  <si>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</si>
  <si>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</si>
  <si>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</si>
  <si>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</si>
  <si>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</si>
  <si>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</si>
  <si>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</si>
  <si>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</si>
  <si>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</si>
  <si>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</si>
  <si>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</si>
  <si>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</si>
  <si>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</si>
  <si>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</si>
  <si>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</si>
  <si>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</si>
  <si>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</si>
  <si>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</si>
  <si>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</si>
  <si>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</si>
  <si>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</si>
  <si>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</si>
  <si>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</si>
  <si>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</si>
  <si>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</si>
  <si>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</si>
  <si>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</si>
  <si>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</si>
  <si>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</si>
  <si>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</si>
  <si>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</si>
  <si>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</si>
  <si>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</si>
  <si>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</si>
  <si>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</si>
  <si>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</si>
  <si>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</si>
  <si>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</si>
  <si>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</si>
  <si>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</si>
  <si>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</si>
  <si>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</si>
  <si>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</si>
  <si>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</si>
  <si>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</si>
  <si>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</si>
  <si>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</si>
  <si>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</si>
  <si>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</si>
  <si>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</si>
  <si>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</si>
  <si>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</si>
  <si>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</si>
  <si>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</si>
  <si>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</si>
  <si>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</si>
  <si>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</si>
  <si>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</si>
  <si>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</si>
  <si>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</si>
  <si>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</si>
  <si>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</si>
  <si>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</si>
  <si>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</si>
  <si>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</si>
  <si>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</si>
  <si>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</si>
  <si>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</si>
  <si>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</si>
  <si>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</si>
  <si>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</si>
  <si>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</si>
  <si>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</si>
  <si>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</si>
  <si>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</si>
  <si>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</si>
  <si>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</si>
  <si>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</si>
  <si>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</si>
  <si>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</si>
  <si>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</si>
  <si>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</si>
  <si>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</si>
  <si>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</si>
  <si>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</si>
  <si>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</si>
  <si>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</si>
  <si>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</si>
  <si>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</si>
  <si>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</si>
  <si>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</si>
  <si>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</si>
  <si>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</si>
  <si>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</si>
  <si>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</si>
  <si>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</si>
  <si>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</si>
  <si>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</si>
  <si>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</si>
  <si>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</si>
  <si>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</si>
  <si>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</si>
  <si>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</si>
  <si>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</si>
  <si>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</si>
  <si>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</si>
  <si>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</si>
  <si>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</si>
  <si>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</si>
  <si>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</si>
  <si>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</si>
  <si>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</si>
  <si>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</si>
  <si>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</si>
  <si>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</si>
  <si>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</si>
  <si>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</si>
  <si>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</si>
  <si>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</si>
  <si>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</si>
  <si>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</si>
  <si>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</si>
  <si>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</si>
  <si>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</si>
  <si>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</si>
  <si>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</si>
  <si>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</si>
  <si>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</si>
  <si>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</si>
  <si>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</si>
  <si>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</si>
  <si>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</si>
  <si>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</si>
  <si>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</si>
  <si>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</si>
  <si>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</si>
  <si>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</si>
  <si>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</si>
  <si>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</si>
  <si>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</si>
  <si>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</si>
  <si>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</si>
  <si>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</si>
  <si>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</si>
  <si>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</si>
  <si>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</si>
  <si>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</si>
  <si>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</si>
  <si>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</si>
  <si>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</si>
  <si>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</si>
  <si>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</si>
  <si>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</si>
  <si>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</si>
  <si>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</si>
  <si>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</si>
  <si>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</si>
  <si>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</si>
  <si>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</si>
  <si>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</si>
  <si>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</si>
  <si>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</si>
  <si>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</si>
  <si>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</si>
  <si>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</si>
  <si>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</si>
  <si>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</si>
  <si>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</si>
  <si>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</si>
  <si>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</si>
  <si>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</si>
  <si>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</si>
  <si>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</si>
  <si>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</si>
  <si>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</si>
  <si>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</si>
  <si>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</si>
  <si>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</si>
  <si>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</si>
  <si>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</si>
  <si>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</si>
  <si>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</si>
  <si>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</si>
  <si>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</si>
  <si>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</si>
  <si>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</si>
  <si>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</si>
  <si>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</si>
  <si>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</si>
  <si>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</si>
  <si>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</si>
  <si>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</si>
  <si>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</si>
  <si>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</si>
  <si>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</si>
  <si>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</si>
  <si>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</si>
  <si>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</si>
  <si>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</si>
  <si>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</si>
  <si>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</si>
  <si>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</si>
  <si>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</si>
  <si>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</si>
  <si>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</si>
  <si>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</si>
  <si>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</si>
  <si>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</si>
  <si>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</si>
  <si>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</si>
  <si>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</si>
  <si>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</si>
  <si>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</si>
  <si>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</si>
  <si>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</si>
  <si>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</si>
  <si>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</si>
  <si>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</si>
  <si>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</si>
  <si>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</si>
  <si>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</si>
  <si>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</si>
  <si>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</si>
  <si>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</si>
  <si>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</si>
  <si>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</si>
  <si>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</si>
  <si>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</si>
  <si>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</si>
  <si>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</si>
  <si>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</si>
  <si>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</si>
  <si>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</si>
  <si>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</si>
  <si>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</si>
  <si>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</si>
  <si>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</si>
  <si>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</si>
  <si>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</si>
  <si>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</si>
  <si>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</si>
  <si>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</si>
  <si>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</si>
  <si>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</si>
  <si>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</si>
  <si>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</si>
  <si>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</si>
  <si>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</si>
  <si>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</si>
  <si>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</si>
  <si>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</si>
  <si>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</si>
  <si>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</si>
  <si>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</si>
  <si>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</si>
  <si>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</si>
  <si>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</si>
  <si>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</si>
  <si>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</si>
  <si>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</si>
  <si>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</si>
  <si>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</si>
  <si>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</si>
  <si>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</si>
  <si>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</si>
  <si>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</si>
  <si>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</si>
  <si>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</si>
  <si>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</si>
  <si>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</si>
  <si>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</si>
  <si>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</si>
  <si>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</si>
  <si>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</si>
  <si>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</si>
  <si>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</si>
  <si>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</si>
  <si>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</si>
  <si>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</si>
  <si>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</si>
  <si>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</si>
  <si>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</si>
  <si>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</si>
  <si>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</si>
  <si>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</si>
  <si>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</si>
  <si>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</si>
  <si>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</si>
  <si>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</si>
  <si>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</si>
  <si>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</si>
  <si>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</si>
  <si>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</si>
  <si>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</si>
  <si>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</si>
  <si>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</si>
  <si>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</si>
  <si>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</si>
  <si>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</si>
  <si>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</si>
  <si>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</si>
  <si>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</si>
  <si>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</si>
  <si>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</si>
  <si>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</si>
  <si>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</si>
  <si>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</si>
  <si>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</si>
  <si>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</si>
  <si>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</si>
  <si>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</si>
  <si>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</si>
  <si>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</si>
  <si>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</si>
  <si>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</si>
  <si>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</si>
  <si>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</si>
  <si>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</si>
  <si>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</si>
  <si>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</si>
  <si>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</si>
  <si>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</si>
  <si>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</si>
  <si>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</si>
  <si>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</si>
  <si>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</si>
  <si>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</si>
  <si>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</si>
  <si>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</si>
  <si>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</si>
  <si>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</si>
  <si>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</si>
  <si>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</si>
  <si>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</si>
  <si>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</si>
  <si>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</si>
  <si>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</si>
  <si>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</si>
  <si>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</si>
  <si>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</si>
  <si>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</si>
  <si>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</si>
  <si>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</si>
  <si>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</si>
  <si>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</si>
  <si>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</si>
  <si>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</si>
  <si>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</si>
  <si>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</si>
  <si>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</si>
  <si>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</si>
  <si>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</si>
  <si>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</si>
  <si>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</si>
  <si>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</si>
  <si>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</si>
  <si>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</si>
  <si>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</si>
  <si>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</si>
  <si>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</si>
  <si>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</si>
  <si>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</si>
  <si>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</si>
  <si>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</si>
  <si>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</si>
  <si>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</si>
  <si>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</si>
  <si>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</si>
  <si>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</si>
  <si>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</si>
  <si>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</si>
  <si>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</si>
  <si>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</si>
  <si>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</si>
  <si>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</si>
  <si>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</si>
  <si>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</si>
  <si>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</si>
  <si>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</si>
  <si>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</si>
  <si>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</si>
  <si>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</si>
  <si>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</si>
  <si>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</si>
  <si>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</si>
  <si>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</si>
  <si>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</si>
  <si>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</si>
  <si>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</si>
  <si>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</si>
  <si>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</si>
  <si>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</si>
  <si>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</si>
  <si>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</si>
  <si>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</si>
  <si>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</si>
  <si>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</si>
  <si>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</si>
  <si>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</si>
  <si>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</si>
  <si>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</si>
  <si>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</si>
  <si>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</si>
  <si>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</si>
  <si>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</si>
  <si>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</si>
  <si>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</si>
  <si>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</si>
  <si>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</si>
  <si>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</si>
  <si>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</si>
  <si>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</si>
  <si>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</si>
  <si>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</si>
  <si>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</si>
  <si>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</si>
  <si>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</si>
  <si>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</si>
  <si>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</si>
  <si>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</si>
  <si>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</si>
  <si>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</si>
  <si>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</si>
  <si>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</si>
  <si>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</si>
  <si>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</si>
  <si>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</si>
  <si>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</si>
  <si>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</si>
  <si>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</si>
  <si>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</si>
  <si>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</si>
  <si>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</si>
  <si>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</si>
  <si>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</si>
  <si>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</si>
  <si>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</si>
  <si>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</si>
  <si>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</si>
  <si>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</si>
  <si>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</si>
  <si>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</si>
  <si>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</si>
  <si>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</si>
  <si>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</si>
  <si>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</si>
  <si>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</si>
  <si>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</si>
  <si>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</si>
  <si>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</si>
  <si>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</si>
  <si>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</si>
  <si>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</si>
  <si>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</si>
  <si>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</si>
  <si>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</si>
  <si>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</si>
  <si>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</si>
  <si>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</si>
  <si>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</si>
  <si>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</si>
  <si>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</si>
  <si>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</si>
  <si>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</si>
  <si>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</si>
  <si>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</si>
  <si>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</si>
  <si>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</si>
  <si>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</si>
  <si>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</si>
  <si>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</si>
  <si>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</si>
  <si>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</si>
  <si>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</si>
  <si>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</si>
  <si>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</si>
  <si>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</si>
  <si>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</si>
  <si>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</si>
  <si>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</si>
  <si>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</si>
  <si>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</si>
  <si>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</si>
  <si>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</si>
  <si>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</si>
  <si>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</si>
  <si>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</si>
  <si>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</si>
  <si>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</si>
  <si>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</si>
  <si>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</si>
  <si>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</si>
  <si>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</si>
  <si>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</si>
  <si>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</si>
  <si>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</si>
  <si>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</si>
  <si>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</si>
  <si>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</si>
  <si>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</si>
  <si>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</si>
  <si>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</si>
  <si>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</si>
  <si>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</si>
  <si>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</si>
  <si>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</si>
  <si>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</si>
  <si>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</si>
  <si>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</si>
  <si>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</si>
  <si>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</si>
  <si>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</si>
  <si>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</si>
  <si>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</si>
  <si>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</si>
  <si>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</si>
  <si>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</si>
  <si>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</si>
  <si>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</si>
  <si>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</si>
  <si>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</si>
  <si>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</si>
  <si>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</si>
  <si>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</si>
  <si>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</si>
  <si>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</si>
  <si>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</si>
  <si>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</si>
  <si>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</si>
  <si>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</si>
  <si>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</si>
  <si>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</si>
  <si>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</si>
  <si>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</si>
  <si>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</si>
  <si>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</si>
  <si>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</si>
  <si>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</si>
  <si>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</si>
  <si>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</si>
  <si>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</si>
  <si>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</si>
  <si>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</si>
  <si>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</si>
  <si>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</si>
  <si>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</si>
  <si>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</si>
  <si>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</si>
  <si>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</si>
  <si>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</si>
  <si>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</si>
  <si>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</si>
  <si>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</si>
  <si>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</si>
  <si>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</si>
  <si>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</si>
  <si>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</si>
  <si>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</si>
  <si>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</si>
  <si>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</si>
  <si>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</si>
  <si>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</si>
  <si>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</si>
  <si>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</si>
  <si>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</si>
  <si>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</si>
  <si>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</si>
  <si>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</si>
  <si>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</si>
  <si>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</si>
  <si>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</si>
  <si>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</si>
  <si>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</si>
  <si>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</si>
  <si>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</si>
  <si>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</si>
  <si>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</si>
  <si>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</si>
  <si>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</si>
  <si>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</si>
  <si>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</si>
  <si>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</si>
  <si>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</si>
  <si>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</si>
  <si>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</si>
  <si>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</si>
  <si>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</si>
  <si>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</si>
  <si>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</si>
  <si>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</si>
  <si>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</si>
  <si>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</si>
  <si>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</si>
  <si>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</si>
  <si>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</si>
  <si>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</si>
  <si>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</si>
  <si>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</si>
  <si>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</si>
  <si>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</si>
  <si>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</si>
  <si>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</si>
  <si>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</si>
  <si>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</si>
  <si>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</si>
  <si>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</si>
  <si>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</si>
  <si>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</si>
  <si>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</si>
  <si>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</si>
  <si>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</si>
  <si>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</si>
  <si>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</si>
  <si>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</si>
  <si>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</si>
  <si>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</si>
  <si>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</si>
  <si>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</si>
  <si>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</si>
  <si>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</si>
  <si>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</si>
  <si>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</si>
  <si>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</si>
  <si>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</si>
  <si>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</si>
  <si>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</si>
  <si>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</si>
  <si>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</si>
  <si>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</si>
  <si>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</si>
  <si>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</si>
  <si>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</si>
  <si>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</si>
  <si>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</si>
  <si>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</si>
  <si>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</si>
  <si>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</si>
  <si>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</si>
  <si>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</si>
  <si>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</si>
  <si>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</si>
  <si>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</si>
  <si>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</si>
  <si>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</si>
  <si>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</si>
  <si>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</si>
  <si>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</si>
  <si>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</si>
  <si>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</si>
  <si>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</si>
  <si>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</si>
  <si>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</si>
  <si>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</si>
  <si>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</si>
  <si>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</si>
  <si>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</si>
  <si>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</si>
  <si>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</si>
  <si>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</si>
  <si>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</si>
  <si>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</si>
  <si>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</si>
  <si>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</si>
  <si>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</si>
  <si>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</si>
  <si>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</si>
  <si>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</si>
  <si>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</si>
  <si>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</si>
  <si>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</si>
  <si>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</si>
  <si>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</si>
  <si>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</si>
  <si>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</si>
  <si>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</si>
  <si>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</si>
  <si>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</si>
  <si>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</si>
  <si>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</si>
  <si>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</si>
  <si>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</si>
  <si>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</si>
  <si>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</si>
  <si>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</si>
  <si>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</si>
  <si>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</si>
  <si>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</si>
  <si>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</si>
  <si>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</si>
  <si>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</si>
  <si>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</si>
  <si>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</si>
  <si>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</si>
  <si>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</si>
  <si>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</si>
  <si>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</si>
  <si>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</si>
  <si>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</si>
  <si>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</si>
  <si>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</si>
  <si>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</si>
  <si>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</si>
  <si>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</si>
  <si>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</si>
  <si>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</si>
  <si>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</si>
  <si>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</si>
  <si>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</si>
  <si>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</si>
  <si>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</si>
  <si>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</si>
  <si>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</si>
  <si>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</si>
  <si>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</si>
  <si>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</si>
  <si>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</si>
  <si>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</si>
  <si>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</si>
  <si>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</si>
  <si>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</si>
  <si>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</si>
  <si>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</si>
  <si>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</si>
  <si>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</si>
  <si>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</si>
  <si>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</si>
  <si>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</si>
  <si>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</si>
  <si>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</si>
  <si>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</si>
  <si>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</si>
  <si>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</si>
  <si>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</si>
  <si>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</si>
  <si>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</si>
  <si>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</si>
  <si>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</si>
  <si>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</si>
  <si>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</si>
  <si>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</si>
  <si>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</si>
  <si>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</si>
  <si>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</si>
  <si>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</si>
  <si>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</si>
  <si>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</si>
  <si>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</si>
  <si>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</si>
  <si>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</si>
  <si>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</si>
  <si>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</si>
  <si>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</si>
  <si>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</si>
  <si>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</si>
  <si>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</si>
  <si>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</si>
  <si>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</si>
  <si>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</si>
  <si>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</si>
  <si>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</si>
  <si>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</si>
  <si>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</si>
  <si>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</si>
  <si>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</si>
  <si>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</si>
  <si>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</si>
  <si>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</si>
  <si>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</si>
  <si>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</si>
  <si>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</si>
  <si>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</si>
  <si>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</si>
  <si>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</si>
  <si>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</si>
  <si>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</si>
  <si>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</si>
  <si>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</si>
  <si>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</si>
  <si>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</si>
  <si>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</si>
  <si>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</si>
  <si>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</si>
  <si>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</si>
  <si>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</si>
  <si>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</si>
  <si>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</si>
  <si>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</si>
  <si>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</si>
  <si>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</si>
  <si>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</si>
  <si>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</si>
  <si>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</si>
  <si>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</si>
  <si>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</si>
  <si>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</si>
  <si>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</si>
  <si>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</si>
  <si>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</si>
  <si>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</si>
  <si>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</si>
  <si>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</si>
  <si>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</si>
  <si>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</si>
  <si>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</si>
  <si>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</si>
  <si>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</si>
  <si>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</si>
  <si>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</si>
  <si>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</si>
  <si>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</si>
  <si>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</si>
  <si>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</si>
  <si>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</si>
  <si>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</si>
  <si>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</si>
  <si>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</si>
  <si>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</si>
  <si>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</si>
  <si>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</si>
  <si>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</si>
  <si>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</si>
  <si>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</si>
  <si>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</si>
  <si>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</si>
  <si>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</si>
  <si>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</si>
  <si>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</si>
  <si>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</si>
  <si>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</si>
  <si>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</si>
  <si>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</si>
  <si>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</si>
  <si>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</si>
  <si>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</si>
  <si>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</si>
  <si>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</si>
  <si>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</si>
  <si>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</si>
  <si>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</si>
  <si>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</si>
  <si>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</si>
  <si>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</si>
  <si>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</si>
  <si>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</si>
  <si>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</si>
  <si>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</si>
  <si>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</si>
  <si>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</si>
  <si>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</si>
  <si>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</si>
  <si>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</si>
  <si>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</si>
  <si>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</si>
  <si>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</si>
  <si>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</si>
  <si>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</si>
  <si>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</si>
  <si>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</si>
  <si>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</si>
  <si>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</si>
  <si>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</si>
  <si>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</si>
  <si>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</si>
  <si>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</si>
  <si>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</si>
  <si>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</si>
  <si>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</si>
  <si>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</si>
  <si>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</si>
  <si>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</si>
  <si>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</si>
  <si>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</si>
  <si>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</si>
  <si>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</si>
  <si>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</si>
  <si>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</si>
  <si>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</si>
  <si>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</si>
  <si>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</si>
  <si>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</si>
  <si>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</si>
  <si>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</si>
  <si>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</si>
  <si>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</si>
  <si>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</si>
  <si>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</si>
  <si>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</si>
  <si>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</si>
  <si>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</si>
  <si>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</si>
  <si>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</si>
  <si>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</si>
  <si>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</si>
  <si>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</si>
  <si>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</si>
  <si>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</si>
  <si>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</si>
  <si>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</si>
  <si>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</si>
  <si>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</si>
  <si>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</si>
  <si>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</si>
  <si>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</si>
  <si>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</si>
  <si>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</si>
  <si>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</si>
  <si>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</si>
  <si>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</si>
  <si>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</si>
  <si>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</si>
  <si>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</si>
  <si>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</si>
  <si>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</si>
  <si>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</si>
  <si>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</si>
  <si>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</si>
  <si>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</si>
  <si>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</si>
  <si>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</si>
  <si>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</si>
  <si>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</si>
  <si>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</si>
  <si>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</si>
  <si>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</si>
  <si>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</si>
  <si>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</si>
  <si>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</si>
  <si>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</si>
  <si>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</si>
  <si>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</si>
  <si>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</si>
  <si>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</si>
  <si>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</si>
  <si>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</si>
  <si>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</si>
  <si>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</si>
  <si>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</si>
  <si>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</si>
  <si>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</si>
  <si>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</si>
  <si>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</si>
  <si>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</si>
  <si>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</si>
  <si>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</si>
  <si>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</si>
  <si>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</si>
  <si>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</si>
  <si>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</si>
  <si>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</si>
  <si>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</si>
  <si>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</si>
  <si>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</si>
  <si>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</si>
  <si>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</si>
  <si>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</si>
  <si>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</si>
  <si>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</si>
  <si>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</si>
  <si>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</si>
  <si>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</si>
  <si>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</si>
  <si>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</si>
  <si>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</si>
  <si>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</si>
  <si>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</si>
  <si>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</si>
  <si>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</si>
  <si>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</si>
  <si>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</si>
  <si>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</si>
  <si>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</si>
  <si>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</si>
  <si>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</si>
  <si>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</si>
  <si>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</si>
  <si>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</si>
  <si>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</si>
  <si>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</si>
  <si>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</si>
  <si>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</si>
  <si>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</si>
  <si>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</si>
  <si>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</si>
  <si>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</si>
  <si>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</si>
  <si>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</si>
  <si>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</si>
  <si>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</si>
  <si>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</si>
  <si>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</si>
  <si>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</si>
  <si>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</si>
  <si>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</si>
  <si>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</si>
  <si>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</si>
  <si>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</si>
  <si>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</si>
  <si>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</si>
  <si>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</si>
  <si>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</si>
  <si>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</si>
  <si>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</si>
  <si>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</si>
  <si>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</si>
  <si>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</si>
  <si>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</si>
  <si>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</si>
  <si>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</si>
  <si>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</si>
  <si>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</si>
  <si>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</si>
  <si>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</si>
  <si>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</si>
  <si>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</si>
  <si>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</si>
  <si>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</si>
  <si>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</si>
  <si>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</si>
  <si>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</si>
  <si>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</si>
  <si>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</si>
  <si>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</si>
  <si>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</si>
  <si>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</si>
  <si>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</si>
  <si>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</si>
  <si>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</si>
  <si>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</si>
  <si>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</si>
  <si>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</si>
  <si>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</si>
  <si>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</si>
  <si>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</si>
  <si>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</si>
  <si>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</si>
  <si>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</si>
  <si>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</si>
  <si>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</si>
  <si>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</si>
  <si>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</si>
  <si>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</si>
  <si>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</si>
  <si>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</si>
  <si>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</si>
  <si>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</si>
  <si>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</si>
  <si>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</si>
  <si>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</si>
  <si>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</si>
  <si>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</si>
  <si>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</si>
  <si>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</si>
  <si>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</si>
  <si>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</si>
  <si>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</si>
  <si>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</si>
  <si>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</si>
  <si>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</si>
  <si>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</si>
  <si>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</si>
  <si>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</si>
  <si>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</si>
  <si>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</si>
  <si>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</si>
  <si>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</si>
  <si>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</si>
  <si>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</si>
  <si>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</si>
  <si>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</si>
  <si>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</si>
  <si>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</si>
  <si>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</si>
  <si>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</si>
  <si>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</si>
  <si>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</si>
  <si>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</si>
  <si>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</si>
  <si>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</si>
  <si>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</si>
  <si>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</si>
  <si>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</si>
  <si>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</si>
  <si>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</si>
  <si>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</si>
  <si>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</si>
  <si>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</si>
  <si>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</si>
  <si>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</si>
  <si>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</si>
  <si>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</si>
  <si>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</si>
  <si>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</si>
  <si>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</si>
  <si>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</si>
  <si>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</si>
  <si>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</si>
  <si>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</si>
  <si>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</si>
  <si>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</si>
  <si>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</si>
  <si>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</si>
  <si>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</si>
  <si>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</si>
  <si>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</si>
  <si>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</si>
  <si>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</si>
  <si>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</si>
  <si>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</si>
  <si>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</si>
  <si>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</si>
  <si>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</si>
  <si>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</si>
  <si>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</si>
  <si>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</si>
  <si>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</si>
  <si>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</si>
  <si>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</si>
  <si>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</si>
  <si>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</si>
  <si>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</si>
  <si>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</si>
  <si>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</si>
  <si>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</si>
  <si>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</si>
  <si>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</si>
  <si>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</si>
  <si>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</si>
  <si>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</si>
  <si>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</si>
  <si>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</si>
  <si>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</si>
  <si>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</si>
  <si>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</si>
  <si>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</si>
  <si>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</si>
  <si>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</si>
  <si>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</si>
  <si>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</si>
  <si>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</si>
  <si>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</si>
  <si>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</si>
  <si>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</si>
  <si>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</si>
  <si>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</si>
  <si>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</si>
  <si>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</si>
  <si>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</si>
  <si>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</si>
  <si>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</si>
  <si>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</si>
  <si>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</si>
  <si>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</si>
  <si>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</si>
  <si>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</si>
  <si>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</si>
  <si>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</si>
  <si>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</si>
  <si>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</si>
  <si>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</si>
  <si>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</si>
  <si>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</si>
  <si>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</si>
  <si>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</si>
  <si>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</si>
  <si>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</si>
  <si>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</si>
  <si>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</si>
  <si>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</si>
  <si>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</si>
  <si>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</si>
  <si>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</si>
  <si>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</si>
  <si>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</si>
  <si>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</si>
  <si>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</si>
  <si>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</si>
  <si>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</si>
  <si>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</si>
  <si>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</si>
  <si>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</si>
  <si>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</si>
  <si>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</si>
  <si>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</si>
  <si>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</si>
  <si>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</si>
  <si>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</si>
  <si>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</si>
  <si>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</si>
  <si>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</si>
  <si>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</si>
  <si>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</si>
  <si>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</si>
  <si>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</si>
  <si>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</si>
  <si>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</si>
  <si>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</si>
  <si>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</si>
  <si>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</si>
  <si>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</si>
  <si>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</si>
  <si>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</si>
  <si>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</si>
  <si>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</si>
  <si>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</si>
  <si>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</si>
  <si>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</si>
  <si>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</si>
  <si>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</si>
  <si>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</si>
  <si>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</si>
  <si>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</si>
  <si>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</si>
  <si>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</si>
  <si>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</si>
  <si>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</si>
  <si>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</si>
  <si>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</si>
  <si>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</si>
  <si>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</si>
  <si>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</si>
  <si>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</si>
  <si>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</si>
  <si>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</si>
  <si>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</si>
  <si>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</si>
  <si>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</si>
  <si>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</si>
  <si>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</si>
  <si>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</si>
  <si>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</si>
  <si>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</si>
  <si>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</si>
  <si>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</si>
  <si>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</si>
  <si>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</si>
  <si>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</si>
  <si>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</si>
  <si>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</si>
  <si>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</si>
  <si>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</si>
  <si>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</si>
  <si>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</si>
  <si>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</si>
  <si>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</si>
  <si>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</si>
  <si>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</si>
  <si>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</si>
  <si>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</si>
  <si>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</si>
  <si>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</si>
  <si>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</si>
  <si>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</si>
  <si>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</si>
  <si>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</si>
  <si>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</si>
  <si>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</si>
  <si>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</si>
  <si>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</si>
  <si>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</si>
  <si>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</si>
  <si>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</si>
  <si>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</si>
  <si>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</si>
  <si>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</si>
  <si>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</si>
  <si>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</si>
  <si>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</si>
  <si>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</si>
  <si>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</si>
  <si>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</si>
  <si>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</si>
  <si>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</si>
  <si>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</si>
  <si>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</si>
  <si>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</si>
  <si>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</si>
  <si>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</si>
  <si>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</si>
  <si>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</si>
  <si>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</si>
  <si>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</si>
  <si>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</si>
  <si>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</si>
  <si>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</si>
  <si>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</si>
  <si>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</si>
  <si>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</si>
  <si>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</si>
  <si>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</si>
  <si>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</si>
  <si>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</si>
  <si>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</si>
  <si>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</si>
  <si>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</si>
  <si>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</si>
  <si>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</si>
  <si>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</si>
  <si>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</si>
  <si>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</si>
  <si>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</si>
  <si>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</si>
  <si>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</si>
  <si>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</si>
  <si>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</si>
  <si>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</si>
  <si>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</si>
  <si>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</si>
  <si>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</si>
  <si>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</si>
  <si>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</si>
  <si>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</si>
  <si>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</si>
  <si>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</si>
  <si>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</si>
  <si>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</si>
  <si>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</si>
  <si>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</si>
  <si>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</si>
  <si>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</si>
  <si>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</si>
  <si>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</si>
  <si>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</si>
  <si>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</si>
  <si>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</si>
  <si>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</si>
  <si>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</si>
  <si>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</si>
  <si>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</si>
  <si>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</si>
  <si>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</si>
  <si>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</si>
  <si>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</si>
  <si>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</si>
  <si>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</si>
  <si>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</si>
  <si>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</si>
  <si>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</si>
  <si>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</si>
  <si>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</si>
  <si>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</si>
  <si>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</si>
  <si>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</si>
  <si>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</si>
  <si>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</si>
  <si>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</si>
  <si>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</si>
  <si>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</si>
  <si>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</si>
  <si>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</si>
  <si>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</si>
  <si>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</si>
  <si>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</si>
  <si>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</si>
  <si>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</si>
  <si>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</si>
  <si>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</si>
  <si>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</si>
  <si>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</si>
  <si>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</si>
  <si>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</si>
  <si>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</si>
  <si>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</si>
  <si>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</si>
  <si>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</si>
  <si>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</si>
  <si>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</si>
  <si>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</si>
  <si>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</si>
  <si>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</si>
  <si>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</si>
  <si>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</si>
  <si>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</si>
  <si>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</si>
  <si>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</si>
  <si>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</si>
  <si>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</si>
  <si>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</si>
  <si>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</si>
  <si>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</si>
  <si>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</si>
  <si>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</si>
  <si>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</si>
  <si>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</si>
  <si>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</si>
  <si>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</si>
  <si>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</si>
  <si>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</si>
  <si>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</si>
  <si>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</si>
  <si>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</si>
  <si>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</si>
  <si>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</si>
  <si>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</si>
  <si>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</si>
  <si>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</si>
  <si>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</si>
  <si>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</si>
  <si>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</si>
  <si>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</si>
  <si>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</si>
  <si>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</si>
  <si>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</si>
  <si>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</si>
  <si>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</si>
  <si>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</si>
  <si>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</si>
  <si>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</si>
  <si>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</si>
  <si>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</si>
  <si>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</si>
  <si>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</si>
  <si>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</si>
  <si>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</si>
  <si>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</si>
  <si>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</si>
  <si>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</si>
  <si>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</si>
  <si>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</si>
  <si>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</si>
  <si>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</si>
  <si>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</si>
  <si>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</si>
  <si>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</si>
  <si>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</si>
  <si>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</si>
  <si>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</si>
  <si>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</si>
  <si>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</si>
  <si>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</si>
  <si>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</si>
  <si>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</si>
  <si>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</si>
  <si>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</si>
  <si>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</si>
  <si>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</si>
  <si>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</si>
  <si>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</si>
  <si>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</si>
  <si>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</si>
  <si>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</si>
  <si>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</si>
  <si>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</si>
  <si>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</si>
  <si>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</si>
  <si>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</si>
  <si>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</si>
  <si>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</si>
  <si>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</si>
  <si>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</si>
  <si>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</si>
  <si>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</si>
  <si>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</si>
  <si>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</si>
  <si>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</si>
  <si>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</si>
  <si>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</si>
  <si>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</si>
  <si>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</si>
  <si>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</si>
  <si>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</si>
  <si>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</si>
  <si>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</si>
  <si>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</si>
  <si>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</si>
  <si>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</si>
  <si>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</si>
  <si>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</si>
  <si>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</si>
  <si>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</si>
  <si>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</si>
  <si>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</si>
  <si>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</si>
  <si>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</si>
  <si>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</si>
  <si>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</si>
  <si>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</si>
  <si>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</si>
  <si>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</si>
  <si>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</si>
  <si>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</si>
  <si>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</si>
  <si>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</si>
  <si>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</si>
  <si>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</si>
  <si>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</si>
  <si>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</si>
  <si>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</si>
  <si>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</si>
  <si>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</si>
  <si>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</si>
  <si>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</si>
  <si>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</si>
  <si>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</si>
  <si>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</si>
  <si>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</si>
  <si>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</si>
  <si>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</si>
  <si>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</si>
  <si>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</si>
  <si>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</si>
  <si>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</si>
  <si>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</si>
  <si>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</si>
  <si>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</si>
  <si>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</si>
  <si>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</si>
  <si>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</si>
  <si>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</si>
  <si>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</si>
  <si>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</si>
  <si>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</si>
  <si>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</si>
  <si>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</si>
  <si>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</si>
  <si>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</si>
  <si>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</si>
  <si>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</si>
  <si>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</si>
  <si>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</si>
  <si>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</si>
  <si>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</si>
  <si>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</si>
  <si>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</si>
  <si>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</si>
  <si>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</si>
  <si>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</si>
  <si>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</si>
  <si>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</si>
  <si>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</si>
  <si>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</si>
  <si>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</si>
  <si>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</si>
  <si>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</si>
  <si>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</si>
  <si>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</si>
  <si>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</si>
  <si>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</si>
  <si>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</si>
  <si>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</si>
  <si>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</si>
  <si>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</si>
  <si>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</si>
  <si>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</si>
  <si>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</si>
  <si>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</si>
  <si>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</si>
  <si>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</si>
  <si>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</si>
  <si>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</si>
  <si>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</si>
  <si>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</si>
  <si>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</si>
  <si>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</si>
  <si>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</si>
  <si>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</si>
  <si>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</si>
  <si>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</si>
  <si>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</si>
  <si>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</si>
  <si>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</si>
  <si>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</si>
  <si>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</si>
  <si>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</si>
  <si>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</si>
  <si>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</si>
  <si>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</si>
  <si>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</si>
  <si>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</si>
  <si>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</si>
  <si>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</si>
  <si>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</si>
  <si>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</si>
  <si>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</si>
  <si>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</si>
  <si>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</si>
  <si>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</si>
  <si>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</si>
  <si>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</si>
  <si>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</si>
  <si>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</si>
  <si>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</si>
  <si>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</si>
  <si>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</si>
  <si>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</si>
  <si>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</si>
  <si>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</si>
  <si>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</si>
  <si>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</si>
  <si>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</si>
  <si>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</si>
  <si>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</si>
  <si>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</si>
  <si>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</si>
  <si>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</si>
  <si>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</si>
  <si>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</si>
  <si>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</si>
  <si>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</si>
  <si>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</si>
  <si>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</si>
  <si>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</si>
  <si>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</si>
  <si>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</si>
  <si>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</si>
  <si>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</si>
  <si>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</si>
  <si>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</si>
  <si>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</si>
  <si>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</si>
  <si>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</si>
  <si>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</si>
  <si>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</si>
  <si>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</si>
  <si>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</si>
  <si>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</si>
  <si>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</si>
  <si>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</si>
  <si>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</si>
  <si>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</si>
  <si>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</si>
  <si>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</si>
  <si>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</si>
  <si>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</si>
  <si>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</si>
  <si>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</si>
  <si>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</si>
  <si>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</si>
  <si>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</si>
  <si>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</si>
  <si>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</si>
  <si>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</si>
  <si>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</si>
  <si>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</si>
  <si>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</si>
  <si>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</si>
  <si>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</si>
  <si>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</si>
  <si>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</si>
  <si>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</si>
  <si>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</si>
  <si>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</si>
  <si>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</si>
  <si>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</si>
  <si>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</si>
  <si>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</si>
  <si>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</si>
  <si>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</si>
  <si>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</si>
  <si>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</si>
  <si>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</si>
  <si>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</si>
  <si>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</si>
  <si>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</si>
  <si>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</si>
  <si>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</si>
  <si>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</si>
  <si>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</si>
  <si>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</si>
  <si>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</si>
  <si>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</si>
  <si>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</si>
  <si>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</si>
  <si>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</si>
  <si>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</si>
  <si>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</si>
  <si>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</si>
  <si>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</si>
  <si>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</si>
  <si>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</si>
  <si>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</si>
  <si>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</si>
  <si>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</si>
  <si>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</si>
  <si>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</si>
  <si>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</si>
  <si>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</si>
  <si>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</si>
  <si>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</si>
  <si>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</si>
  <si>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</si>
  <si>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</si>
  <si>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</si>
  <si>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</si>
  <si>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</si>
  <si>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</si>
  <si>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</si>
  <si>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</si>
  <si>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</si>
  <si>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</si>
  <si>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</si>
  <si>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</si>
  <si>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</si>
  <si>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</si>
  <si>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</si>
  <si>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</si>
  <si>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</si>
  <si>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</si>
  <si>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</si>
  <si>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</si>
  <si>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</si>
  <si>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</si>
  <si>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</si>
  <si>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</si>
  <si>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</si>
  <si>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</si>
  <si>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</si>
  <si>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</si>
  <si>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</si>
  <si>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</si>
  <si>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</si>
  <si>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</si>
  <si>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</si>
  <si>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</si>
  <si>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</si>
  <si>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</si>
  <si>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</si>
  <si>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</si>
  <si>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</si>
  <si>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</si>
  <si>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</si>
  <si>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</si>
  <si>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</si>
  <si>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</si>
  <si>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</si>
  <si>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</si>
  <si>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</si>
  <si>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</si>
  <si>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</si>
  <si>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</si>
  <si>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</si>
  <si>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</si>
  <si>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</si>
  <si>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</si>
  <si>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</si>
  <si>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</si>
  <si>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</si>
  <si>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</si>
  <si>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</si>
  <si>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</si>
  <si>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</si>
  <si>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</si>
  <si>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</si>
  <si>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</si>
  <si>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</si>
  <si>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</si>
  <si>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</si>
  <si>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</si>
  <si>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</si>
  <si>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</si>
  <si>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</si>
  <si>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</si>
  <si>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</si>
  <si>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</si>
  <si>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</si>
  <si>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</si>
  <si>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</si>
  <si>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</si>
  <si>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</si>
  <si>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</si>
  <si>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</si>
  <si>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</si>
  <si>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</si>
  <si>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</si>
  <si>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</si>
  <si>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</si>
  <si>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</si>
  <si>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</si>
  <si>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</si>
  <si>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</si>
  <si>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</si>
  <si>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</si>
  <si>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</si>
  <si>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</si>
  <si>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</si>
  <si>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</si>
  <si>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</si>
  <si>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</si>
  <si>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</si>
  <si>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</si>
  <si>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</si>
  <si>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</si>
  <si>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</si>
  <si>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</si>
  <si>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</si>
  <si>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</si>
  <si>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</si>
  <si>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</si>
  <si>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</si>
  <si>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</si>
  <si>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</si>
  <si>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</si>
  <si>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</si>
  <si>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</si>
  <si>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</si>
  <si>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</si>
  <si>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</si>
  <si>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</si>
  <si>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</si>
  <si>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</si>
  <si>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</si>
  <si>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</si>
  <si>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</si>
  <si>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</si>
  <si>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</si>
  <si>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</si>
  <si>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</si>
  <si>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</si>
  <si>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</si>
  <si>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</si>
  <si>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</si>
  <si>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</si>
  <si>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</si>
  <si>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</si>
  <si>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</si>
  <si>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</si>
  <si>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</si>
  <si>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</si>
  <si>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</si>
  <si>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</si>
  <si>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</si>
  <si>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</si>
  <si>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</si>
  <si>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</si>
  <si>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</si>
  <si>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</si>
  <si>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</si>
  <si>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</si>
  <si>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</si>
  <si>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</si>
  <si>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</si>
  <si>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</si>
  <si>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</si>
  <si>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</si>
  <si>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</si>
  <si>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</si>
  <si>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</si>
  <si>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</si>
  <si>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</si>
  <si>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</si>
  <si>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</si>
  <si>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</si>
  <si>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</si>
  <si>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</si>
  <si>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</si>
  <si>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</si>
  <si>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</si>
  <si>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</si>
  <si>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</si>
  <si>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</si>
  <si>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</si>
  <si>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</si>
  <si>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</si>
  <si>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</si>
  <si>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</si>
  <si>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</si>
  <si>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</si>
  <si>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</si>
  <si>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</si>
  <si>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</si>
  <si>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</si>
  <si>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</si>
  <si>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</si>
  <si>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</si>
  <si>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</si>
  <si>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</si>
  <si>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</si>
  <si>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</si>
  <si>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</si>
  <si>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</si>
  <si>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</si>
  <si>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</si>
  <si>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</si>
  <si>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</si>
  <si>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</si>
  <si>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</si>
  <si>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</si>
  <si>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</si>
  <si>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</si>
  <si>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</si>
  <si>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</si>
  <si>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</si>
  <si>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</si>
  <si>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</si>
  <si>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</si>
  <si>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</si>
  <si>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</si>
  <si>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</si>
  <si>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</si>
  <si>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</si>
  <si>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</si>
  <si>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</si>
  <si>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</si>
  <si>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</si>
  <si>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</si>
  <si>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</si>
  <si>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</si>
  <si>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</si>
  <si>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</si>
  <si>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</si>
  <si>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</si>
  <si>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</si>
  <si>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</si>
  <si>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</si>
  <si>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</si>
  <si>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</si>
  <si>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</si>
  <si>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</si>
  <si>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</si>
  <si>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</si>
  <si>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</si>
  <si>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</si>
  <si>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</si>
  <si>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</si>
  <si>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</si>
  <si>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</si>
  <si>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</si>
  <si>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</si>
  <si>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</si>
  <si>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</si>
  <si>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</si>
  <si>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</si>
  <si>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</si>
  <si>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</si>
  <si>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</si>
  <si>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</si>
  <si>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</si>
  <si>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</si>
  <si>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</si>
  <si>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</si>
  <si>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</si>
  <si>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</si>
  <si>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</si>
  <si>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</si>
  <si>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</si>
  <si>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</si>
  <si>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</si>
  <si>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</si>
  <si>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</si>
  <si>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</si>
  <si>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</si>
  <si>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</si>
  <si>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</si>
  <si>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</si>
  <si>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</si>
  <si>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</si>
  <si>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</si>
  <si>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</si>
  <si>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</si>
  <si>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</si>
  <si>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</si>
  <si>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</si>
  <si>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</si>
  <si>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</si>
  <si>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</si>
  <si>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</si>
  <si>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</si>
  <si>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</si>
  <si>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</si>
  <si>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</si>
  <si>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</si>
  <si>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</si>
  <si>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</si>
  <si>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</si>
  <si>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</si>
  <si>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</si>
  <si>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</si>
  <si>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</si>
  <si>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</si>
  <si>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</si>
  <si>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</si>
  <si>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</si>
  <si>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</si>
  <si>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</si>
  <si>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</si>
  <si>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</si>
  <si>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</si>
  <si>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</si>
  <si>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</si>
  <si>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</si>
  <si>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</si>
  <si>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</si>
  <si>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</si>
  <si>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</si>
  <si>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</si>
  <si>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</si>
  <si>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</si>
  <si>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</si>
  <si>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</si>
  <si>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</si>
  <si>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</si>
  <si>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</si>
  <si>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</si>
  <si>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</si>
  <si>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</si>
  <si>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</si>
  <si>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</si>
  <si>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</si>
  <si>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</si>
  <si>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</si>
  <si>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</si>
  <si>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</si>
  <si>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</si>
  <si>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</si>
  <si>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</si>
  <si>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</si>
  <si>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</si>
  <si>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</si>
  <si>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</si>
  <si>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</si>
  <si>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</si>
  <si>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</si>
  <si>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</si>
  <si>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</si>
  <si>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</si>
  <si>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</si>
  <si>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</si>
  <si>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</si>
  <si>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</si>
  <si>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</si>
  <si>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</si>
  <si>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</si>
  <si>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</si>
  <si>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</si>
  <si>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</si>
  <si>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</si>
  <si>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</si>
  <si>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</si>
  <si>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</si>
  <si>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</si>
  <si>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</si>
  <si>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</si>
  <si>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</si>
  <si>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</si>
  <si>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</si>
  <si>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</si>
  <si>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</si>
  <si>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</si>
  <si>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</si>
  <si>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</si>
  <si>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</si>
  <si>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</si>
  <si>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</si>
  <si>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</si>
  <si>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</si>
  <si>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</si>
  <si>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</si>
  <si>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</si>
  <si>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</si>
  <si>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</si>
  <si>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</si>
  <si>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</si>
  <si>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</si>
  <si>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</si>
  <si>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</si>
  <si>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</si>
  <si>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</si>
  <si>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</si>
  <si>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</si>
  <si>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</si>
  <si>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</si>
  <si>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</si>
  <si>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</si>
  <si>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</si>
  <si>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</si>
  <si>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</si>
  <si>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</si>
  <si>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</si>
  <si>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</si>
  <si>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</si>
  <si>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</si>
  <si>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</si>
  <si>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</si>
  <si>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</si>
  <si>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</si>
  <si>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</si>
  <si>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</si>
  <si>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</si>
  <si>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</si>
  <si>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</si>
  <si>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</si>
  <si>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</si>
  <si>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</si>
  <si>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</si>
  <si>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</si>
  <si>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</si>
  <si>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</si>
  <si>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</si>
  <si>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</si>
  <si>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</si>
  <si>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</si>
  <si>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</si>
  <si>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</si>
  <si>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</si>
  <si>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</si>
  <si>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</si>
  <si>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</si>
  <si>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</si>
  <si>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</si>
  <si>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</si>
  <si>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</si>
  <si>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</si>
  <si>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</si>
  <si>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</si>
  <si>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</si>
  <si>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</si>
  <si>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</si>
  <si>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</si>
  <si>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</si>
  <si>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</si>
  <si>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</si>
  <si>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</si>
  <si>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</si>
  <si>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</si>
  <si>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</si>
  <si>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</si>
  <si>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</si>
  <si>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</si>
  <si>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</si>
  <si>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</si>
  <si>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</si>
  <si>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</si>
  <si>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</si>
  <si>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</si>
  <si>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</si>
  <si>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</si>
  <si>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</si>
  <si>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</si>
  <si>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</si>
  <si>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</si>
  <si>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</si>
  <si>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</si>
  <si>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</si>
  <si>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</si>
  <si>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</si>
  <si>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</si>
  <si>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</si>
  <si>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</si>
  <si>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</si>
  <si>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</si>
  <si>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</si>
  <si>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</si>
  <si>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</si>
  <si>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</si>
  <si>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</si>
  <si>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</si>
  <si>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</si>
  <si>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</si>
  <si>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</si>
  <si>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</si>
  <si>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</si>
  <si>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</si>
  <si>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</si>
  <si>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</si>
  <si>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</si>
  <si>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</si>
  <si>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</si>
  <si>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</si>
  <si>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</si>
  <si>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</si>
  <si>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</si>
  <si>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</si>
  <si>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</si>
  <si>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</si>
  <si>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</si>
  <si>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</si>
  <si>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</si>
  <si>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</si>
  <si>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</si>
  <si>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</si>
  <si>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</si>
  <si>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</si>
  <si>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</si>
  <si>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</si>
  <si>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</si>
  <si>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</si>
  <si>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</si>
  <si>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</si>
  <si>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</si>
  <si>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</si>
  <si>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</si>
  <si>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</si>
  <si>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</si>
  <si>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</si>
  <si>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</si>
  <si>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</si>
  <si>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</si>
  <si>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</si>
  <si>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</si>
  <si>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</si>
  <si>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</si>
  <si>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</si>
  <si>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</si>
  <si>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</si>
  <si>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</si>
  <si>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</si>
  <si>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</si>
  <si>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</si>
  <si>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</si>
  <si>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</si>
  <si>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</si>
  <si>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</si>
  <si>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</si>
  <si>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</si>
  <si>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</si>
  <si>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</si>
  <si>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</si>
  <si>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</si>
  <si>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</si>
  <si>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</si>
  <si>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</si>
  <si>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</si>
  <si>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</si>
  <si>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</si>
  <si>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</si>
  <si>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</si>
  <si>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</si>
  <si>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</si>
  <si>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</si>
  <si>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</si>
  <si>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</si>
  <si>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</si>
  <si>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</si>
  <si>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</si>
  <si>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</si>
  <si>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</si>
  <si>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</si>
  <si>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</si>
  <si>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</si>
  <si>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</si>
  <si>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</si>
  <si>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</si>
  <si>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</si>
  <si>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</si>
  <si>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</si>
  <si>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</si>
  <si>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</si>
  <si>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</si>
  <si>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</si>
  <si>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</si>
  <si>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</si>
  <si>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</si>
  <si>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</si>
  <si>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</si>
  <si>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</si>
  <si>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</si>
  <si>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</si>
  <si>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</si>
  <si>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</si>
  <si>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</si>
  <si>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</si>
  <si>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</si>
  <si>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</si>
  <si>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</si>
  <si>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</si>
  <si>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</si>
  <si>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</si>
  <si>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</si>
  <si>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</si>
  <si>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</si>
  <si>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</si>
  <si>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</si>
  <si>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</si>
  <si>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</si>
  <si>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</si>
  <si>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</si>
  <si>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</si>
  <si>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</si>
  <si>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</si>
  <si>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</si>
  <si>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</si>
  <si>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</si>
  <si>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</si>
  <si>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</si>
  <si>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</si>
  <si>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</si>
  <si>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</si>
  <si>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</si>
  <si>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</si>
  <si>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</si>
  <si>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</si>
  <si>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</si>
  <si>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</si>
  <si>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</si>
  <si>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</si>
  <si>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</si>
  <si>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</si>
  <si>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</si>
  <si>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</si>
  <si>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</si>
  <si>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</si>
  <si>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</si>
  <si>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</si>
  <si>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</si>
  <si>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</si>
  <si>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</si>
  <si>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</si>
  <si>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</si>
  <si>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</si>
  <si>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</si>
  <si>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</si>
  <si>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</si>
  <si>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</si>
  <si>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</si>
  <si>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</si>
  <si>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</si>
  <si>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</si>
  <si>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</si>
  <si>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</si>
  <si>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</si>
  <si>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</si>
  <si>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</si>
  <si>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</si>
  <si>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</si>
  <si>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</si>
  <si>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</si>
  <si>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</si>
  <si>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</si>
  <si>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</si>
  <si>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</si>
  <si>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</si>
  <si>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</si>
  <si>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</si>
  <si>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</si>
  <si>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</si>
  <si>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</si>
  <si>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</si>
  <si>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</si>
  <si>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</si>
  <si>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</si>
  <si>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</si>
  <si>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</si>
  <si>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</si>
  <si>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</si>
  <si>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</si>
  <si>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</si>
  <si>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</si>
  <si>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</si>
  <si>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</si>
  <si>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</si>
  <si>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</si>
  <si>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</si>
  <si>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</si>
  <si>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</si>
  <si>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</si>
  <si>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</si>
  <si>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</si>
  <si>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</si>
  <si>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</si>
  <si>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</si>
  <si>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</si>
  <si>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</si>
  <si>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</si>
  <si>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</si>
  <si>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</si>
  <si>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</si>
  <si>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</si>
  <si>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</si>
  <si>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</si>
  <si>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</si>
  <si>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</si>
  <si>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</si>
  <si>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</si>
  <si>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</si>
  <si>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</si>
  <si>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</si>
  <si>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</si>
  <si>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</si>
  <si>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</si>
  <si>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</si>
  <si>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</si>
  <si>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</si>
  <si>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</si>
  <si>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</si>
  <si>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</si>
  <si>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</si>
  <si>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</si>
  <si>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</si>
  <si>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</si>
  <si>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</si>
  <si>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</si>
  <si>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</si>
  <si>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</si>
  <si>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</si>
  <si>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</si>
  <si>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</si>
  <si>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</si>
  <si>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</si>
  <si>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</si>
  <si>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</si>
  <si>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</si>
  <si>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</si>
  <si>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</si>
  <si>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</si>
  <si>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</si>
  <si>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</si>
  <si>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</si>
  <si>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</si>
  <si>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</si>
  <si>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</si>
  <si>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</si>
  <si>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</si>
  <si>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</si>
  <si>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</si>
  <si>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</si>
  <si>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</si>
  <si>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</si>
  <si>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</si>
  <si>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</si>
  <si>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</si>
  <si>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</si>
  <si>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</si>
  <si>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</si>
  <si>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</si>
  <si>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</si>
  <si>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</si>
  <si>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</si>
  <si>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</si>
  <si>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</si>
  <si>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</si>
  <si>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</si>
  <si>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</si>
  <si>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</si>
  <si>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</si>
  <si>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</si>
  <si>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</si>
  <si>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</si>
  <si>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</si>
  <si>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</si>
  <si>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</si>
  <si>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</si>
  <si>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</si>
  <si>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</si>
  <si>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</si>
  <si>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</si>
  <si>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</si>
  <si>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</si>
  <si>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</si>
  <si>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</si>
  <si>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</si>
  <si>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</si>
  <si>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</si>
  <si>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</si>
  <si>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</si>
  <si>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</si>
  <si>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</si>
  <si>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</si>
  <si>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</si>
  <si>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</si>
  <si>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</si>
  <si>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</si>
  <si>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</si>
  <si>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</si>
  <si>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</si>
  <si>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</si>
  <si>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</si>
  <si>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</si>
  <si>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</si>
  <si>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</si>
  <si>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</si>
  <si>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</si>
  <si>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</si>
  <si>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</si>
  <si>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</si>
  <si>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</si>
  <si>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</si>
  <si>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</si>
  <si>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</si>
  <si>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</si>
  <si>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</si>
  <si>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</si>
  <si>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</si>
  <si>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</si>
  <si>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</si>
  <si>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</si>
  <si>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</si>
  <si>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</si>
  <si>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</si>
  <si>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</si>
  <si>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</si>
  <si>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</si>
  <si>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</si>
  <si>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</si>
  <si>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</si>
  <si>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</si>
  <si>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</si>
  <si>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</si>
  <si>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</si>
  <si>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</si>
  <si>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</si>
  <si>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</si>
  <si>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</si>
  <si>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</si>
  <si>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</si>
  <si>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</si>
  <si>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</si>
  <si>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</si>
  <si>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</si>
  <si>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</si>
  <si>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</si>
  <si>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</si>
  <si>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</si>
  <si>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</si>
  <si>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</si>
  <si>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</si>
  <si>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</si>
  <si>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</si>
  <si>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</si>
  <si>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</si>
  <si>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</si>
  <si>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</si>
  <si>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</si>
  <si>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</si>
  <si>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</si>
  <si>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</si>
  <si>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</si>
  <si>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</si>
  <si>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</si>
  <si>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</si>
  <si>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</si>
  <si>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</si>
  <si>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</si>
  <si>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</si>
  <si>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</si>
  <si>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</si>
  <si>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</si>
  <si>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</si>
  <si>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</si>
  <si>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</si>
  <si>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</si>
  <si>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</si>
  <si>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</si>
  <si>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</si>
  <si>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</si>
  <si>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</si>
  <si>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</si>
  <si>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</si>
  <si>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</si>
  <si>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</si>
  <si>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</si>
  <si>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</si>
  <si>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</si>
  <si>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</si>
  <si>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</si>
  <si>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</si>
  <si>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</si>
  <si>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</si>
  <si>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</si>
  <si>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</si>
  <si>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</si>
  <si>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</si>
  <si>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</si>
  <si>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</si>
  <si>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</si>
  <si>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</si>
  <si>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</si>
  <si>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</si>
  <si>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</si>
  <si>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</si>
  <si>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</si>
  <si>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</si>
  <si>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</si>
  <si>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</si>
  <si>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</si>
  <si>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</si>
  <si>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</si>
  <si>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</si>
  <si>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</si>
  <si>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</si>
  <si>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</si>
  <si>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</si>
  <si>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</si>
  <si>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</si>
  <si>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</si>
  <si>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</si>
  <si>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</si>
  <si>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</si>
  <si>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</si>
  <si>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</si>
  <si>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</si>
  <si>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</si>
  <si>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</si>
  <si>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</si>
  <si>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</si>
  <si>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</si>
  <si>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</si>
  <si>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</si>
  <si>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</si>
  <si>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</si>
  <si>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</si>
  <si>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</si>
  <si>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</si>
  <si>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</si>
  <si>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</si>
  <si>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</si>
  <si>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</si>
  <si>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</si>
  <si>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</si>
  <si>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</si>
  <si>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</si>
  <si>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</si>
  <si>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</si>
  <si>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</si>
  <si>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</si>
  <si>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</si>
  <si>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</si>
  <si>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</si>
  <si>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</si>
  <si>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</si>
  <si>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</si>
  <si>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</si>
  <si>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</si>
  <si>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</si>
  <si>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</si>
  <si>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</si>
  <si>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</si>
  <si>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</si>
  <si>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</si>
  <si>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</si>
  <si>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</si>
  <si>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</si>
  <si>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</si>
  <si>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</si>
  <si>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</si>
  <si>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</si>
  <si>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</si>
  <si>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</si>
  <si>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</si>
  <si>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</si>
  <si>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</si>
  <si>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</si>
  <si>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</si>
  <si>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</si>
  <si>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</si>
  <si>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</si>
  <si>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</si>
  <si>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</si>
  <si>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</si>
  <si>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</si>
  <si>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</si>
  <si>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</si>
  <si>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</si>
  <si>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</si>
  <si>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</si>
  <si>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</si>
  <si>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</si>
  <si>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</si>
  <si>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</si>
  <si>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</si>
  <si>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</si>
  <si>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</si>
  <si>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</si>
  <si>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</si>
  <si>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</si>
  <si>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</si>
  <si>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</si>
  <si>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</si>
  <si>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</si>
  <si>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</si>
  <si>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</si>
  <si>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</si>
  <si>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</si>
  <si>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</si>
  <si>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</si>
  <si>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</si>
  <si>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</si>
  <si>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</si>
  <si>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</si>
  <si>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</si>
  <si>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</si>
  <si>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</si>
  <si>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</si>
  <si>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</si>
  <si>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</si>
  <si>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</si>
  <si>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</si>
  <si>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</si>
  <si>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</si>
  <si>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</si>
  <si>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</si>
  <si>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</si>
  <si>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</si>
  <si>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</si>
  <si>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</si>
  <si>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</si>
  <si>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</si>
  <si>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</si>
  <si>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</si>
  <si>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</si>
  <si>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</si>
  <si>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</si>
  <si>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</si>
  <si>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</si>
  <si>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</si>
  <si>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</si>
  <si>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</si>
  <si>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</si>
  <si>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</si>
  <si>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</si>
  <si>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</si>
  <si>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</si>
  <si>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</si>
  <si>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</si>
  <si>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</si>
  <si>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</si>
  <si>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</si>
  <si>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</si>
  <si>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</si>
  <si>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</si>
  <si>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</si>
  <si>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</si>
  <si>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</si>
  <si>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</si>
  <si>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</si>
  <si>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</si>
  <si>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</si>
  <si>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</si>
  <si>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</si>
  <si>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</si>
  <si>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</si>
  <si>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</si>
  <si>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</si>
  <si>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</si>
  <si>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</si>
  <si>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</si>
  <si>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</si>
  <si>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</si>
  <si>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</si>
  <si>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</si>
  <si>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</si>
  <si>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</si>
  <si>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</si>
  <si>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</si>
  <si>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</si>
  <si>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</si>
  <si>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</si>
  <si>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</si>
  <si>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</si>
  <si>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</si>
  <si>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</si>
  <si>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</si>
  <si>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</si>
  <si>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</si>
  <si>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</si>
  <si>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</si>
  <si>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</si>
  <si>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</si>
  <si>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</si>
  <si>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</si>
  <si>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</si>
  <si>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</si>
  <si>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</si>
  <si>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</si>
  <si>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</si>
  <si>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</si>
  <si>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</si>
  <si>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</si>
  <si>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</si>
  <si>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</si>
  <si>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</si>
  <si>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</si>
  <si>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</si>
  <si>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</si>
  <si>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</si>
  <si>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</si>
  <si>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</si>
  <si>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</si>
  <si>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</si>
  <si>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</si>
  <si>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</si>
  <si>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</si>
  <si>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</si>
  <si>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</si>
  <si>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</si>
  <si>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</si>
  <si>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</si>
  <si>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</si>
  <si>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</si>
  <si>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</si>
  <si>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</si>
  <si>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</si>
  <si>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</si>
  <si>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</si>
  <si>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</si>
  <si>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</si>
  <si>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</si>
  <si>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</si>
  <si>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</si>
  <si>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</si>
  <si>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</si>
  <si>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</si>
  <si>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</si>
  <si>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</si>
  <si>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</si>
  <si>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</si>
  <si>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</si>
  <si>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</si>
  <si>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</si>
  <si>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</si>
  <si>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</si>
  <si>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</si>
  <si>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</si>
  <si>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</si>
  <si>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</si>
  <si>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</si>
  <si>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</si>
  <si>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</si>
  <si>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</si>
  <si>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</si>
  <si>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</si>
  <si>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</si>
  <si>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</si>
  <si>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</si>
  <si>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</si>
  <si>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</si>
  <si>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</si>
  <si>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</si>
  <si>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</si>
  <si>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</si>
  <si>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</si>
  <si>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</si>
  <si>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</si>
  <si>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</si>
  <si>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</si>
  <si>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</si>
  <si>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</si>
  <si>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</si>
  <si>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</si>
  <si>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</si>
  <si>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</si>
  <si>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</si>
  <si>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</si>
  <si>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</si>
  <si>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</si>
  <si>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</si>
  <si>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</si>
  <si>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</si>
  <si>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</si>
  <si>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</si>
  <si>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</si>
  <si>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</si>
  <si>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</si>
  <si>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</si>
  <si>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</si>
  <si>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</si>
  <si>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</si>
  <si>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</si>
  <si>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</si>
  <si>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</si>
  <si>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</si>
  <si>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</si>
  <si>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</si>
  <si>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</si>
  <si>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</si>
  <si>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</si>
  <si>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</si>
  <si>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</si>
  <si>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</si>
  <si>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</si>
  <si>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</si>
  <si>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</si>
  <si>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</si>
  <si>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</si>
  <si>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</si>
  <si>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</si>
  <si>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</si>
  <si>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</si>
  <si>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</si>
  <si>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</si>
  <si>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</si>
  <si>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</si>
  <si>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</si>
  <si>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</si>
  <si>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</si>
  <si>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</si>
  <si>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</si>
  <si>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</si>
  <si>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</si>
  <si>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</si>
  <si>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</si>
  <si>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</si>
  <si>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</si>
  <si>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</si>
  <si>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</si>
  <si>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</si>
  <si>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</si>
  <si>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</si>
  <si>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</si>
  <si>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</si>
  <si>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</si>
  <si>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</si>
  <si>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</si>
  <si>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</si>
  <si>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</si>
  <si>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</si>
  <si>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</si>
  <si>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</si>
  <si>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</si>
  <si>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</si>
  <si>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</si>
  <si>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</si>
  <si>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</si>
  <si>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</si>
  <si>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</si>
  <si>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</si>
  <si>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</si>
  <si>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</si>
  <si>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</si>
  <si>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</si>
  <si>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</si>
  <si>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</si>
  <si>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</si>
  <si>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</si>
  <si>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</si>
  <si>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</si>
  <si>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</si>
  <si>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</si>
  <si>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</si>
  <si>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</si>
  <si>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</si>
  <si>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</si>
  <si>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</si>
  <si>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</si>
  <si>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</si>
  <si>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</si>
  <si>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</si>
  <si>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</si>
  <si>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</si>
  <si>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</si>
  <si>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</si>
  <si>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</si>
  <si>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</si>
  <si>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</si>
  <si>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</si>
  <si>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</si>
  <si>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</si>
  <si>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</si>
  <si>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</si>
  <si>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</si>
  <si>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</si>
  <si>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</si>
  <si>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</si>
  <si>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</si>
  <si>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</si>
  <si>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</si>
  <si>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</si>
  <si>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</si>
  <si>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</si>
  <si>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</si>
  <si>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</si>
  <si>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</si>
  <si>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</si>
  <si>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</si>
  <si>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</si>
  <si>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</si>
  <si>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</si>
  <si>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</si>
  <si>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</si>
  <si>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</si>
  <si>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</si>
  <si>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</si>
  <si>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</si>
  <si>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</si>
  <si>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</si>
  <si>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</si>
  <si>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</si>
  <si>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</si>
  <si>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</si>
  <si>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</si>
  <si>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</si>
  <si>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</si>
  <si>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</si>
  <si>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</si>
  <si>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</si>
  <si>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</si>
  <si>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</si>
  <si>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</si>
  <si>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</si>
  <si>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</si>
  <si>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</si>
  <si>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</si>
  <si>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</si>
  <si>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</si>
  <si>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</si>
  <si>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</si>
  <si>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</si>
  <si>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</si>
  <si>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</si>
  <si>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</si>
  <si>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</si>
  <si>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</si>
  <si>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</si>
  <si>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</si>
  <si>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</si>
  <si>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</si>
  <si>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</si>
  <si>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</si>
  <si>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</si>
  <si>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</si>
  <si>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</si>
  <si>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</si>
  <si>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</si>
  <si>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</si>
  <si>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</si>
  <si>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</si>
  <si>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</si>
  <si>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</si>
  <si>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</si>
  <si>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</si>
  <si>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</si>
  <si>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</si>
  <si>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</si>
  <si>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</si>
  <si>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</si>
  <si>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</si>
  <si>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</si>
  <si>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</si>
  <si>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</si>
  <si>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</si>
  <si>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</si>
  <si>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</si>
  <si>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</si>
  <si>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</si>
  <si>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</si>
  <si>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</si>
  <si>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</si>
  <si>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</si>
  <si>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</si>
  <si>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</si>
  <si>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</si>
  <si>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</si>
  <si>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</si>
  <si>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</si>
  <si>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</si>
  <si>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</si>
  <si>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</si>
  <si>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</si>
  <si>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</si>
  <si>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</si>
  <si>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</si>
  <si>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</si>
  <si>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</si>
  <si>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</si>
  <si>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</si>
  <si>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</si>
  <si>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</si>
  <si>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</si>
  <si>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</si>
  <si>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</si>
  <si>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</si>
  <si>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</si>
  <si>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</si>
  <si>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</si>
  <si>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</si>
  <si>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</si>
  <si>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</si>
  <si>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</si>
  <si>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</si>
  <si>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</si>
  <si>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</si>
  <si>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</si>
  <si>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</si>
  <si>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</si>
  <si>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</si>
  <si>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</si>
  <si>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</si>
  <si>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</si>
  <si>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</si>
  <si>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</si>
  <si>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</si>
  <si>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</si>
  <si>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</si>
  <si>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</si>
  <si>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</si>
  <si>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</si>
  <si>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</si>
  <si>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</si>
  <si>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</si>
  <si>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</si>
  <si>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</si>
  <si>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</si>
  <si>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</si>
  <si>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</si>
  <si>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</si>
  <si>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</si>
  <si>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</si>
  <si>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</si>
  <si>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</si>
  <si>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</si>
  <si>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</si>
  <si>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</si>
  <si>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</si>
  <si>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</si>
  <si>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</si>
  <si>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</si>
  <si>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</si>
  <si>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</si>
  <si>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</si>
  <si>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</si>
  <si>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</si>
  <si>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</si>
  <si>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</si>
  <si>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</si>
  <si>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</si>
  <si>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</si>
  <si>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</si>
  <si>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</si>
  <si>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</si>
  <si>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</si>
  <si>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</si>
  <si>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</si>
  <si>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</si>
  <si>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</si>
  <si>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</si>
  <si>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</si>
  <si>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</si>
  <si>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</si>
  <si>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</si>
  <si>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</si>
  <si>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</si>
  <si>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</si>
  <si>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</si>
  <si>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</si>
  <si>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</si>
  <si>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</si>
  <si>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</si>
  <si>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</si>
  <si>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</si>
  <si>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</si>
  <si>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</si>
  <si>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</si>
  <si>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</si>
  <si>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</si>
  <si>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</si>
  <si>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</si>
  <si>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</si>
  <si>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</si>
  <si>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</si>
  <si>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</si>
  <si>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</si>
  <si>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</si>
  <si>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</si>
  <si>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</si>
  <si>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</si>
  <si>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</si>
  <si>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</si>
  <si>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</si>
  <si>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</si>
  <si>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</si>
  <si>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</si>
  <si>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</si>
  <si>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</si>
  <si>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</si>
  <si>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</si>
  <si>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</si>
  <si>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</si>
  <si>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</si>
  <si>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</si>
  <si>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</si>
  <si>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</si>
  <si>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</si>
  <si>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</si>
  <si>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</si>
  <si>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</si>
  <si>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</si>
  <si>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</si>
  <si>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</si>
  <si>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</si>
  <si>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</si>
  <si>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</si>
  <si>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</si>
  <si>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</si>
  <si>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</si>
  <si>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</si>
  <si>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</si>
  <si>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</si>
  <si>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</si>
  <si>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</si>
  <si>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</si>
  <si>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</si>
  <si>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</si>
  <si>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</si>
  <si>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</si>
  <si>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</si>
  <si>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</si>
  <si>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</si>
  <si>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</si>
  <si>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</si>
  <si>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</si>
  <si>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</si>
  <si>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</si>
  <si>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</si>
  <si>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</si>
  <si>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</si>
  <si>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</si>
  <si>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</si>
  <si>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</si>
  <si>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</si>
  <si>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</si>
  <si>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</si>
  <si>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</si>
  <si>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</si>
  <si>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</si>
  <si>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</si>
  <si>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</si>
  <si>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</si>
  <si>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</si>
  <si>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</si>
  <si>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</si>
  <si>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</si>
  <si>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</si>
  <si>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</si>
  <si>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</si>
  <si>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</si>
  <si>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</si>
  <si>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</si>
  <si>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</si>
  <si>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</si>
  <si>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</si>
  <si>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</si>
  <si>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</si>
  <si>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</si>
  <si>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</si>
  <si>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</si>
  <si>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</si>
  <si>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</si>
  <si>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</si>
  <si>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</si>
  <si>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</si>
  <si>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</si>
  <si>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</si>
  <si>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</si>
  <si>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</si>
  <si>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</si>
  <si>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</si>
  <si>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</si>
  <si>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</si>
  <si>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</si>
  <si>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</si>
  <si>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</si>
  <si>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</si>
  <si>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</si>
  <si>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</si>
  <si>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</si>
  <si>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</si>
  <si>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</si>
  <si>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</si>
  <si>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</si>
  <si>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</si>
  <si>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</si>
  <si>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</si>
  <si>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</si>
  <si>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</si>
  <si>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</si>
  <si>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</si>
  <si>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</si>
  <si>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</si>
  <si>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</si>
  <si>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</si>
  <si>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</si>
  <si>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</si>
  <si>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</si>
  <si>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</si>
  <si>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</si>
  <si>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</si>
  <si>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</si>
  <si>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</si>
  <si>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</si>
  <si>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</si>
  <si>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</si>
  <si>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</si>
  <si>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</si>
  <si>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</si>
  <si>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</si>
  <si>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</si>
  <si>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</si>
  <si>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</si>
  <si>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</si>
  <si>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</si>
  <si>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</si>
  <si>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</si>
  <si>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</si>
  <si>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</si>
  <si>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</si>
  <si>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</si>
  <si>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</si>
  <si>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</si>
  <si>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</si>
  <si>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</si>
  <si>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</si>
  <si>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</si>
  <si>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</si>
  <si>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</si>
  <si>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</si>
  <si>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</si>
  <si>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</si>
  <si>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</si>
  <si>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</si>
  <si>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</si>
  <si>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</si>
  <si>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</si>
  <si>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</si>
  <si>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</si>
  <si>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</si>
  <si>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</si>
  <si>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</si>
  <si>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</si>
  <si>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</si>
  <si>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</si>
  <si>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</si>
  <si>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</si>
  <si>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</si>
  <si>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</si>
  <si>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</si>
  <si>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</si>
  <si>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</si>
  <si>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</si>
  <si>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</si>
  <si>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</si>
  <si>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</si>
  <si>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</si>
  <si>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</si>
  <si>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</si>
  <si>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</si>
  <si>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</si>
  <si>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</si>
  <si>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</si>
  <si>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</si>
  <si>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</si>
  <si>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</si>
  <si>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</si>
  <si>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</si>
  <si>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</si>
  <si>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</si>
  <si>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</si>
  <si>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</si>
  <si>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</si>
  <si>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</si>
  <si>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</si>
  <si>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</si>
  <si>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</si>
  <si>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</si>
  <si>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</si>
  <si>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</si>
  <si>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</si>
  <si>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</si>
  <si>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</si>
  <si>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</si>
  <si>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</si>
  <si>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</si>
  <si>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</si>
  <si>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</si>
  <si>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</si>
  <si>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</si>
  <si>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</si>
  <si>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</si>
  <si>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</si>
  <si>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</si>
  <si>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</si>
  <si>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</si>
  <si>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</si>
  <si>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</si>
  <si>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</si>
  <si>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</si>
  <si>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</si>
  <si>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</si>
  <si>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</si>
  <si>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</si>
  <si>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</si>
  <si>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</si>
  <si>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</si>
  <si>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</si>
  <si>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</si>
  <si>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</si>
  <si>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</si>
  <si>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</si>
  <si>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</si>
  <si>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</si>
  <si>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</si>
  <si>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</si>
  <si>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</si>
  <si>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</si>
  <si>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</si>
  <si>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</si>
  <si>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</si>
  <si>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</si>
  <si>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</si>
  <si>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</si>
  <si>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</si>
  <si>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</si>
  <si>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</si>
  <si>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</si>
  <si>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</si>
  <si>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</si>
  <si>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</si>
  <si>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</si>
  <si>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</si>
  <si>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</si>
  <si>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</si>
  <si>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</si>
  <si>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</si>
  <si>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</si>
  <si>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</si>
  <si>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</si>
  <si>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</si>
  <si>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</si>
  <si>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</si>
  <si>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</si>
  <si>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</si>
  <si>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</si>
  <si>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</si>
  <si>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</si>
  <si>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</si>
  <si>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</si>
  <si>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</si>
  <si>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</si>
  <si>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</si>
  <si>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</si>
  <si>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</si>
  <si>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</si>
  <si>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</si>
  <si>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</si>
  <si>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</si>
  <si>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</si>
  <si>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</si>
  <si>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</si>
  <si>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</si>
  <si>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</si>
  <si>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</si>
  <si>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</si>
  <si>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</si>
  <si>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</si>
  <si>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</si>
  <si>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</si>
  <si>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</si>
  <si>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</si>
  <si>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</si>
  <si>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</si>
  <si>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</si>
  <si>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</si>
  <si>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</si>
  <si>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</si>
  <si>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</si>
  <si>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</si>
  <si>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</si>
  <si>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</si>
  <si>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</si>
  <si>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</si>
  <si>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</si>
  <si>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</si>
  <si>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</si>
  <si>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</si>
  <si>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</si>
  <si>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</si>
  <si>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</si>
  <si>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</si>
  <si>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</si>
  <si>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</si>
  <si>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</si>
  <si>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</si>
  <si>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</si>
  <si>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</si>
  <si>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</si>
  <si>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</si>
  <si>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</si>
  <si>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</si>
  <si>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</si>
  <si>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</si>
  <si>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</si>
  <si>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</si>
  <si>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</si>
  <si>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</si>
  <si>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</si>
  <si>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</si>
  <si>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</si>
  <si>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</si>
  <si>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</si>
  <si>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</si>
  <si>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</si>
  <si>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</si>
  <si>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</si>
  <si>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</si>
  <si>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</si>
  <si>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</si>
  <si>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</si>
  <si>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</si>
  <si>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</si>
  <si>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</si>
  <si>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</si>
  <si>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</si>
  <si>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</si>
  <si>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</si>
  <si>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</si>
  <si>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</si>
  <si>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</si>
  <si>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</si>
  <si>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</si>
  <si>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</si>
  <si>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</si>
  <si>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</si>
  <si>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</si>
  <si>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</si>
  <si>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</si>
  <si>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</si>
  <si>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</si>
  <si>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</si>
  <si>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</si>
  <si>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</si>
  <si>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</si>
  <si>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</si>
  <si>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</si>
  <si>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</si>
  <si>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</si>
  <si>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</si>
  <si>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</si>
  <si>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</si>
  <si>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</si>
  <si>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</si>
  <si>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</si>
  <si>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</si>
  <si>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</si>
  <si>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</si>
  <si>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</si>
  <si>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</si>
  <si>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</si>
  <si>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</si>
  <si>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</si>
  <si>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</si>
  <si>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</si>
  <si>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</si>
  <si>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</si>
  <si>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</si>
  <si>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</si>
  <si>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</si>
  <si>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</si>
  <si>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</si>
  <si>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</si>
  <si>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</si>
  <si>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</si>
  <si>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</si>
  <si>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</si>
  <si>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</si>
  <si>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</si>
  <si>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</si>
  <si>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</si>
  <si>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</si>
  <si>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</si>
  <si>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</si>
  <si>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</si>
  <si>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</si>
  <si>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</si>
  <si>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</si>
  <si>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</si>
  <si>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</si>
  <si>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</si>
  <si>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</si>
  <si>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</si>
  <si>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</si>
  <si>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</si>
  <si>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</si>
  <si>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</si>
  <si>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</si>
  <si>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</si>
  <si>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</si>
  <si>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</si>
  <si>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</si>
  <si>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</si>
  <si>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</si>
  <si>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</si>
  <si>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</si>
  <si>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</si>
  <si>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</si>
  <si>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</si>
  <si>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</si>
  <si>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</si>
  <si>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</si>
  <si>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</si>
  <si>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</si>
  <si>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</si>
  <si>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</si>
  <si>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</si>
  <si>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</si>
  <si>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</si>
  <si>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</si>
  <si>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</si>
  <si>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</si>
  <si>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</si>
  <si>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</si>
  <si>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</si>
  <si>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</si>
  <si>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</si>
  <si>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</si>
  <si>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</si>
  <si>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</si>
  <si>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</si>
  <si>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</si>
  <si>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</si>
  <si>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</si>
  <si>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</si>
  <si>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</si>
  <si>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</si>
  <si>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</si>
  <si>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</si>
  <si>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</si>
  <si>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</si>
  <si>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</si>
  <si>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</si>
  <si>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</si>
  <si>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</si>
  <si>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</si>
  <si>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</si>
  <si>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</si>
  <si>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</si>
  <si>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</si>
  <si>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</si>
  <si>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</si>
  <si>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</si>
  <si>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</si>
  <si>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</si>
  <si>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</si>
  <si>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</si>
  <si>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</si>
  <si>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</si>
  <si>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</si>
  <si>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</si>
  <si>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</si>
  <si>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</si>
  <si>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</si>
  <si>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</si>
  <si>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</si>
  <si>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</si>
  <si>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</si>
  <si>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</si>
  <si>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</si>
  <si>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</si>
  <si>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</si>
  <si>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</si>
  <si>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</si>
  <si>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</si>
  <si>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</si>
  <si>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</si>
  <si>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</si>
  <si>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</si>
  <si>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</si>
  <si>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</si>
  <si>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</si>
  <si>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</si>
  <si>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</si>
  <si>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</si>
  <si>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</si>
  <si>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</si>
  <si>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</si>
  <si>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</si>
  <si>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</si>
  <si>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</si>
  <si>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</si>
  <si>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</si>
  <si>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</si>
  <si>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</si>
  <si>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</si>
  <si>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</si>
  <si>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</si>
  <si>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</si>
  <si>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</si>
  <si>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</si>
  <si>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</si>
  <si>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</si>
  <si>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</si>
  <si>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</si>
  <si>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</si>
  <si>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</si>
  <si>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</si>
  <si>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</si>
  <si>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</si>
  <si>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</si>
  <si>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</si>
  <si>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</si>
  <si>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</si>
  <si>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</si>
  <si>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</si>
  <si>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</si>
  <si>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</si>
  <si>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</si>
  <si>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</si>
  <si>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</si>
  <si>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</si>
  <si>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</si>
  <si>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</si>
  <si>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</si>
  <si>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</si>
  <si>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</si>
  <si>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</si>
  <si>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</si>
  <si>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</si>
  <si>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</si>
  <si>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</si>
  <si>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</si>
  <si>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</si>
  <si>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</si>
  <si>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</si>
  <si>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</si>
  <si>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</si>
  <si>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</si>
  <si>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</si>
  <si>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</si>
  <si>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</si>
  <si>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</si>
  <si>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</si>
  <si>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</si>
  <si>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</si>
  <si>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</si>
  <si>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</si>
  <si>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</si>
  <si>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</si>
  <si>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</si>
  <si>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</si>
  <si>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</si>
  <si>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</si>
  <si>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</si>
  <si>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</si>
  <si>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</si>
  <si>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</si>
  <si>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</si>
  <si>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</si>
  <si>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</si>
  <si>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</si>
  <si>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</si>
  <si>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</si>
  <si>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</si>
  <si>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</si>
  <si>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</si>
  <si>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</si>
  <si>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</si>
  <si>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</si>
  <si>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</si>
  <si>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</si>
  <si>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</si>
  <si>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</si>
  <si>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</si>
  <si>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</si>
  <si>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</si>
  <si>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</si>
  <si>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</si>
  <si>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</si>
  <si>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</si>
  <si>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</si>
  <si>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</si>
  <si>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</si>
  <si>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</si>
  <si>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</si>
  <si>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</si>
  <si>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</si>
  <si>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</si>
  <si>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</si>
  <si>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</si>
  <si>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</si>
  <si>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</si>
  <si>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</si>
  <si>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</si>
  <si>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</si>
  <si>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</si>
  <si>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</si>
  <si>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</si>
  <si>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</si>
  <si>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</si>
  <si>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</si>
  <si>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</si>
  <si>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</si>
  <si>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</si>
  <si>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</si>
  <si>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</si>
  <si>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</si>
  <si>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</si>
  <si>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</si>
  <si>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</si>
  <si>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</si>
  <si>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</si>
  <si>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</si>
  <si>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</si>
  <si>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</si>
  <si>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</si>
  <si>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</si>
  <si>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</si>
  <si>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</si>
  <si>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</si>
  <si>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</si>
  <si>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</si>
  <si>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</si>
  <si>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</si>
  <si>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</si>
  <si>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</si>
  <si>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</si>
  <si>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</si>
  <si>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</si>
  <si>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</si>
  <si>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</si>
  <si>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</si>
  <si>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</si>
  <si>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</si>
  <si>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</si>
  <si>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</si>
  <si>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</si>
  <si>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</si>
  <si>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</si>
  <si>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</si>
  <si>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</si>
  <si>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</si>
  <si>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</si>
  <si>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</si>
  <si>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</si>
  <si>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</si>
  <si>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</si>
  <si>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</si>
  <si>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</si>
  <si>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</si>
  <si>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</si>
  <si>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</si>
  <si>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</si>
  <si>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</si>
  <si>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</si>
  <si>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</si>
  <si>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</si>
  <si>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</si>
  <si>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</si>
  <si>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</si>
  <si>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</si>
  <si>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</si>
  <si>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</si>
  <si>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</si>
  <si>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</si>
  <si>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</si>
  <si>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</si>
  <si>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</si>
  <si>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</si>
  <si>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</si>
  <si>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</si>
  <si>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</si>
  <si>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</si>
  <si>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</si>
  <si>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</si>
  <si>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</si>
  <si>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</si>
  <si>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</si>
  <si>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</si>
  <si>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</si>
  <si>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</si>
  <si>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</si>
  <si>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</si>
  <si>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</si>
  <si>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</si>
  <si>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</si>
  <si>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</si>
  <si>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</si>
  <si>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</si>
  <si>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</si>
  <si>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</si>
  <si>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</si>
  <si>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</si>
  <si>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</si>
  <si>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</si>
  <si>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</si>
  <si>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</si>
  <si>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</si>
  <si>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</si>
  <si>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</si>
  <si>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</si>
  <si>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</si>
  <si>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</si>
  <si>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</si>
  <si>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</si>
  <si>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</si>
  <si>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</si>
  <si>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</si>
  <si>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</si>
  <si>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</si>
  <si>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</si>
  <si>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</si>
  <si>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</si>
  <si>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</si>
  <si>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</si>
  <si>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</si>
  <si>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</si>
  <si>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</si>
  <si>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</si>
  <si>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</si>
  <si>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</si>
  <si>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</si>
  <si>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</si>
  <si>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</si>
  <si>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</si>
  <si>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</si>
  <si>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</si>
  <si>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</si>
  <si>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</si>
  <si>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</si>
  <si>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</si>
  <si>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</si>
  <si>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</si>
  <si>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</si>
  <si>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</si>
  <si>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</si>
  <si>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</si>
  <si>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</si>
  <si>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</si>
  <si>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</si>
  <si>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</si>
  <si>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</si>
  <si>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</si>
  <si>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</si>
  <si>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</si>
  <si>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</si>
  <si>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</si>
  <si>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</si>
  <si>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</si>
  <si>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</si>
  <si>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</si>
  <si>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</si>
  <si>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</si>
  <si>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</si>
  <si>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</si>
  <si>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</si>
  <si>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</si>
  <si>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</si>
  <si>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</si>
  <si>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</si>
  <si>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</si>
  <si>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</si>
  <si>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</si>
  <si>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</si>
  <si>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</si>
  <si>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</si>
  <si>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</si>
  <si>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</si>
  <si>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</si>
  <si>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</si>
  <si>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</si>
  <si>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</si>
  <si>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</si>
  <si>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</si>
  <si>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</si>
  <si>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</si>
  <si>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</si>
  <si>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</si>
  <si>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</si>
  <si>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</si>
  <si>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</si>
  <si>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</si>
  <si>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</si>
  <si>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</si>
  <si>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</si>
  <si>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</si>
  <si>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</si>
  <si>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</si>
  <si>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</si>
  <si>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</si>
  <si>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</si>
  <si>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</si>
  <si>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</si>
  <si>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</si>
  <si>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</si>
  <si>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</si>
  <si>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</si>
  <si>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</si>
  <si>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</si>
  <si>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</si>
  <si>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</si>
  <si>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</si>
  <si>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</si>
  <si>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</si>
  <si>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</si>
  <si>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</si>
  <si>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</si>
  <si>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</si>
  <si>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</si>
  <si>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</si>
  <si>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</si>
  <si>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</si>
  <si>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</si>
  <si>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</si>
  <si>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</si>
  <si>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</si>
  <si>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</si>
  <si>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</si>
  <si>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</si>
  <si>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</si>
  <si>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</si>
  <si>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</si>
  <si>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</si>
  <si>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</si>
  <si>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</si>
  <si>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</si>
  <si>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</si>
  <si>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</si>
  <si>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</si>
  <si>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</si>
  <si>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</si>
  <si>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</si>
  <si>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</si>
  <si>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</si>
  <si>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</si>
  <si>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</si>
  <si>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</si>
  <si>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</si>
  <si>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</si>
  <si>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</si>
  <si>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</si>
  <si>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</si>
  <si>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</si>
  <si>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</si>
  <si>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</si>
  <si>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</si>
  <si>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</si>
  <si>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</si>
  <si>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</si>
  <si>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</si>
  <si>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</si>
  <si>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</si>
  <si>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</si>
  <si>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</si>
  <si>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</si>
  <si>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</si>
  <si>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</si>
  <si>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</si>
  <si>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</si>
  <si>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</si>
  <si>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</si>
  <si>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</si>
  <si>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</si>
  <si>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</si>
  <si>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</si>
  <si>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</si>
  <si>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</si>
  <si>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</si>
  <si>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</si>
  <si>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</si>
  <si>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</si>
  <si>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</si>
  <si>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</si>
  <si>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</si>
  <si>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</si>
  <si>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</si>
  <si>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</si>
  <si>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</si>
  <si>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</si>
  <si>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</si>
  <si>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</si>
  <si>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</si>
  <si>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</si>
  <si>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</si>
  <si>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</si>
  <si>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</si>
  <si>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</si>
  <si>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</si>
  <si>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</si>
  <si>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</si>
  <si>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</si>
  <si>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</si>
  <si>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</si>
  <si>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</si>
  <si>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</si>
  <si>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</si>
  <si>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</si>
  <si>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</si>
  <si>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</si>
  <si>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</si>
  <si>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</si>
  <si>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</si>
  <si>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</si>
  <si>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</si>
  <si>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</si>
  <si>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</si>
  <si>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</si>
  <si>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</si>
  <si>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</si>
  <si>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</si>
  <si>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</si>
  <si>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</si>
  <si>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</si>
  <si>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</si>
  <si>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</si>
  <si>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</si>
  <si>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</si>
  <si>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</si>
  <si>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</si>
  <si>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</si>
  <si>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</si>
  <si>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</si>
  <si>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</si>
  <si>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</si>
  <si>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</si>
  <si>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</si>
  <si>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</si>
  <si>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</si>
  <si>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</si>
  <si>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</si>
  <si>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</si>
  <si>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</si>
  <si>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</si>
  <si>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</si>
  <si>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</si>
  <si>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</si>
  <si>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</si>
  <si>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</si>
  <si>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</si>
  <si>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</si>
  <si>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</si>
  <si>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</si>
  <si>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</si>
  <si>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</si>
  <si>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</si>
  <si>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</si>
  <si>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</si>
  <si>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</si>
  <si>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</si>
  <si>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</si>
  <si>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</si>
  <si>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</si>
  <si>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</si>
  <si>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</si>
  <si>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</si>
  <si>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</si>
  <si>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</si>
  <si>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</si>
  <si>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</si>
  <si>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</si>
  <si>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</si>
  <si>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</si>
  <si>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</si>
  <si>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</si>
  <si>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</si>
  <si>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</si>
  <si>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</si>
  <si>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</si>
  <si>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</si>
  <si>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</si>
  <si>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</si>
  <si>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</si>
  <si>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</si>
  <si>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</si>
  <si>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</si>
  <si>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</si>
  <si>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</si>
  <si>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</si>
  <si>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</si>
  <si>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</si>
  <si>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</si>
  <si>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</si>
  <si>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</si>
  <si>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</si>
  <si>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</si>
  <si>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</si>
  <si>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</si>
  <si>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</si>
  <si>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</si>
  <si>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</si>
  <si>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</si>
  <si>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</si>
  <si>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</si>
  <si>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</si>
  <si>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</si>
  <si>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</si>
  <si>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</si>
  <si>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</si>
  <si>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</si>
  <si>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</si>
  <si>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</si>
  <si>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</si>
  <si>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</si>
  <si>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</si>
  <si>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</si>
  <si>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</si>
  <si>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</si>
  <si>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</si>
  <si>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</si>
  <si>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</si>
  <si>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</si>
  <si>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</si>
  <si>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</si>
  <si>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</si>
  <si>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</si>
  <si>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</si>
  <si>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</si>
  <si>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</si>
  <si>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</si>
  <si>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</si>
  <si>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</si>
  <si>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</si>
  <si>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</si>
  <si>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</si>
  <si>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</si>
  <si>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</si>
  <si>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</si>
  <si>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</si>
  <si>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</si>
  <si>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</si>
  <si>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</si>
  <si>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</si>
  <si>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</si>
  <si>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</si>
  <si>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</si>
  <si>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</si>
  <si>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</si>
  <si>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</si>
  <si>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</si>
  <si>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</si>
  <si>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</si>
  <si>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</si>
  <si>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</si>
  <si>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</si>
  <si>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</si>
  <si>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</si>
  <si>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</si>
  <si>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</si>
  <si>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</si>
  <si>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</si>
  <si>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</si>
  <si>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</si>
  <si>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</si>
  <si>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</si>
  <si>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</si>
  <si>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</si>
  <si>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</si>
  <si>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</si>
  <si>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</si>
  <si>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</si>
  <si>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</si>
  <si>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</si>
  <si>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</si>
  <si>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</si>
  <si>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</si>
  <si>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</si>
  <si>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</si>
  <si>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</si>
  <si>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</si>
  <si>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</si>
  <si>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</si>
  <si>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</si>
  <si>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</si>
  <si>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</si>
  <si>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</si>
  <si>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</si>
  <si>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</si>
  <si>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</si>
  <si>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</si>
  <si>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</si>
  <si>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</si>
  <si>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</si>
  <si>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</si>
  <si>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</si>
  <si>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</si>
  <si>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</si>
  <si>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</si>
  <si>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</si>
  <si>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</si>
  <si>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</si>
  <si>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</si>
  <si>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</si>
  <si>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</si>
  <si>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</si>
  <si>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</si>
  <si>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</si>
  <si>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</si>
  <si>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</si>
  <si>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</si>
  <si>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</si>
  <si>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</si>
  <si>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</si>
  <si>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</si>
  <si>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</si>
  <si>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</si>
  <si>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</si>
  <si>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</si>
  <si>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</si>
  <si>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</si>
  <si>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</si>
  <si>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</si>
  <si>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</si>
  <si>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</si>
  <si>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</si>
  <si>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</si>
  <si>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</si>
  <si>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</si>
  <si>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</si>
  <si>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</si>
  <si>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</si>
  <si>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</si>
  <si>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</si>
  <si>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</si>
  <si>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</si>
  <si>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</si>
  <si>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</si>
  <si>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</si>
  <si>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</si>
  <si>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</si>
  <si>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</si>
  <si>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</si>
  <si>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</si>
  <si>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</si>
  <si>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</si>
  <si>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</si>
  <si>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</si>
  <si>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</si>
  <si>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</si>
  <si>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</si>
  <si>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</si>
  <si>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</si>
  <si>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</si>
  <si>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</si>
  <si>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</si>
  <si>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</si>
  <si>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</si>
  <si>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</si>
  <si>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</si>
  <si>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</si>
  <si>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</si>
  <si>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</si>
  <si>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</si>
  <si>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</si>
  <si>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</si>
  <si>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</si>
  <si>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</si>
  <si>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</si>
  <si>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</si>
  <si>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</si>
  <si>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</si>
  <si>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</si>
  <si>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</si>
  <si>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</si>
  <si>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</si>
  <si>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</si>
  <si>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</si>
  <si>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</si>
  <si>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</si>
  <si>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</si>
  <si>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</si>
  <si>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</si>
  <si>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</si>
  <si>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</si>
  <si>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</si>
  <si>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</si>
  <si>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</si>
  <si>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</si>
  <si>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</si>
  <si>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</si>
  <si>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</si>
  <si>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</si>
  <si>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</si>
  <si>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</si>
  <si>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</si>
  <si>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</si>
  <si>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</si>
  <si>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</si>
  <si>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</si>
  <si>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</si>
  <si>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</si>
  <si>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</si>
  <si>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</si>
  <si>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</si>
  <si>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</si>
  <si>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</si>
  <si>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</si>
  <si>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</si>
  <si>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</si>
  <si>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</si>
  <si>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</si>
  <si>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</si>
  <si>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</si>
  <si>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</si>
  <si>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</si>
  <si>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</si>
  <si>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</si>
  <si>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</si>
  <si>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</si>
  <si>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</si>
  <si>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</si>
  <si>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</si>
  <si>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</si>
  <si>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</si>
  <si>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</si>
  <si>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</si>
  <si>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</si>
  <si>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</si>
  <si>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</si>
  <si>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</si>
  <si>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</si>
  <si>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</si>
  <si>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</si>
  <si>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</si>
  <si>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</si>
  <si>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</si>
  <si>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</si>
  <si>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</si>
  <si>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</si>
  <si>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</si>
  <si>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</si>
  <si>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</si>
  <si>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</si>
  <si>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</si>
  <si>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</si>
  <si>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</si>
  <si>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</si>
  <si>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</si>
  <si>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</si>
  <si>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</si>
  <si>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</si>
  <si>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</si>
  <si>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</si>
  <si>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</si>
  <si>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</si>
  <si>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</si>
  <si>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</si>
  <si>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</si>
  <si>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</si>
  <si>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</si>
  <si>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</si>
  <si>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</si>
  <si>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</si>
  <si>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</si>
  <si>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</si>
  <si>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</si>
  <si>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</si>
  <si>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</si>
  <si>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</si>
  <si>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</si>
  <si>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</si>
  <si>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</si>
  <si>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</si>
  <si>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</si>
  <si>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</si>
  <si>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</si>
  <si>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</si>
  <si>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</si>
  <si>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</si>
  <si>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</si>
  <si>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</si>
  <si>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</si>
  <si>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</si>
  <si>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</si>
  <si>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</si>
  <si>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</si>
  <si>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</si>
  <si>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</si>
  <si>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</si>
  <si>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</si>
  <si>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</si>
  <si>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</si>
  <si>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</si>
  <si>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</si>
  <si>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</si>
  <si>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</si>
  <si>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</si>
  <si>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</si>
  <si>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</si>
  <si>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</si>
  <si>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</si>
  <si>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</si>
  <si>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</si>
  <si>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</si>
  <si>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</si>
  <si>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</si>
  <si>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</si>
  <si>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</si>
  <si>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</si>
  <si>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</si>
  <si>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</si>
  <si>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</si>
  <si>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</si>
  <si>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</si>
  <si>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</si>
  <si>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</si>
  <si>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</si>
  <si>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</si>
  <si>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</si>
  <si>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</si>
  <si>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</si>
  <si>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</si>
  <si>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</si>
  <si>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</si>
  <si>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</si>
  <si>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</si>
  <si>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</si>
  <si>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</si>
  <si>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</si>
  <si>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</si>
  <si>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</si>
  <si>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</si>
  <si>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</si>
  <si>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</si>
  <si>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</si>
  <si>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</si>
  <si>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</si>
  <si>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</si>
  <si>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</si>
  <si>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</si>
  <si>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</si>
  <si>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</si>
  <si>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</si>
  <si>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</si>
  <si>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</si>
  <si>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</si>
  <si>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</si>
  <si>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</si>
  <si>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</si>
  <si>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</si>
  <si>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</si>
  <si>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</si>
  <si>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</si>
  <si>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</si>
  <si>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</si>
  <si>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</si>
  <si>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</si>
  <si>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</si>
  <si>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</si>
  <si>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</si>
  <si>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</si>
  <si>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</si>
  <si>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</si>
  <si>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</si>
  <si>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</si>
  <si>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</si>
  <si>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</si>
  <si>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</si>
  <si>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</si>
  <si>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</si>
  <si>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</si>
  <si>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</si>
  <si>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</si>
  <si>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</si>
  <si>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</si>
  <si>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</si>
  <si>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</si>
  <si>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</si>
  <si>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</si>
  <si>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</si>
  <si>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</si>
  <si>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</si>
  <si>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</si>
  <si>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</si>
  <si>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</si>
  <si>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</si>
  <si>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</si>
  <si>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</si>
  <si>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</si>
  <si>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</si>
  <si>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</si>
  <si>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</si>
  <si>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</si>
  <si>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</si>
  <si>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</si>
  <si>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</si>
  <si>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</si>
  <si>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</si>
  <si>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</si>
  <si>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</si>
  <si>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</si>
  <si>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</si>
  <si>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</si>
  <si>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</si>
  <si>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</si>
  <si>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</si>
  <si>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</si>
  <si>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</si>
  <si>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</si>
  <si>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</si>
  <si>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</si>
  <si>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</si>
  <si>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</si>
  <si>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</si>
  <si>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</si>
  <si>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</si>
  <si>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</si>
  <si>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</si>
  <si>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</si>
  <si>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</si>
  <si>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</si>
  <si>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</si>
  <si>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</si>
  <si>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</si>
  <si>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</si>
  <si>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</si>
  <si>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</si>
  <si>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</si>
  <si>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</si>
  <si>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</si>
  <si>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</si>
  <si>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</si>
  <si>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</si>
  <si>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</si>
  <si>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</si>
  <si>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</si>
  <si>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</si>
  <si>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</si>
  <si>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</si>
  <si>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</si>
  <si>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</si>
  <si>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</si>
  <si>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</si>
  <si>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</si>
  <si>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</si>
  <si>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</si>
  <si>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</si>
  <si>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</si>
  <si>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</si>
  <si>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</si>
  <si>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</si>
  <si>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</si>
  <si>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</si>
  <si>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</si>
  <si>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</si>
  <si>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</si>
  <si>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</si>
  <si>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</si>
  <si>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</si>
  <si>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</si>
  <si>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</si>
  <si>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</si>
  <si>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</si>
  <si>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</si>
  <si>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</si>
  <si>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</si>
  <si>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</si>
  <si>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</si>
  <si>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</si>
  <si>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</si>
  <si>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</si>
  <si>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</si>
  <si>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</si>
  <si>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</si>
  <si>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</si>
  <si>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</si>
  <si>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</si>
  <si>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</si>
  <si>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</si>
  <si>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</si>
  <si>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</si>
  <si>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</si>
  <si>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</si>
  <si>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</si>
  <si>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</si>
  <si>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</si>
  <si>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</si>
  <si>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</si>
  <si>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</si>
  <si>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</si>
  <si>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</si>
  <si>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</si>
  <si>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</si>
  <si>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</si>
  <si>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</si>
  <si>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</si>
  <si>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</si>
  <si>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</si>
  <si>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</si>
  <si>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</si>
  <si>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</si>
  <si>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</si>
  <si>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</si>
  <si>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</si>
  <si>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</si>
  <si>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</si>
  <si>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</si>
  <si>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</si>
  <si>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</si>
  <si>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</si>
  <si>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</si>
  <si>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</si>
  <si>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</si>
  <si>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</si>
  <si>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</si>
  <si>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</si>
  <si>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</si>
  <si>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</si>
  <si>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</si>
  <si>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</si>
  <si>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</si>
  <si>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</si>
  <si>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</si>
  <si>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</si>
  <si>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</si>
  <si>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</si>
  <si>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</si>
  <si>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</si>
  <si>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</si>
  <si>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</si>
  <si>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</si>
  <si>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</si>
  <si>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</si>
  <si>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</si>
  <si>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</si>
  <si>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</si>
  <si>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</si>
  <si>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</si>
  <si>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</si>
  <si>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</si>
  <si>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</si>
  <si>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</si>
  <si>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</si>
  <si>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</si>
  <si>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</si>
  <si>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</si>
  <si>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</si>
  <si>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</si>
  <si>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</si>
  <si>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</si>
  <si>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</si>
  <si>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</si>
  <si>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</si>
  <si>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</si>
  <si>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</si>
  <si>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</si>
  <si>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</si>
  <si>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</si>
  <si>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</si>
  <si>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</si>
  <si>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</si>
  <si>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</si>
  <si>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</si>
  <si>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</si>
  <si>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</si>
  <si>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</si>
  <si>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</si>
  <si>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</si>
  <si>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</si>
  <si>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</si>
  <si>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</si>
  <si>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</si>
  <si>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</si>
  <si>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</si>
  <si>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</si>
  <si>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</si>
  <si>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</si>
  <si>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</si>
  <si>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</si>
  <si>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</si>
  <si>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</si>
  <si>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</si>
  <si>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</si>
  <si>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</si>
  <si>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</si>
  <si>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</si>
  <si>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</si>
  <si>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</si>
  <si>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</si>
  <si>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</si>
  <si>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</si>
  <si>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</si>
  <si>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</si>
  <si>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</si>
  <si>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</si>
  <si>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</si>
  <si>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</si>
  <si>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</si>
  <si>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</si>
  <si>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</si>
  <si>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</si>
  <si>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</si>
  <si>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</si>
  <si>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</si>
  <si>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</si>
  <si>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</si>
  <si>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</si>
  <si>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</si>
  <si>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</si>
  <si>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</si>
  <si>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</si>
  <si>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</si>
  <si>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</si>
  <si>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</si>
  <si>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</si>
  <si>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</si>
  <si>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</si>
  <si>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</si>
  <si>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</si>
  <si>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</si>
  <si>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</si>
  <si>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</si>
  <si>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</si>
  <si>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</si>
  <si>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</si>
  <si>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</si>
  <si>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</si>
  <si>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</si>
  <si>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</si>
  <si>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</si>
  <si>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</si>
  <si>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</si>
  <si>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</si>
  <si>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</si>
  <si>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</si>
  <si>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</si>
  <si>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</si>
  <si>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</si>
  <si>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</si>
  <si>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</si>
  <si>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</si>
  <si>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</si>
  <si>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</si>
  <si>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</si>
  <si>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</si>
  <si>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</si>
  <si>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</si>
  <si>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</si>
  <si>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</si>
  <si>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</si>
  <si>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</si>
  <si>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</si>
  <si>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</si>
  <si>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</si>
  <si>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</si>
  <si>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</si>
  <si>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</si>
  <si>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</si>
  <si>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</si>
  <si>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</si>
  <si>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</si>
  <si>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</si>
  <si>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</si>
  <si>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</si>
  <si>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</si>
  <si>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</si>
  <si>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</si>
  <si>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</si>
  <si>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</si>
  <si>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</si>
  <si>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</si>
  <si>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</si>
  <si>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</si>
  <si>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</si>
  <si>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</si>
  <si>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</si>
  <si>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</si>
  <si>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</si>
  <si>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</si>
  <si>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</si>
  <si>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</si>
  <si>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</si>
  <si>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</si>
  <si>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</si>
  <si>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</si>
  <si>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</si>
  <si>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</si>
  <si>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</si>
  <si>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</si>
  <si>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</si>
  <si>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</si>
  <si>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</si>
  <si>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</si>
  <si>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</si>
  <si>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</si>
  <si>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</si>
  <si>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</si>
  <si>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</si>
  <si>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</si>
  <si>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</si>
  <si>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</si>
  <si>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</si>
  <si>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</si>
  <si>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</si>
  <si>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</si>
  <si>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</si>
  <si>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</si>
  <si>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</si>
  <si>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</si>
  <si>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</si>
  <si>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</si>
  <si>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</si>
  <si>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</si>
  <si>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</si>
  <si>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</si>
  <si>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</si>
  <si>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</si>
  <si>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</si>
  <si>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</si>
  <si>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</si>
  <si>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</si>
  <si>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</si>
  <si>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</si>
  <si>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</si>
  <si>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</si>
  <si>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</si>
  <si>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</si>
  <si>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</si>
  <si>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</si>
  <si>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</si>
  <si>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</si>
  <si>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</si>
  <si>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</si>
  <si>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</si>
  <si>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</si>
  <si>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</si>
  <si>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</si>
  <si>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</si>
  <si>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</si>
  <si>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</si>
  <si>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</si>
  <si>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</si>
  <si>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</si>
  <si>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</si>
  <si>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</si>
  <si>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</si>
  <si>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</si>
  <si>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</si>
  <si>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</si>
  <si>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</si>
  <si>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</si>
  <si>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</si>
  <si>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</si>
  <si>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</si>
  <si>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</si>
  <si>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</si>
  <si>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</si>
  <si>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</si>
  <si>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</si>
  <si>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</si>
  <si>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</si>
  <si>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</si>
  <si>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</si>
  <si>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</si>
  <si>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</si>
  <si>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</si>
  <si>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</si>
  <si>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</si>
  <si>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</si>
  <si>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</si>
  <si>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</si>
  <si>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</si>
  <si>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</si>
  <si>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</si>
  <si>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</si>
  <si>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</si>
  <si>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</si>
  <si>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</si>
  <si>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</si>
  <si>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</si>
  <si>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</si>
  <si>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</si>
  <si>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</si>
  <si>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</si>
  <si>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</si>
  <si>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</si>
  <si>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</si>
  <si>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</si>
  <si>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</si>
  <si>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</si>
  <si>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</si>
  <si>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</si>
  <si>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</si>
  <si>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</si>
  <si>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</si>
  <si>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</si>
  <si>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</si>
  <si>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</si>
  <si>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</si>
  <si>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</si>
  <si>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</si>
  <si>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</si>
  <si>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</si>
  <si>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</si>
  <si>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</si>
  <si>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</si>
  <si>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</si>
  <si>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</si>
  <si>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</si>
  <si>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</si>
  <si>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</si>
  <si>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</si>
  <si>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</si>
  <si>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</si>
  <si>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</si>
  <si>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</si>
  <si>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</si>
  <si>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</si>
  <si>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</si>
  <si>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</si>
  <si>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</si>
  <si>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</si>
  <si>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</si>
  <si>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</si>
  <si>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</si>
  <si>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</si>
  <si>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</si>
  <si>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</si>
  <si>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</si>
  <si>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</si>
  <si>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</si>
  <si>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</si>
  <si>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</si>
  <si>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</si>
  <si>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</si>
  <si>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</si>
  <si>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</si>
  <si>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</si>
  <si>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</si>
  <si>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</si>
  <si>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</si>
  <si>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</si>
  <si>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</si>
  <si>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</si>
  <si>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</si>
  <si>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</si>
  <si>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</si>
  <si>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</si>
  <si>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</si>
  <si>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</si>
  <si>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</si>
  <si>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</si>
  <si>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</si>
  <si>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</si>
  <si>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</si>
  <si>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</si>
  <si>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</si>
  <si>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</si>
  <si>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</si>
  <si>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</si>
  <si>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</si>
  <si>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</si>
  <si>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</si>
  <si>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</si>
  <si>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</si>
  <si>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</si>
  <si>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</si>
  <si>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</si>
  <si>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</si>
  <si>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</si>
  <si>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</si>
  <si>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</si>
  <si>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</si>
  <si>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</si>
  <si>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</si>
  <si>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</si>
  <si>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</si>
  <si>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</si>
  <si>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</si>
  <si>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</si>
  <si>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</si>
  <si>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</si>
  <si>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</si>
  <si>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</si>
  <si>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</si>
  <si>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</si>
  <si>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</si>
  <si>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</si>
  <si>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</si>
  <si>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</si>
  <si>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</si>
  <si>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</si>
  <si>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</si>
  <si>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</si>
  <si>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</si>
  <si>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</si>
  <si>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</si>
  <si>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</si>
  <si>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</si>
  <si>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</si>
  <si>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</si>
  <si>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</si>
  <si>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</si>
  <si>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</si>
  <si>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</si>
  <si>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</si>
  <si>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</si>
  <si>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</si>
  <si>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</si>
  <si>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</si>
  <si>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</si>
  <si>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</si>
  <si>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</si>
  <si>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</si>
  <si>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</si>
  <si>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</si>
  <si>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</si>
  <si>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</si>
  <si>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</si>
  <si>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</si>
  <si>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</si>
  <si>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</si>
  <si>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</si>
  <si>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</si>
  <si>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</si>
  <si>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</si>
  <si>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</si>
  <si>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</si>
  <si>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</si>
  <si>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</si>
  <si>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</si>
  <si>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</si>
  <si>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</si>
  <si>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</si>
  <si>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</si>
  <si>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</si>
  <si>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</si>
  <si>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</si>
  <si>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</si>
  <si>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</si>
  <si>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</si>
  <si>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</si>
  <si>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</si>
  <si>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</si>
  <si>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</si>
  <si>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</si>
  <si>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</si>
  <si>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</si>
  <si>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</si>
  <si>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</si>
  <si>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</si>
  <si>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</si>
  <si>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</si>
  <si>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</si>
  <si>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</si>
  <si>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</si>
  <si>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</si>
  <si>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</si>
  <si>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</si>
  <si>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</si>
  <si>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</si>
  <si>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</si>
  <si>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</si>
  <si>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</si>
  <si>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</si>
  <si>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</si>
  <si>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</si>
  <si>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</si>
  <si>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</si>
  <si>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</si>
  <si>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</si>
  <si>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</si>
  <si>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</si>
  <si>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</si>
  <si>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</si>
  <si>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</si>
  <si>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</si>
  <si>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</si>
  <si>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</si>
  <si>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</si>
  <si>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</si>
  <si>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</si>
  <si>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</si>
  <si>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</si>
  <si>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</si>
  <si>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</si>
  <si>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</si>
  <si>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</si>
  <si>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</si>
  <si>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</si>
  <si>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</si>
  <si>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</si>
  <si>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</si>
  <si>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</si>
  <si>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</si>
  <si>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</si>
  <si>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</si>
  <si>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</si>
  <si>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</si>
  <si>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</si>
  <si>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</si>
  <si>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</si>
  <si>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</si>
  <si>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</si>
  <si>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</si>
  <si>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</si>
  <si>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</si>
  <si>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</si>
  <si>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</si>
  <si>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</si>
  <si>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</si>
  <si>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</si>
  <si>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</si>
  <si>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</si>
  <si>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</si>
  <si>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</si>
  <si>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</si>
  <si>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</si>
  <si>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</si>
  <si>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</si>
  <si>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</si>
  <si>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</si>
  <si>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</si>
  <si>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</si>
  <si>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</si>
  <si>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</si>
  <si>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</si>
  <si>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</si>
  <si>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</si>
  <si>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</si>
  <si>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</si>
  <si>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</si>
  <si>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</si>
  <si>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</si>
  <si>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</si>
  <si>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</si>
  <si>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</si>
  <si>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</si>
  <si>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</si>
  <si>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</si>
  <si>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</si>
  <si>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</si>
  <si>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</si>
  <si>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</si>
  <si>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</si>
  <si>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</si>
  <si>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</si>
  <si>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</si>
  <si>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</si>
  <si>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</si>
  <si>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</si>
  <si>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</si>
  <si>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</si>
  <si>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</si>
  <si>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</si>
  <si>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</si>
  <si>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</si>
  <si>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</si>
  <si>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</si>
  <si>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</si>
  <si>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</si>
  <si>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</si>
  <si>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</si>
  <si>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</si>
  <si>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</si>
  <si>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</si>
  <si>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</si>
  <si>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</si>
  <si>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</si>
  <si>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</si>
  <si>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</si>
  <si>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</si>
  <si>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</si>
  <si>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</si>
  <si>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</si>
  <si>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</si>
  <si>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</si>
  <si>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</si>
  <si>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</si>
  <si>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</si>
  <si>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</si>
  <si>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</si>
  <si>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</si>
  <si>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</si>
  <si>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</si>
  <si>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</si>
  <si>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</si>
  <si>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</si>
  <si>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</si>
  <si>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</si>
  <si>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</si>
  <si>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</si>
  <si>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</si>
  <si>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</si>
  <si>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</si>
  <si>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</si>
  <si>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</si>
  <si>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</si>
  <si>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</si>
  <si>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</si>
  <si>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</si>
  <si>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</si>
  <si>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</si>
  <si>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</si>
  <si>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</si>
  <si>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</si>
  <si>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</si>
  <si>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</si>
  <si>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</si>
  <si>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</si>
  <si>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</si>
  <si>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</si>
  <si>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</si>
  <si>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</si>
  <si>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</si>
  <si>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</si>
  <si>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</si>
  <si>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</si>
  <si>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</si>
  <si>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</si>
  <si>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</si>
  <si>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</si>
  <si>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</si>
  <si>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</si>
  <si>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</si>
  <si>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</si>
  <si>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</si>
  <si>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</si>
  <si>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</si>
  <si>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</si>
  <si>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</si>
  <si>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</si>
  <si>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</si>
  <si>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</si>
  <si>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</si>
  <si>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</si>
  <si>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</si>
  <si>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</si>
  <si>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</si>
  <si>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</si>
  <si>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</si>
  <si>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</si>
  <si>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</si>
  <si>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</si>
  <si>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</si>
  <si>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</si>
  <si>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</si>
  <si>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</si>
  <si>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</si>
  <si>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</si>
  <si>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</si>
  <si>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</si>
  <si>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</si>
  <si>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</si>
  <si>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</si>
  <si>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</si>
  <si>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</si>
  <si>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</si>
  <si>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</si>
  <si>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</si>
  <si>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</si>
  <si>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</si>
  <si>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</si>
  <si>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</si>
  <si>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</si>
  <si>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</si>
  <si>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</si>
  <si>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</si>
  <si>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</si>
  <si>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</si>
  <si>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</si>
  <si>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</si>
  <si>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</si>
  <si>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</si>
  <si>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</si>
  <si>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</si>
  <si>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</si>
  <si>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</si>
  <si>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</si>
  <si>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</si>
  <si>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</si>
  <si>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</si>
  <si>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</si>
  <si>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</si>
  <si>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</si>
  <si>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</si>
  <si>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</si>
  <si>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</si>
  <si>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</si>
  <si>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</si>
  <si>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</si>
  <si>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</si>
  <si>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</si>
  <si>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</si>
  <si>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</si>
  <si>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</si>
  <si>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</si>
  <si>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</si>
  <si>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</si>
  <si>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</si>
  <si>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</si>
  <si>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</si>
  <si>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</si>
  <si>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</si>
  <si>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</si>
  <si>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</si>
  <si>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</si>
  <si>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</si>
  <si>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</si>
  <si>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</si>
  <si>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</si>
  <si>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</si>
  <si>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</si>
  <si>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</si>
  <si>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</si>
  <si>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</si>
  <si>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</si>
  <si>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</si>
  <si>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</si>
  <si>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</si>
  <si>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</si>
  <si>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</si>
  <si>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</si>
  <si>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</si>
  <si>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</si>
  <si>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</si>
  <si>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</si>
  <si>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</si>
  <si>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</si>
  <si>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</si>
  <si>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</si>
  <si>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</si>
  <si>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</si>
  <si>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</si>
  <si>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</si>
  <si>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</si>
  <si>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</si>
  <si>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</si>
  <si>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</si>
  <si>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</si>
  <si>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</si>
  <si>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</si>
  <si>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</si>
  <si>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</si>
  <si>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</si>
  <si>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</si>
  <si>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</si>
  <si>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</si>
  <si>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</si>
  <si>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</si>
  <si>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</si>
  <si>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</si>
  <si>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</si>
  <si>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</si>
  <si>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</si>
  <si>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</si>
  <si>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</si>
  <si>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</si>
  <si>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</si>
  <si>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</si>
  <si>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</si>
  <si>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</si>
  <si>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</si>
  <si>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</si>
  <si>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</si>
  <si>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</si>
  <si>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</si>
  <si>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</si>
  <si>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</si>
  <si>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</si>
  <si>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</si>
  <si>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</si>
  <si>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</si>
  <si>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</si>
  <si>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</si>
  <si>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</si>
  <si>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</si>
  <si>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</si>
  <si>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</si>
  <si>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</si>
  <si>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</si>
  <si>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</si>
  <si>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</si>
  <si>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</si>
  <si>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</si>
  <si>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</si>
  <si>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</si>
  <si>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</si>
  <si>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</si>
  <si>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</si>
  <si>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</si>
  <si>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</si>
  <si>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</si>
  <si>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</si>
  <si>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</si>
  <si>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</si>
  <si>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</si>
  <si>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</si>
  <si>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</si>
  <si>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</si>
  <si>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</si>
  <si>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</si>
  <si>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</si>
  <si>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</si>
  <si>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</si>
  <si>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</si>
  <si>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</si>
  <si>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</si>
  <si>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</si>
  <si>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</si>
  <si>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</si>
  <si>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</si>
  <si>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</si>
  <si>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</si>
  <si>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</si>
  <si>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</si>
  <si>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</si>
  <si>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</si>
  <si>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</si>
  <si>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</si>
  <si>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</si>
  <si>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</si>
  <si>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</si>
  <si>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</si>
  <si>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</si>
  <si>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</si>
  <si>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</si>
  <si>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</si>
  <si>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</si>
  <si>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</si>
  <si>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</si>
  <si>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</si>
  <si>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</si>
  <si>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</si>
  <si>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</si>
  <si>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</si>
  <si>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</si>
  <si>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</si>
  <si>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</si>
  <si>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</si>
  <si>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</si>
  <si>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</si>
  <si>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</si>
  <si>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</si>
  <si>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</si>
  <si>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</si>
  <si>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</si>
  <si>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</si>
  <si>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</si>
  <si>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</si>
  <si>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</si>
  <si>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</si>
  <si>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</si>
  <si>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</si>
  <si>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</si>
  <si>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</si>
  <si>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</si>
  <si>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</si>
  <si>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</si>
  <si>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</si>
  <si>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</si>
  <si>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</si>
  <si>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</si>
  <si>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</si>
  <si>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</si>
  <si>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</si>
  <si>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</si>
  <si>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</si>
  <si>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</si>
  <si>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</si>
  <si>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</si>
  <si>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</si>
  <si>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</si>
  <si>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</si>
  <si>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</si>
  <si>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</si>
  <si>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</si>
  <si>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</si>
  <si>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</si>
  <si>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</si>
  <si>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</si>
  <si>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</si>
  <si>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</si>
  <si>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</si>
  <si>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</si>
  <si>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</si>
  <si>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</si>
  <si>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</si>
  <si>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</si>
  <si>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</si>
  <si>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</si>
  <si>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</si>
  <si>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</si>
  <si>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</si>
  <si>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</si>
  <si>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</si>
  <si>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</si>
  <si>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</si>
  <si>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</si>
  <si>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</si>
  <si>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</si>
  <si>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</si>
  <si>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</si>
  <si>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</si>
  <si>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</si>
  <si>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</si>
  <si>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</si>
  <si>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</si>
  <si>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</si>
  <si>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</si>
  <si>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</si>
  <si>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</si>
  <si>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</si>
  <si>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</si>
  <si>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</si>
  <si>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</si>
  <si>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</si>
  <si>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</si>
  <si>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</si>
  <si>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</si>
  <si>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</si>
  <si>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</si>
  <si>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</si>
  <si>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</si>
  <si>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</si>
  <si>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</si>
  <si>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</si>
  <si>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</si>
  <si>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</si>
  <si>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</si>
  <si>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</si>
  <si>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</si>
  <si>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</si>
  <si>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</si>
  <si>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</si>
  <si>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</si>
  <si>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</si>
  <si>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</si>
  <si>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</si>
  <si>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</si>
  <si>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</si>
  <si>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</si>
  <si>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</si>
  <si>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</si>
  <si>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</si>
  <si>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</si>
  <si>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</si>
  <si>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</si>
  <si>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</si>
  <si>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</si>
  <si>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</si>
  <si>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</si>
  <si>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</si>
  <si>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</si>
  <si>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</si>
  <si>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</si>
  <si>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</si>
  <si>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</si>
  <si>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</si>
  <si>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</si>
  <si>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</si>
  <si>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</si>
  <si>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</si>
  <si>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</si>
  <si>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</si>
  <si>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</si>
  <si>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</si>
  <si>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</si>
  <si>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</si>
  <si>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</si>
  <si>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</si>
  <si>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</si>
  <si>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</si>
  <si>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</si>
  <si>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</si>
  <si>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</si>
  <si>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</si>
  <si>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</si>
  <si>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</si>
  <si>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</si>
  <si>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</si>
  <si>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</si>
  <si>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</si>
  <si>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</si>
  <si>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</si>
  <si>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</si>
  <si>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</si>
  <si>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</si>
  <si>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</si>
  <si>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</si>
  <si>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</si>
  <si>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</si>
  <si>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</si>
  <si>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</si>
  <si>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</si>
  <si>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</si>
  <si>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</si>
  <si>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</si>
  <si>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</si>
  <si>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</si>
  <si>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</si>
  <si>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</si>
  <si>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</si>
  <si>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</si>
  <si>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</si>
  <si>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</si>
  <si>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</si>
  <si>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</si>
  <si>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</si>
  <si>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</si>
  <si>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</si>
  <si>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</si>
  <si>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</si>
  <si>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</si>
  <si>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</si>
  <si>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</si>
  <si>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</si>
  <si>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</si>
  <si>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</si>
  <si>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</si>
  <si>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</si>
  <si>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</si>
  <si>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</si>
  <si>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</si>
  <si>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</si>
  <si>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</si>
  <si>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</si>
  <si>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</si>
  <si>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</si>
  <si>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</si>
  <si>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</si>
  <si>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</si>
  <si>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</si>
  <si>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</si>
  <si>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</si>
  <si>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</si>
  <si>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</si>
  <si>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</si>
  <si>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</si>
  <si>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</si>
  <si>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</si>
  <si>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</si>
  <si>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</si>
  <si>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</si>
  <si>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</si>
  <si>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</si>
  <si>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</si>
  <si>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</si>
  <si>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</si>
  <si>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</si>
  <si>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</si>
  <si>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</si>
  <si>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</si>
  <si>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</si>
  <si>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</si>
  <si>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</si>
  <si>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</si>
  <si>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</si>
  <si>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</si>
  <si>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</si>
  <si>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</si>
  <si>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</si>
  <si>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</si>
  <si>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</si>
  <si>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</si>
  <si>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</si>
  <si>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</si>
  <si>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</si>
  <si>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</si>
  <si>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</si>
  <si>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</si>
  <si>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</si>
  <si>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</si>
  <si>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</si>
  <si>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</si>
  <si>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</si>
  <si>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</si>
  <si>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</si>
  <si>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</si>
  <si>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</si>
  <si>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</si>
  <si>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</si>
  <si>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</si>
  <si>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</si>
  <si>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</si>
  <si>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</si>
  <si>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</si>
  <si>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</si>
  <si>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</si>
  <si>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</si>
  <si>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</si>
  <si>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</si>
  <si>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</si>
  <si>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</si>
  <si>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</si>
  <si>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</si>
  <si>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</si>
  <si>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</si>
  <si>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</si>
  <si>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</si>
  <si>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</si>
  <si>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</si>
  <si>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</si>
  <si>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</si>
  <si>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</si>
  <si>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</si>
  <si>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</si>
  <si>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</si>
  <si>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</si>
  <si>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</si>
  <si>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</si>
  <si>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</si>
  <si>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</si>
  <si>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</si>
  <si>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</si>
  <si>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</si>
  <si>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</si>
  <si>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</si>
  <si>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</si>
  <si>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</si>
  <si>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</si>
  <si>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</si>
  <si>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</si>
  <si>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</si>
  <si>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</si>
  <si>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</si>
  <si>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</si>
  <si>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</si>
  <si>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</si>
  <si>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</si>
  <si>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</si>
  <si>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</si>
  <si>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</si>
  <si>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</si>
  <si>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</si>
  <si>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</si>
  <si>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</si>
  <si>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</si>
  <si>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</si>
  <si>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</si>
  <si>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</si>
  <si>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</si>
  <si>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</si>
  <si>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</si>
  <si>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</si>
  <si>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</si>
  <si>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</si>
  <si>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</si>
  <si>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</si>
  <si>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</si>
  <si>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</si>
  <si>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</si>
  <si>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</si>
  <si>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</si>
  <si>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</si>
  <si>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</si>
  <si>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</si>
  <si>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</si>
  <si>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</si>
  <si>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</si>
  <si>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</si>
  <si>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</si>
  <si>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</si>
  <si>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</si>
  <si>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</si>
  <si>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</si>
  <si>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</si>
  <si>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</si>
  <si>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</si>
  <si>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</si>
  <si>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</si>
  <si>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</si>
  <si>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</si>
  <si>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</si>
  <si>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</si>
  <si>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</si>
  <si>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</si>
  <si>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</si>
  <si>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</si>
  <si>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</si>
  <si>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</si>
  <si>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</si>
  <si>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</si>
  <si>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</si>
  <si>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</si>
  <si>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</si>
  <si>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</si>
  <si>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</si>
  <si>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</si>
  <si>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</si>
  <si>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</si>
  <si>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</si>
  <si>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</si>
  <si>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</si>
  <si>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</si>
  <si>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</si>
  <si>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</si>
  <si>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</si>
  <si>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</si>
  <si>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</si>
  <si>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</si>
  <si>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</si>
  <si>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</si>
  <si>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</si>
  <si>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</si>
  <si>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</si>
  <si>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</si>
  <si>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</si>
  <si>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</si>
  <si>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</si>
  <si>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</si>
  <si>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</si>
  <si>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</si>
  <si>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</si>
  <si>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</si>
  <si>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</si>
  <si>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</si>
  <si>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</si>
  <si>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</si>
  <si>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</si>
  <si>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</si>
  <si>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</si>
  <si>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</si>
  <si>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</si>
  <si>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</si>
  <si>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</si>
  <si>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</si>
  <si>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</si>
  <si>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</si>
  <si>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</si>
  <si>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</si>
  <si>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</si>
  <si>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</si>
  <si>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</si>
  <si>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</si>
  <si>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</si>
  <si>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</si>
  <si>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</si>
  <si>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</si>
  <si>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</si>
  <si>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</si>
  <si>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</si>
  <si>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</si>
  <si>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</si>
  <si>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</si>
  <si>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</si>
  <si>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</si>
  <si>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</si>
  <si>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</si>
  <si>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</si>
  <si>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</si>
  <si>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</si>
  <si>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</si>
  <si>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</si>
  <si>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</si>
  <si>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</si>
  <si>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</si>
  <si>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</si>
  <si>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</si>
  <si>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</si>
  <si>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</si>
  <si>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</si>
  <si>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</si>
  <si>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</si>
  <si>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</si>
  <si>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</si>
  <si>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</si>
  <si>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</si>
  <si>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</si>
  <si>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</si>
  <si>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</si>
  <si>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</si>
  <si>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</si>
  <si>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</si>
  <si>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</si>
  <si>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</si>
  <si>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</si>
  <si>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</si>
  <si>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</si>
  <si>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</si>
  <si>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</si>
  <si>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</si>
  <si>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</si>
  <si>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</si>
  <si>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</si>
  <si>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</si>
  <si>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</si>
  <si>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</si>
  <si>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</si>
  <si>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</si>
  <si>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</si>
  <si>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</si>
  <si>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</si>
  <si>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</si>
  <si>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</si>
  <si>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</si>
  <si>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</si>
  <si>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</si>
  <si>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</si>
  <si>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</si>
  <si>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</si>
  <si>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</si>
  <si>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</si>
  <si>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</si>
  <si>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</si>
  <si>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</si>
  <si>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</si>
  <si>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</si>
  <si>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</si>
  <si>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</si>
  <si>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</si>
  <si>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</si>
  <si>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</si>
  <si>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</si>
  <si>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</si>
  <si>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</si>
  <si>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</si>
  <si>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</si>
  <si>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</si>
  <si>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</si>
  <si>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</si>
  <si>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</si>
  <si>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</si>
  <si>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</si>
  <si>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</si>
  <si>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</si>
  <si>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</si>
  <si>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</si>
  <si>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</si>
  <si>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</si>
  <si>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</si>
  <si>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</si>
  <si>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</si>
  <si>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</si>
  <si>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</si>
  <si>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</si>
  <si>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</si>
  <si>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</si>
  <si>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</si>
  <si>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</si>
  <si>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</si>
  <si>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</si>
  <si>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</si>
  <si>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</si>
  <si>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</si>
  <si>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</si>
  <si>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</si>
  <si>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</si>
  <si>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</si>
  <si>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</si>
  <si>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</si>
  <si>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</si>
  <si>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</si>
  <si>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</si>
  <si>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</si>
  <si>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</si>
  <si>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</si>
  <si>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</si>
  <si>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</si>
  <si>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</si>
  <si>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</si>
  <si>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</si>
  <si>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</si>
  <si>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</si>
  <si>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</si>
  <si>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</si>
  <si>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</si>
  <si>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</si>
  <si>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</si>
  <si>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</si>
  <si>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</si>
  <si>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</si>
  <si>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</si>
  <si>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</si>
  <si>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</si>
  <si>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</si>
  <si>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</si>
  <si>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</si>
  <si>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</si>
  <si>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</si>
  <si>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</si>
  <si>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</si>
  <si>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</si>
  <si>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</si>
  <si>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</si>
  <si>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</si>
  <si>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</si>
  <si>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</si>
  <si>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</si>
  <si>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</si>
  <si>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</si>
  <si>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</si>
  <si>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</si>
  <si>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</si>
  <si>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</si>
  <si>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</si>
  <si>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</si>
  <si>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</si>
  <si>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</si>
  <si>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</si>
  <si>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</si>
  <si>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</si>
  <si>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</si>
  <si>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</si>
  <si>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</si>
  <si>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</si>
  <si>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</si>
  <si>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</si>
  <si>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</si>
  <si>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</si>
  <si>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</si>
  <si>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</si>
  <si>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</si>
  <si>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</si>
  <si>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</si>
  <si>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</si>
  <si>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</si>
  <si>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</si>
  <si>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</si>
  <si>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</si>
  <si>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</si>
  <si>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</si>
  <si>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</si>
  <si>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</si>
  <si>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</si>
  <si>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</si>
  <si>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</si>
  <si>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</si>
  <si>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</si>
  <si>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</si>
  <si>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</si>
  <si>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</si>
  <si>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</si>
  <si>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</si>
  <si>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</si>
  <si>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</si>
  <si>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</si>
  <si>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</si>
  <si>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</si>
  <si>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</si>
  <si>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</si>
  <si>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</si>
  <si>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</si>
  <si>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</si>
  <si>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</si>
  <si>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</si>
  <si>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</si>
  <si>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</si>
  <si>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</si>
  <si>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</si>
  <si>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</si>
  <si>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</si>
  <si>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</si>
  <si>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</si>
  <si>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</si>
  <si>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</si>
  <si>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</si>
  <si>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</si>
  <si>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</si>
  <si>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</si>
  <si>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</si>
  <si>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</si>
  <si>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</si>
  <si>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</si>
  <si>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</si>
  <si>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</si>
  <si>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</si>
  <si>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</si>
  <si>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</si>
  <si>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</si>
  <si>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</si>
  <si>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</si>
  <si>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</si>
  <si>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</si>
  <si>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</si>
  <si>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</si>
  <si>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</si>
  <si>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</si>
  <si>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</si>
  <si>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</si>
  <si>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</si>
  <si>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</si>
  <si>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</si>
  <si>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</si>
  <si>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</si>
  <si>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</si>
  <si>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</si>
  <si>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</si>
  <si>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</si>
  <si>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</si>
  <si>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</si>
  <si>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</si>
  <si>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</si>
  <si>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</si>
  <si>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</si>
  <si>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</si>
  <si>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</si>
  <si>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</si>
  <si>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</si>
  <si>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</si>
  <si>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</si>
  <si>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</si>
  <si>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</si>
  <si>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</si>
  <si>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</si>
  <si>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</si>
  <si>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</si>
  <si>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</si>
  <si>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</si>
  <si>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</si>
  <si>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</si>
  <si>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</si>
  <si>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</si>
  <si>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</si>
  <si>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</si>
  <si>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</si>
  <si>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</si>
  <si>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</si>
  <si>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</si>
  <si>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</si>
  <si>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</si>
  <si>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</si>
  <si>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</si>
  <si>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</si>
  <si>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</si>
  <si>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</si>
  <si>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</si>
  <si>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</si>
  <si>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</si>
  <si>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</si>
  <si>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</si>
  <si>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</si>
  <si>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</si>
  <si>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</si>
  <si>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</si>
  <si>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</si>
  <si>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</si>
  <si>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</si>
  <si>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</si>
  <si>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</si>
  <si>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</si>
  <si>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</si>
  <si>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</si>
  <si>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</si>
  <si>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</si>
  <si>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</si>
  <si>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</si>
  <si>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</si>
  <si>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</si>
  <si>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</si>
  <si>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</si>
  <si>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</si>
  <si>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</si>
  <si>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</si>
  <si>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</si>
  <si>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</si>
  <si>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</si>
  <si>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</si>
  <si>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</si>
  <si>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</si>
  <si>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</si>
  <si>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</si>
  <si>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</si>
  <si>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</si>
  <si>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</si>
  <si>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</si>
  <si>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</si>
  <si>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</si>
  <si>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</si>
  <si>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</si>
  <si>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</si>
  <si>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</si>
  <si>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</si>
  <si>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</si>
  <si>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</si>
  <si>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</si>
  <si>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</si>
  <si>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</si>
  <si>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</si>
  <si>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</si>
  <si>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</si>
  <si>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</si>
  <si>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</si>
  <si>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</si>
  <si>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</si>
  <si>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</si>
  <si>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</si>
  <si>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</si>
  <si>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</si>
  <si>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</si>
  <si>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</si>
  <si>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</si>
  <si>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</si>
  <si>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</si>
  <si>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</si>
  <si>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</si>
  <si>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</si>
  <si>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</si>
  <si>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</si>
  <si>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</si>
  <si>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</si>
  <si>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</si>
  <si>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</si>
  <si>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</si>
  <si>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</si>
  <si>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</si>
  <si>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</si>
  <si>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</si>
  <si>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</si>
  <si>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</si>
  <si>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</si>
  <si>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</si>
  <si>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</si>
  <si>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</si>
  <si>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</si>
  <si>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</si>
  <si>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</si>
  <si>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</si>
  <si>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</si>
  <si>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</si>
  <si>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</si>
  <si>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</si>
  <si>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</si>
  <si>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</si>
  <si>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</si>
  <si>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</si>
  <si>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</si>
  <si>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</si>
  <si>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</si>
  <si>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</si>
  <si>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</si>
  <si>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</si>
  <si>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</si>
  <si>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</si>
  <si>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</si>
  <si>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</si>
  <si>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</si>
  <si>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</si>
  <si>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</si>
  <si>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</si>
  <si>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</si>
  <si>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</si>
  <si>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</si>
  <si>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</si>
  <si>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</si>
  <si>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</si>
  <si>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</si>
  <si>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</si>
  <si>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</si>
  <si>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</si>
  <si>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</si>
  <si>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</si>
  <si>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</si>
  <si>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</si>
  <si>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</si>
  <si>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</si>
  <si>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</si>
  <si>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</si>
  <si>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</si>
  <si>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</si>
  <si>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</si>
  <si>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</si>
  <si>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</si>
  <si>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</si>
  <si>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</si>
  <si>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</si>
  <si>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</si>
  <si>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</si>
  <si>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</si>
  <si>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</si>
  <si>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</si>
  <si>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</si>
  <si>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</si>
  <si>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</si>
  <si>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</si>
  <si>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</si>
  <si>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</si>
  <si>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</si>
  <si>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</si>
  <si>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</si>
  <si>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</si>
  <si>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</si>
  <si>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</si>
  <si>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</si>
  <si>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</si>
  <si>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</si>
  <si>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</si>
  <si>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</si>
  <si>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</si>
  <si>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</si>
  <si>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</si>
  <si>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</si>
  <si>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</si>
  <si>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</si>
  <si>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</si>
  <si>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</si>
  <si>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</si>
  <si>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</si>
  <si>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</si>
  <si>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</si>
  <si>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</si>
  <si>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</si>
  <si>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</si>
  <si>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</si>
  <si>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</si>
  <si>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</si>
  <si>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</si>
  <si>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</si>
  <si>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</si>
  <si>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</si>
  <si>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</si>
  <si>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</si>
  <si>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</si>
  <si>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</si>
  <si>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</si>
  <si>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</si>
  <si>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</si>
  <si>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</si>
  <si>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</si>
  <si>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</si>
  <si>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</si>
  <si>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</si>
  <si>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</si>
  <si>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</si>
  <si>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</si>
  <si>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</si>
  <si>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</si>
  <si>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</si>
  <si>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</si>
  <si>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</si>
  <si>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</si>
  <si>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</si>
  <si>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</si>
  <si>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</si>
  <si>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</si>
  <si>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</si>
  <si>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</si>
  <si>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</si>
  <si>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</si>
  <si>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</si>
  <si>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</si>
  <si>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</si>
  <si>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</si>
  <si>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</si>
  <si>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</si>
  <si>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</si>
  <si>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</si>
  <si>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</si>
  <si>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</si>
  <si>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</si>
  <si>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</si>
  <si>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</si>
  <si>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</si>
  <si>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</si>
  <si>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</si>
  <si>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</si>
  <si>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</si>
  <si>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</si>
  <si>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</si>
  <si>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</si>
  <si>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</si>
  <si>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</si>
  <si>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</si>
  <si>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</si>
  <si>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</si>
  <si>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</si>
  <si>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</si>
  <si>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</si>
  <si>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</si>
  <si>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</si>
  <si>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</si>
  <si>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</si>
  <si>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</si>
  <si>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</si>
  <si>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</si>
  <si>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</si>
  <si>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</si>
  <si>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</si>
  <si>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</si>
  <si>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</si>
  <si>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</si>
  <si>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</si>
  <si>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</si>
  <si>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</si>
  <si>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</si>
  <si>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</si>
  <si>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</si>
  <si>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</si>
  <si>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</si>
  <si>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</si>
  <si>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</si>
  <si>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</si>
  <si>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</si>
  <si>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</si>
  <si>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</si>
  <si>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</si>
  <si>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</si>
  <si>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</si>
  <si>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</si>
  <si>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</si>
  <si>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</si>
  <si>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</si>
  <si>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</si>
  <si>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</si>
  <si>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</si>
  <si>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</si>
  <si>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</si>
  <si>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</si>
  <si>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</si>
  <si>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</si>
  <si>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</si>
  <si>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</si>
  <si>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</si>
  <si>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</si>
  <si>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</si>
  <si>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</si>
  <si>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</si>
  <si>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</si>
  <si>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</si>
  <si>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</si>
  <si>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</si>
  <si>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</si>
  <si>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</si>
  <si>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</si>
  <si>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</si>
  <si>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</si>
  <si>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</si>
  <si>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</si>
  <si>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</si>
  <si>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</si>
  <si>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</si>
  <si>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</si>
  <si>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</si>
  <si>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</si>
  <si>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</si>
  <si>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</si>
  <si>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</si>
  <si>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</si>
  <si>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</si>
  <si>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</si>
  <si>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</si>
  <si>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</si>
  <si>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</si>
  <si>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</si>
  <si>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</si>
  <si>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</si>
  <si>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</si>
  <si>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</si>
  <si>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</si>
  <si>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</si>
  <si>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</si>
  <si>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</si>
  <si>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</si>
  <si>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</si>
  <si>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</si>
  <si>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</si>
  <si>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</si>
  <si>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</si>
  <si>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</si>
  <si>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</si>
  <si>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</si>
  <si>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</si>
  <si>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</si>
  <si>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</si>
  <si>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</si>
  <si>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</si>
  <si>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</si>
  <si>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</si>
  <si>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</si>
  <si>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</si>
  <si>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</si>
  <si>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</si>
  <si>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</si>
  <si>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</si>
  <si>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</si>
  <si>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</si>
  <si>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</si>
  <si>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</si>
  <si>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</si>
  <si>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</si>
  <si>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</si>
  <si>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</si>
  <si>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</si>
  <si>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</si>
  <si>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</si>
  <si>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</si>
  <si>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</si>
  <si>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</si>
  <si>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</si>
  <si>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</si>
  <si>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</si>
  <si>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</si>
  <si>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</si>
  <si>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</si>
  <si>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</si>
  <si>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</si>
  <si>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</si>
  <si>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</si>
  <si>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</si>
  <si>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</si>
  <si>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</si>
  <si>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</si>
  <si>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</si>
  <si>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</si>
  <si>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</si>
  <si>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</si>
  <si>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</si>
  <si>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</si>
  <si>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</si>
  <si>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</si>
  <si>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</si>
  <si>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</si>
  <si>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</si>
  <si>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</si>
  <si>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</si>
  <si>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</si>
  <si>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</si>
  <si>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</si>
  <si>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</si>
  <si>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</si>
  <si>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</si>
  <si>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</si>
  <si>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</si>
  <si>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</si>
  <si>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</si>
  <si>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</si>
  <si>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</si>
  <si>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</si>
  <si>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</si>
  <si>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</si>
  <si>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</si>
  <si>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</si>
  <si>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</si>
  <si>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</si>
  <si>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</si>
  <si>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</si>
  <si>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</si>
  <si>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</si>
  <si>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</si>
  <si>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</si>
  <si>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</si>
  <si>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</si>
  <si>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</si>
  <si>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</si>
  <si>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</si>
  <si>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</si>
  <si>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</si>
  <si>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</si>
  <si>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</si>
  <si>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</si>
  <si>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</si>
  <si>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</si>
  <si>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</si>
  <si>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</si>
  <si>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</si>
  <si>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</si>
  <si>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</si>
  <si>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</si>
  <si>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</si>
  <si>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</si>
  <si>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</si>
  <si>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</si>
  <si>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</si>
  <si>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</si>
  <si>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</si>
  <si>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</si>
  <si>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</si>
  <si>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</si>
  <si>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</si>
  <si>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</si>
  <si>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</si>
  <si>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</si>
  <si>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</si>
  <si>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</si>
  <si>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</si>
  <si>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</si>
  <si>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</si>
  <si>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</si>
  <si>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</si>
  <si>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</si>
  <si>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</si>
  <si>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</si>
  <si>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</si>
  <si>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</si>
  <si>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</si>
  <si>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</si>
  <si>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</si>
  <si>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</si>
  <si>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</si>
  <si>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</si>
  <si>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</si>
  <si>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</si>
  <si>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</si>
  <si>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</si>
  <si>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</si>
  <si>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</si>
  <si>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</si>
  <si>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</si>
  <si>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</si>
  <si>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</si>
  <si>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</si>
  <si>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</si>
  <si>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</si>
  <si>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</si>
  <si>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</si>
  <si>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</si>
  <si>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</si>
  <si>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</si>
  <si>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</si>
  <si>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</si>
  <si>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</si>
  <si>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</si>
  <si>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</si>
  <si>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</si>
  <si>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</si>
  <si>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</si>
  <si>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</si>
  <si>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</si>
  <si>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</si>
  <si>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</si>
  <si>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</si>
  <si>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</si>
  <si>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</si>
  <si>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</si>
  <si>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</si>
  <si>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</si>
  <si>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</si>
  <si>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</si>
  <si>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</si>
  <si>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</si>
  <si>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</si>
  <si>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</si>
  <si>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</si>
  <si>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</si>
  <si>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</si>
  <si>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</si>
  <si>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</si>
  <si>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</si>
  <si>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</si>
  <si>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</si>
  <si>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</si>
  <si>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</si>
  <si>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</si>
  <si>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</si>
  <si>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</si>
  <si>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</si>
  <si>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</si>
  <si>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</si>
  <si>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</si>
  <si>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</si>
  <si>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</si>
  <si>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</si>
  <si>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</si>
  <si>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</si>
  <si>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</si>
  <si>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</si>
  <si>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</si>
  <si>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</si>
  <si>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</si>
  <si>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</si>
  <si>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</si>
  <si>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</si>
  <si>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</si>
  <si>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</si>
  <si>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</si>
  <si>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</si>
  <si>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</si>
  <si>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</si>
  <si>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</si>
  <si>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</si>
  <si>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</si>
  <si>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</si>
  <si>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</si>
  <si>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</si>
  <si>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</si>
  <si>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</si>
  <si>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</si>
  <si>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</si>
  <si>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</si>
  <si>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</si>
  <si>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</si>
  <si>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</si>
  <si>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</si>
  <si>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</si>
  <si>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</si>
  <si>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</si>
  <si>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</si>
  <si>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</si>
  <si>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</si>
  <si>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</si>
  <si>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</si>
  <si>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</si>
  <si>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</si>
  <si>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</si>
  <si>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</si>
  <si>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</si>
  <si>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</si>
  <si>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</si>
  <si>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</si>
  <si>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</si>
  <si>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</si>
  <si>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</si>
  <si>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</si>
  <si>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</si>
  <si>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</si>
  <si>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</si>
  <si>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</si>
  <si>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</si>
  <si>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</si>
  <si>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</si>
  <si>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</si>
  <si>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</si>
  <si>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</si>
  <si>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</si>
  <si>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</si>
  <si>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</si>
  <si>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</si>
  <si>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</si>
  <si>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</si>
  <si>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</si>
  <si>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</si>
  <si>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</si>
  <si>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</si>
  <si>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</si>
  <si>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</si>
  <si>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</si>
  <si>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</si>
  <si>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</si>
  <si>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</si>
  <si>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</si>
  <si>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</si>
  <si>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</si>
  <si>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</si>
  <si>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</si>
  <si>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</si>
  <si>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</si>
  <si>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</si>
  <si>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</si>
  <si>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</si>
  <si>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</si>
  <si>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</si>
  <si>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</si>
  <si>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</si>
  <si>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</si>
  <si>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</si>
  <si>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</si>
  <si>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</si>
  <si>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</si>
  <si>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</si>
  <si>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</si>
  <si>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</si>
  <si>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</si>
  <si>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</si>
  <si>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</si>
  <si>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</si>
  <si>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</si>
  <si>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</si>
  <si>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</si>
  <si>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</si>
  <si>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</si>
  <si>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</si>
  <si>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</si>
  <si>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</si>
  <si>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</si>
  <si>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</si>
  <si>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</si>
  <si>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</si>
  <si>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</si>
  <si>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</si>
  <si>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</si>
  <si>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</si>
  <si>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</si>
  <si>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</si>
  <si>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</si>
  <si>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</si>
  <si>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</si>
  <si>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</si>
  <si>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</si>
  <si>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</si>
  <si>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</si>
  <si>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</si>
  <si>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</si>
  <si>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</si>
  <si>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</si>
  <si>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</si>
  <si>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</si>
  <si>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</si>
  <si>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</si>
  <si>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</si>
  <si>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</si>
  <si>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</si>
  <si>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</si>
  <si>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</si>
  <si>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</si>
  <si>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</si>
  <si>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</si>
  <si>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</si>
  <si>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</si>
  <si>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</si>
  <si>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</si>
  <si>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</si>
  <si>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</si>
  <si>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</si>
  <si>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</si>
  <si>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</si>
  <si>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</si>
  <si>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</si>
  <si>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</si>
  <si>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</si>
  <si>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</si>
  <si>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</si>
  <si>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</si>
  <si>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</si>
  <si>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</si>
  <si>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</si>
  <si>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</si>
  <si>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</si>
  <si>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</si>
  <si>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</si>
  <si>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</si>
  <si>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</si>
  <si>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</si>
  <si>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</si>
  <si>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</si>
  <si>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</si>
  <si>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</si>
  <si>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</si>
  <si>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</si>
  <si>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</si>
  <si>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</si>
  <si>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</si>
  <si>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</si>
  <si>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</si>
  <si>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</si>
  <si>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</si>
  <si>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</si>
  <si>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</si>
  <si>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</si>
  <si>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</si>
  <si>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</si>
  <si>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</si>
  <si>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</si>
  <si>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</si>
  <si>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</si>
  <si>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</si>
  <si>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</si>
  <si>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</si>
  <si>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</si>
  <si>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</si>
  <si>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</si>
  <si>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</si>
  <si>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</si>
  <si>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</si>
  <si>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</si>
  <si>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</si>
  <si>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</si>
  <si>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</si>
  <si>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</si>
  <si>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</si>
  <si>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</si>
  <si>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</si>
  <si>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</si>
  <si>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</si>
  <si>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</si>
  <si>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</si>
  <si>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</si>
  <si>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</si>
  <si>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</si>
  <si>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</si>
  <si>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</si>
  <si>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</si>
  <si>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</si>
  <si>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</si>
  <si>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</si>
  <si>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</si>
  <si>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</si>
  <si>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</si>
  <si>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</si>
  <si>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</si>
  <si>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</si>
  <si>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</si>
  <si>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</si>
  <si>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</si>
  <si>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</si>
  <si>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</si>
  <si>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</si>
  <si>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</si>
  <si>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</si>
  <si>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</si>
  <si>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</si>
  <si>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</si>
  <si>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</si>
  <si>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</si>
  <si>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</si>
  <si>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</si>
  <si>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</si>
  <si>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</si>
  <si>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</si>
  <si>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</si>
  <si>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</si>
  <si>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</si>
  <si>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</si>
  <si>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</si>
  <si>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</si>
  <si>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</si>
  <si>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</si>
  <si>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</si>
  <si>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</si>
  <si>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</si>
  <si>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</si>
  <si>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</si>
  <si>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</si>
  <si>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</si>
  <si>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</si>
  <si>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</si>
  <si>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</si>
  <si>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</si>
  <si>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</si>
  <si>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</si>
  <si>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</si>
  <si>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</si>
  <si>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</si>
  <si>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</si>
  <si>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</si>
  <si>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</si>
  <si>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</si>
  <si>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</si>
  <si>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</si>
  <si>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</si>
  <si>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</si>
  <si>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</si>
  <si>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</si>
  <si>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</si>
  <si>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</si>
  <si>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</si>
  <si>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</si>
  <si>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</si>
  <si>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</si>
  <si>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</si>
  <si>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</si>
  <si>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</si>
  <si>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</si>
  <si>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</si>
  <si>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</si>
  <si>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</si>
  <si>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</si>
  <si>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</si>
  <si>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</si>
  <si>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</si>
  <si>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</si>
  <si>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</si>
  <si>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</si>
  <si>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</si>
  <si>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</si>
  <si>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</si>
  <si>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</si>
  <si>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</si>
  <si>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</si>
  <si>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</si>
  <si>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</si>
  <si>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</si>
  <si>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</si>
  <si>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</si>
  <si>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</si>
  <si>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</si>
  <si>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</si>
  <si>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</si>
  <si>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</si>
  <si>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</si>
  <si>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</si>
  <si>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</si>
  <si>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</si>
  <si>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</si>
  <si>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</si>
  <si>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</si>
  <si>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</si>
  <si>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</si>
  <si>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</si>
  <si>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</si>
  <si>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</si>
  <si>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</si>
  <si>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</si>
  <si>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</si>
  <si>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</si>
  <si>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</si>
  <si>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</si>
  <si>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</si>
  <si>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</si>
  <si>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</si>
  <si>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</si>
  <si>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</si>
  <si>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</si>
  <si>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</si>
  <si>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</si>
  <si>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</si>
  <si>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</si>
  <si>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</si>
  <si>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</si>
  <si>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</si>
  <si>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</si>
  <si>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</si>
  <si>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</si>
  <si>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</si>
  <si>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</si>
  <si>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</si>
  <si>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</si>
  <si>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</si>
  <si>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</si>
  <si>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</si>
  <si>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</si>
  <si>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</si>
  <si>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</si>
  <si>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</si>
  <si>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</si>
  <si>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</si>
  <si>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</si>
  <si>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</si>
  <si>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</si>
  <si>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</si>
  <si>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</si>
  <si>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</si>
  <si>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</si>
  <si>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</si>
  <si>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</si>
  <si>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</si>
  <si>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</si>
  <si>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</si>
  <si>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</si>
  <si>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</si>
  <si>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</si>
  <si>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</si>
  <si>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</si>
  <si>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</si>
  <si>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</si>
  <si>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</si>
  <si>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</si>
  <si>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</si>
  <si>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</si>
  <si>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</si>
  <si>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</si>
  <si>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</si>
  <si>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</si>
  <si>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</si>
  <si>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</si>
  <si>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</si>
  <si>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</si>
  <si>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</si>
  <si>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</si>
  <si>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</si>
  <si>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</si>
  <si>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</si>
  <si>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</si>
  <si>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</si>
  <si>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</si>
  <si>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</si>
  <si>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</si>
  <si>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</si>
  <si>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</si>
  <si>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</si>
  <si>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</si>
  <si>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</si>
  <si>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</si>
  <si>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</si>
  <si>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</si>
  <si>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</si>
  <si>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</si>
  <si>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</si>
  <si>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</si>
  <si>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</si>
  <si>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</si>
  <si>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</si>
  <si>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</si>
  <si>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</si>
  <si>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</si>
  <si>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</si>
  <si>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</si>
  <si>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</si>
  <si>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</si>
  <si>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</si>
  <si>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</si>
  <si>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</si>
  <si>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</si>
  <si>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</si>
  <si>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</si>
  <si>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</si>
  <si>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</si>
  <si>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</si>
  <si>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</si>
  <si>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</si>
  <si>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</si>
  <si>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</si>
  <si>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</si>
  <si>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</si>
  <si>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</si>
  <si>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</si>
  <si>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</si>
  <si>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</si>
  <si>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</si>
  <si>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</si>
  <si>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</si>
  <si>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</si>
  <si>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</si>
  <si>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</si>
  <si>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</si>
  <si>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</si>
  <si>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</si>
  <si>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</si>
  <si>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</si>
  <si>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</si>
  <si>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</si>
  <si>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</si>
  <si>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</si>
  <si>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</si>
  <si>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</si>
  <si>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</si>
  <si>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</si>
  <si>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</si>
  <si>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</si>
  <si>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</si>
  <si>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</si>
  <si>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</si>
  <si>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</si>
  <si>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</si>
  <si>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</si>
  <si>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</si>
  <si>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</si>
  <si>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</si>
  <si>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</si>
  <si>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</si>
  <si>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</si>
  <si>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</si>
  <si>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</si>
  <si>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</si>
  <si>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</si>
  <si>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</si>
  <si>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</si>
  <si>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</si>
  <si>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</si>
  <si>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</si>
  <si>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</si>
  <si>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</si>
  <si>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</si>
  <si>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</si>
  <si>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</si>
  <si>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</si>
  <si>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</si>
  <si>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</si>
  <si>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</si>
  <si>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</si>
  <si>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</si>
  <si>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</si>
  <si>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</si>
  <si>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</si>
  <si>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</si>
  <si>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</si>
  <si>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</si>
  <si>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</si>
  <si>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</si>
  <si>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</si>
  <si>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</si>
  <si>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</si>
  <si>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</si>
  <si>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</si>
  <si>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</si>
  <si>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</si>
  <si>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</si>
  <si>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</si>
  <si>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</si>
  <si>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</si>
  <si>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</si>
  <si>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</si>
  <si>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</si>
  <si>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</si>
  <si>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</si>
  <si>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</si>
  <si>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</si>
  <si>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</si>
  <si>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</si>
  <si>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</si>
  <si>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</si>
  <si>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</si>
  <si>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</si>
  <si>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</si>
  <si>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</si>
  <si>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</si>
  <si>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</si>
  <si>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</si>
  <si>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</si>
  <si>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</si>
  <si>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</si>
  <si>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</si>
  <si>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</si>
  <si>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</si>
  <si>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</si>
  <si>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</si>
  <si>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</si>
  <si>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</si>
  <si>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</si>
  <si>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</si>
  <si>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</si>
  <si>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</si>
  <si>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</si>
  <si>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</si>
  <si>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</si>
  <si>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</si>
  <si>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</si>
  <si>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</si>
  <si>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</si>
  <si>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</si>
  <si>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</si>
  <si>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</si>
  <si>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</si>
  <si>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</si>
  <si>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</si>
  <si>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</si>
  <si>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</si>
  <si>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</si>
  <si>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</si>
  <si>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</si>
  <si>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</si>
  <si>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</si>
  <si>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</si>
  <si>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</si>
  <si>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</si>
  <si>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</si>
  <si>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</si>
  <si>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</si>
  <si>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</si>
  <si>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</si>
  <si>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</si>
  <si>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</si>
  <si>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</si>
  <si>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</si>
  <si>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</si>
  <si>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</si>
  <si>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</si>
  <si>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</si>
  <si>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</si>
  <si>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</si>
  <si>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</si>
  <si>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</si>
  <si>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</si>
  <si>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</si>
  <si>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</si>
  <si>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</si>
  <si>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</si>
  <si>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</si>
  <si>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</si>
  <si>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</si>
  <si>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</si>
  <si>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</si>
  <si>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</si>
  <si>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</si>
  <si>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</si>
  <si>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</si>
  <si>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</si>
  <si>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</si>
  <si>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</si>
  <si>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</si>
  <si>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</si>
  <si>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</si>
  <si>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</si>
  <si>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</si>
  <si>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</si>
  <si>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</si>
  <si>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</si>
  <si>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</si>
  <si>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</si>
  <si>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</si>
  <si>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</si>
  <si>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</si>
  <si>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</si>
  <si>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</si>
  <si>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</si>
  <si>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</si>
  <si>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</si>
  <si>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</si>
  <si>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</si>
  <si>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</si>
  <si>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</si>
  <si>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</si>
  <si>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</si>
  <si>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</si>
  <si>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</si>
  <si>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</si>
  <si>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</si>
  <si>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</si>
  <si>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</si>
  <si>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</si>
  <si>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</si>
  <si>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</si>
  <si>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</si>
  <si>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</si>
  <si>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</si>
  <si>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</si>
  <si>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</si>
  <si>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</si>
  <si>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</si>
  <si>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</si>
  <si>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</si>
  <si>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</si>
  <si>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</si>
  <si>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</si>
  <si>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</si>
  <si>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</si>
  <si>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</si>
  <si>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</si>
  <si>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</si>
  <si>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</si>
  <si>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</si>
  <si>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</si>
  <si>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</si>
  <si>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</si>
  <si>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</si>
  <si>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</si>
  <si>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</si>
  <si>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</si>
  <si>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</si>
  <si>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</si>
  <si>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</si>
  <si>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</si>
  <si>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</si>
  <si>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</si>
  <si>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</si>
  <si>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</si>
  <si>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</si>
  <si>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</si>
  <si>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</si>
  <si>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</si>
  <si>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</si>
  <si>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</si>
  <si>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</si>
  <si>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</si>
  <si>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</si>
  <si>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</si>
  <si>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</si>
  <si>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</si>
  <si>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</si>
  <si>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</si>
  <si>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</si>
  <si>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</si>
  <si>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</si>
  <si>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</si>
  <si>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</si>
  <si>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</si>
  <si>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</si>
  <si>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</si>
  <si>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</si>
  <si>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</si>
  <si>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</si>
  <si>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</si>
  <si>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</si>
  <si>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</si>
  <si>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</si>
  <si>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</si>
  <si>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</si>
  <si>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</si>
  <si>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</si>
  <si>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</si>
  <si>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</si>
  <si>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</si>
  <si>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</si>
  <si>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</si>
  <si>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</si>
  <si>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</si>
  <si>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</si>
  <si>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</si>
  <si>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</si>
  <si>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</si>
  <si>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</si>
  <si>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</si>
  <si>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</si>
  <si>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</si>
  <si>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</si>
  <si>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</si>
  <si>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</si>
  <si>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</si>
  <si>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</si>
  <si>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</si>
  <si>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</si>
  <si>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</si>
  <si>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</si>
  <si>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</si>
  <si>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</si>
  <si>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</si>
  <si>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</si>
  <si>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</si>
  <si>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</si>
  <si>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</si>
  <si>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</si>
  <si>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</si>
  <si>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</si>
  <si>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</si>
  <si>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</si>
  <si>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</si>
  <si>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</si>
  <si>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</si>
  <si>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</si>
  <si>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</si>
  <si>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</si>
  <si>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</si>
  <si>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</si>
  <si>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ア</t>
  </si>
  <si>
    <t>図工</t>
    <rPh sb="0" eb="2">
      <t>ズコウ</t>
    </rPh>
    <phoneticPr fontId="15"/>
  </si>
  <si>
    <t>〇</t>
  </si>
  <si>
    <t>１～２</t>
    <phoneticPr fontId="15"/>
  </si>
  <si>
    <t>R05a219</t>
    <phoneticPr fontId="15"/>
  </si>
  <si>
    <t>g158</t>
    <phoneticPr fontId="15"/>
  </si>
  <si>
    <t>g161</t>
    <phoneticPr fontId="15"/>
  </si>
  <si>
    <t>３～４</t>
    <phoneticPr fontId="15"/>
  </si>
  <si>
    <t>３～６</t>
    <phoneticPr fontId="15"/>
  </si>
  <si>
    <t>全</t>
    <rPh sb="0" eb="1">
      <t>ゼン</t>
    </rPh>
    <phoneticPr fontId="15"/>
  </si>
  <si>
    <t>身近なものの形を取り上げており、まる、しかく、さんかくについて理解しやすい内容となっている。文章が少なく、赤や青、黄色等が使われており、視覚的にも形に注目しやすいよう工夫されているため、本校１、２年児童の指導にふさわしい教科書と考える。</t>
    <phoneticPr fontId="6"/>
  </si>
  <si>
    <t>家族や身近な人たちと関わり合いながら、一日の生活の中で必要な基本的生活習慣が身につくような内容となっている。興味・関心がもてるように、生活の流れをわかりやすい絵で表しているため、児童が親しみやすく、本校１、２年児童の指導にふさわしい教科書と考える。</t>
    <rPh sb="0" eb="2">
      <t>カゾク</t>
    </rPh>
    <rPh sb="3" eb="5">
      <t>ミジカ</t>
    </rPh>
    <rPh sb="6" eb="7">
      <t>ヒト</t>
    </rPh>
    <rPh sb="10" eb="11">
      <t>カカ</t>
    </rPh>
    <rPh sb="13" eb="14">
      <t>ア</t>
    </rPh>
    <rPh sb="19" eb="20">
      <t>イチ</t>
    </rPh>
    <rPh sb="20" eb="21">
      <t>ニチ</t>
    </rPh>
    <rPh sb="22" eb="24">
      <t>セイカツ</t>
    </rPh>
    <rPh sb="25" eb="26">
      <t>ナカ</t>
    </rPh>
    <rPh sb="27" eb="29">
      <t>ヒツヨウ</t>
    </rPh>
    <rPh sb="30" eb="33">
      <t>キホンテキ</t>
    </rPh>
    <rPh sb="33" eb="37">
      <t>セイカツシュウカン</t>
    </rPh>
    <rPh sb="38" eb="39">
      <t>ミ</t>
    </rPh>
    <rPh sb="45" eb="47">
      <t>ナイヨウ</t>
    </rPh>
    <rPh sb="54" eb="56">
      <t>キョウミ</t>
    </rPh>
    <rPh sb="57" eb="59">
      <t>カンシン</t>
    </rPh>
    <rPh sb="67" eb="69">
      <t>セイカツ</t>
    </rPh>
    <rPh sb="70" eb="71">
      <t>ナガ</t>
    </rPh>
    <rPh sb="79" eb="80">
      <t>エ</t>
    </rPh>
    <rPh sb="81" eb="82">
      <t>アラワ</t>
    </rPh>
    <rPh sb="89" eb="91">
      <t>ジドウ</t>
    </rPh>
    <rPh sb="92" eb="93">
      <t>シタ</t>
    </rPh>
    <rPh sb="99" eb="101">
      <t>ホンコウ</t>
    </rPh>
    <rPh sb="104" eb="105">
      <t>ネン</t>
    </rPh>
    <rPh sb="105" eb="107">
      <t>ジドウ</t>
    </rPh>
    <rPh sb="108" eb="110">
      <t>シドウ</t>
    </rPh>
    <rPh sb="116" eb="119">
      <t>キョウカショ</t>
    </rPh>
    <rPh sb="120" eb="121">
      <t>カンガ</t>
    </rPh>
    <phoneticPr fontId="6"/>
  </si>
  <si>
    <t>絵の具を使って、色の変化を楽しみながら学習できる内容になっている。１３種類の様々な表現が紹介されており、印刷が鮮明で見て楽しむことができるため、本校１、２年児童の指導にふさわしい教科書と考える。</t>
    <rPh sb="0" eb="1">
      <t>エ</t>
    </rPh>
    <rPh sb="2" eb="3">
      <t>グ</t>
    </rPh>
    <rPh sb="4" eb="5">
      <t>ツカ</t>
    </rPh>
    <rPh sb="8" eb="9">
      <t>イロ</t>
    </rPh>
    <rPh sb="10" eb="12">
      <t>ヘンカ</t>
    </rPh>
    <rPh sb="13" eb="14">
      <t>タノ</t>
    </rPh>
    <rPh sb="19" eb="21">
      <t>ガクシュウ</t>
    </rPh>
    <rPh sb="24" eb="26">
      <t>ナイヨウ</t>
    </rPh>
    <rPh sb="35" eb="37">
      <t>シュルイ</t>
    </rPh>
    <rPh sb="38" eb="40">
      <t>サマザマ</t>
    </rPh>
    <rPh sb="41" eb="43">
      <t>ヒョウゲン</t>
    </rPh>
    <rPh sb="44" eb="46">
      <t>ショウカイ</t>
    </rPh>
    <rPh sb="52" eb="54">
      <t>インサツ</t>
    </rPh>
    <rPh sb="55" eb="57">
      <t>センメイ</t>
    </rPh>
    <rPh sb="58" eb="59">
      <t>ミ</t>
    </rPh>
    <rPh sb="60" eb="61">
      <t>タノ</t>
    </rPh>
    <rPh sb="72" eb="74">
      <t>ホンコウ</t>
    </rPh>
    <rPh sb="77" eb="80">
      <t>ネンジドウ</t>
    </rPh>
    <rPh sb="81" eb="83">
      <t>シドウ</t>
    </rPh>
    <rPh sb="89" eb="92">
      <t>キョウカショ</t>
    </rPh>
    <rPh sb="93" eb="94">
      <t>カンガ</t>
    </rPh>
    <phoneticPr fontId="6"/>
  </si>
  <si>
    <t>電車の旅がトンネルの通過と季節の変化とともに描かれており、電車や風景に興味をもちやすい内容であり、身の回りにある生命や自然に気づくことができる内容である。また、電車ごっこなど集団あそびを展開することができる。読み終えた後は、後ろから読み返して、何度も繰り返し楽しむことができるため、本校３年児童の指導にふさわしい。</t>
    <rPh sb="0" eb="2">
      <t>デンシャ</t>
    </rPh>
    <rPh sb="3" eb="4">
      <t>タビ</t>
    </rPh>
    <rPh sb="10" eb="12">
      <t>ツウカ</t>
    </rPh>
    <rPh sb="13" eb="15">
      <t>キセツ</t>
    </rPh>
    <rPh sb="16" eb="18">
      <t>ヘンカ</t>
    </rPh>
    <rPh sb="22" eb="23">
      <t>エガ</t>
    </rPh>
    <rPh sb="29" eb="31">
      <t>デンシャ</t>
    </rPh>
    <rPh sb="32" eb="34">
      <t>フウケイ</t>
    </rPh>
    <rPh sb="35" eb="37">
      <t>キョウミ</t>
    </rPh>
    <rPh sb="43" eb="45">
      <t>ナイヨウ</t>
    </rPh>
    <rPh sb="49" eb="50">
      <t>ミ</t>
    </rPh>
    <rPh sb="51" eb="52">
      <t>マワ</t>
    </rPh>
    <rPh sb="56" eb="58">
      <t>セイメイ</t>
    </rPh>
    <rPh sb="59" eb="61">
      <t>シゼン</t>
    </rPh>
    <rPh sb="62" eb="63">
      <t>キ</t>
    </rPh>
    <rPh sb="71" eb="73">
      <t>ナイヨウ</t>
    </rPh>
    <rPh sb="80" eb="82">
      <t>デンシャ</t>
    </rPh>
    <rPh sb="87" eb="89">
      <t>シュウダン</t>
    </rPh>
    <rPh sb="93" eb="95">
      <t>テンカイ</t>
    </rPh>
    <rPh sb="104" eb="105">
      <t>ヨ</t>
    </rPh>
    <rPh sb="106" eb="107">
      <t>オ</t>
    </rPh>
    <rPh sb="109" eb="110">
      <t>アト</t>
    </rPh>
    <rPh sb="112" eb="113">
      <t>ウシ</t>
    </rPh>
    <rPh sb="116" eb="117">
      <t>ヨ</t>
    </rPh>
    <rPh sb="118" eb="119">
      <t>カエ</t>
    </rPh>
    <rPh sb="122" eb="124">
      <t>ナンド</t>
    </rPh>
    <rPh sb="125" eb="126">
      <t>ク</t>
    </rPh>
    <rPh sb="127" eb="128">
      <t>カエ</t>
    </rPh>
    <rPh sb="129" eb="130">
      <t>タノ</t>
    </rPh>
    <rPh sb="141" eb="143">
      <t>ホンコウ</t>
    </rPh>
    <rPh sb="144" eb="147">
      <t>ネンジドウ</t>
    </rPh>
    <rPh sb="148" eb="150">
      <t>シドウ</t>
    </rPh>
    <phoneticPr fontId="6"/>
  </si>
  <si>
    <t>ねんどや絵の具、色の変化など興味・関心がもちやすい内容となっている。題材が系統的にバランスよく入っており、児童の多様な活動が期待できる。作品制作の過程や発想方法のヒントが紙面に示されており、児童の工夫を引き出し、自主的、自立的な活動が期待できるため、本校３、４年児童の指導にふさわしい教科書と考える。</t>
    <rPh sb="130" eb="131">
      <t>ネン</t>
    </rPh>
    <phoneticPr fontId="6"/>
  </si>
  <si>
    <t>「がっこう」「いえ」「げきあそび」「なまえ」「あいうえお」「みじかいぶん」等の項目があり、系統的に、ことばや数を学習できるように構成されている。文字や挿絵は大きく、わかりやすい。本グループの児童の指導にふさわしい教科書と考える。</t>
    <rPh sb="37" eb="38">
      <t>トウ</t>
    </rPh>
    <rPh sb="39" eb="41">
      <t>コウモク</t>
    </rPh>
    <rPh sb="45" eb="48">
      <t>ケイトウテキ</t>
    </rPh>
    <rPh sb="54" eb="55">
      <t>カズ</t>
    </rPh>
    <rPh sb="56" eb="58">
      <t>ガクシュウ</t>
    </rPh>
    <rPh sb="64" eb="66">
      <t>コウセイ</t>
    </rPh>
    <rPh sb="72" eb="74">
      <t>モジ</t>
    </rPh>
    <rPh sb="75" eb="77">
      <t>サシエ</t>
    </rPh>
    <rPh sb="78" eb="79">
      <t>オオ</t>
    </rPh>
    <rPh sb="89" eb="90">
      <t>ホン</t>
    </rPh>
    <rPh sb="95" eb="97">
      <t>ジドウ</t>
    </rPh>
    <rPh sb="98" eb="100">
      <t>シドウ</t>
    </rPh>
    <rPh sb="106" eb="109">
      <t>キョウカショ</t>
    </rPh>
    <rPh sb="110" eb="111">
      <t>カンガ</t>
    </rPh>
    <phoneticPr fontId="6"/>
  </si>
  <si>
    <t>A</t>
    <phoneticPr fontId="15"/>
  </si>
  <si>
    <t>B</t>
    <phoneticPr fontId="11"/>
  </si>
  <si>
    <t>佐野支援学校</t>
    <rPh sb="0" eb="6">
      <t>サノシエンガッコウ</t>
    </rPh>
    <phoneticPr fontId="15"/>
  </si>
  <si>
    <t>親しみやすい曲目を多く採用しており、興味・関心がもちやすく、歌唱、リズム遊び、器楽奏、鑑賞などの題材の幅も広い。児童が生涯をとおして音楽を愛好できる内容が扱われている。また、大判となるイラストもカラフルで見やすい。本校の教育課程と照らし、学習活動を展開しやすく、本校１年児童の指導にふさわしい教科書と考える。</t>
    <rPh sb="0" eb="1">
      <t>シタ</t>
    </rPh>
    <rPh sb="6" eb="8">
      <t>キョクモク</t>
    </rPh>
    <rPh sb="9" eb="10">
      <t>オオ</t>
    </rPh>
    <rPh sb="11" eb="13">
      <t>サイヨウ</t>
    </rPh>
    <rPh sb="18" eb="20">
      <t>キョウミ</t>
    </rPh>
    <rPh sb="21" eb="23">
      <t>カンシン</t>
    </rPh>
    <rPh sb="30" eb="32">
      <t>カショウ</t>
    </rPh>
    <rPh sb="36" eb="37">
      <t>アソ</t>
    </rPh>
    <rPh sb="39" eb="42">
      <t>キガクソウ</t>
    </rPh>
    <rPh sb="43" eb="45">
      <t>カンショウ</t>
    </rPh>
    <rPh sb="48" eb="50">
      <t>ダイザイ</t>
    </rPh>
    <rPh sb="51" eb="52">
      <t>ハバ</t>
    </rPh>
    <rPh sb="53" eb="54">
      <t>ヒロ</t>
    </rPh>
    <rPh sb="56" eb="58">
      <t>ジドウ</t>
    </rPh>
    <rPh sb="59" eb="61">
      <t>ショウガイ</t>
    </rPh>
    <rPh sb="66" eb="68">
      <t>オンガク</t>
    </rPh>
    <rPh sb="69" eb="71">
      <t>アイコウ</t>
    </rPh>
    <rPh sb="74" eb="76">
      <t>ナイヨウ</t>
    </rPh>
    <rPh sb="77" eb="78">
      <t>アツカ</t>
    </rPh>
    <rPh sb="87" eb="89">
      <t>オオバン</t>
    </rPh>
    <rPh sb="102" eb="103">
      <t>ミ</t>
    </rPh>
    <rPh sb="107" eb="109">
      <t>ホンコウ</t>
    </rPh>
    <rPh sb="110" eb="114">
      <t>キョウイクカテイ</t>
    </rPh>
    <rPh sb="115" eb="116">
      <t>テ</t>
    </rPh>
    <rPh sb="119" eb="123">
      <t>ガクシュウカツドウ</t>
    </rPh>
    <rPh sb="124" eb="126">
      <t>テンカイ</t>
    </rPh>
    <rPh sb="131" eb="133">
      <t>ホンコウ</t>
    </rPh>
    <rPh sb="134" eb="137">
      <t>ネンジドウ</t>
    </rPh>
    <rPh sb="138" eb="140">
      <t>シドウ</t>
    </rPh>
    <rPh sb="146" eb="149">
      <t>キョウカショ</t>
    </rPh>
    <rPh sb="150" eb="151">
      <t>カンガ</t>
    </rPh>
    <phoneticPr fontId="6"/>
  </si>
  <si>
    <t>親しみやすい曲目を多く採用しており、興味・関心がもちやすく、歌唱、リズム遊び、器楽奏、鑑賞などの題材の幅も広い。また、大判となりイラストもカラフルで見やすい。教科書内に繰り返し学習のマークがついており、児童が自主学習しやすいように工夫されている。本校の教育課程と照らし、学習活動を展開しやすく、本校３年児童の指導にふさわしい教科書と考える。</t>
    <rPh sb="162" eb="165">
      <t>キョウカショ</t>
    </rPh>
    <rPh sb="166" eb="167">
      <t>カンガ</t>
    </rPh>
    <phoneticPr fontId="6"/>
  </si>
  <si>
    <t>数字を学習した児童がより興味をもって学習できるように遊びをとおした内容で構成されている。数の概念や友だちとの関係を築くこと、さらには友だちと自分の区別を物や数から理解できるように工夫されている。また、高低・上下・左右・軽重・図形などの概念をイメージできるよう、学校生活場面でのイラストや写真を多用しており、本グループの児童の指導にふさわしい教科書と考える。</t>
    <phoneticPr fontId="6"/>
  </si>
  <si>
    <t>ブランコあそびを題材に取り上げ、児童がよく知っている動物が登場し、楽しい内容となっている。また、簡単な言葉で記載されており、読み聞かせの際に声に出して学習することもできる。挿絵もわかりやすく、本校１、２年児童の指導にふさわしい教科書と考える。</t>
    <rPh sb="8" eb="10">
      <t>ダイザイ</t>
    </rPh>
    <phoneticPr fontId="6"/>
  </si>
  <si>
    <t>興味を引く鮮やかな色と、不思議な形の絵の大きさを比較しながら、ものの大きさに着目できるよう構成されている。「おおきい」「ちいさい」の繰り返しがわかりやすく、児童も親しみやすいため、本グループの児童の指導にふさわしい教科書と考える。</t>
    <rPh sb="0" eb="2">
      <t>キョウミ</t>
    </rPh>
    <rPh sb="3" eb="4">
      <t>ヒ</t>
    </rPh>
    <rPh sb="5" eb="6">
      <t>アザ</t>
    </rPh>
    <rPh sb="9" eb="10">
      <t>イロ</t>
    </rPh>
    <rPh sb="12" eb="15">
      <t>フシギ</t>
    </rPh>
    <rPh sb="16" eb="17">
      <t>カタチ</t>
    </rPh>
    <rPh sb="18" eb="19">
      <t>エ</t>
    </rPh>
    <rPh sb="20" eb="21">
      <t>オオ</t>
    </rPh>
    <rPh sb="24" eb="26">
      <t>ヒカク</t>
    </rPh>
    <rPh sb="34" eb="35">
      <t>オオ</t>
    </rPh>
    <rPh sb="38" eb="40">
      <t>チャクモク</t>
    </rPh>
    <rPh sb="45" eb="47">
      <t>コウセイ</t>
    </rPh>
    <rPh sb="66" eb="67">
      <t>ク</t>
    </rPh>
    <rPh sb="68" eb="69">
      <t>カエ</t>
    </rPh>
    <rPh sb="78" eb="80">
      <t>ジドウ</t>
    </rPh>
    <rPh sb="81" eb="82">
      <t>シタ</t>
    </rPh>
    <rPh sb="90" eb="91">
      <t>ホン</t>
    </rPh>
    <rPh sb="96" eb="98">
      <t>ジドウ</t>
    </rPh>
    <rPh sb="99" eb="101">
      <t>シドウ</t>
    </rPh>
    <rPh sb="107" eb="110">
      <t>キョウカショ</t>
    </rPh>
    <rPh sb="111" eb="112">
      <t>カンガ</t>
    </rPh>
    <phoneticPr fontId="6"/>
  </si>
  <si>
    <t>なじみのあるたべもの（さつまいも）を扱っているため、児童が興味・関心をもちやすく、文量も適当であり理解しやすい。また、ことばがリズミカルで、音読にふさわしく、楽しく取り組める内容である。土の中、大空と広がりを感じることができるイラストであり、本グループの児童の指導にふさわしい教科書と考える。</t>
    <rPh sb="18" eb="19">
      <t>アツカ</t>
    </rPh>
    <rPh sb="26" eb="28">
      <t>ジドウ</t>
    </rPh>
    <rPh sb="29" eb="31">
      <t>キョウミ</t>
    </rPh>
    <rPh sb="32" eb="34">
      <t>カンシン</t>
    </rPh>
    <rPh sb="41" eb="42">
      <t>ブン</t>
    </rPh>
    <rPh sb="42" eb="43">
      <t>リョウ</t>
    </rPh>
    <rPh sb="44" eb="46">
      <t>テキトウ</t>
    </rPh>
    <rPh sb="49" eb="51">
      <t>リカイ</t>
    </rPh>
    <rPh sb="70" eb="72">
      <t>オンドク</t>
    </rPh>
    <rPh sb="79" eb="80">
      <t>タノ</t>
    </rPh>
    <rPh sb="82" eb="83">
      <t>ト</t>
    </rPh>
    <rPh sb="84" eb="85">
      <t>ク</t>
    </rPh>
    <rPh sb="87" eb="89">
      <t>ナイヨウ</t>
    </rPh>
    <rPh sb="93" eb="94">
      <t>ツチ</t>
    </rPh>
    <rPh sb="95" eb="96">
      <t>ナカ</t>
    </rPh>
    <rPh sb="97" eb="99">
      <t>オオゾラ</t>
    </rPh>
    <rPh sb="100" eb="101">
      <t>ヒロ</t>
    </rPh>
    <rPh sb="104" eb="105">
      <t>カン</t>
    </rPh>
    <rPh sb="127" eb="129">
      <t>ジドウ</t>
    </rPh>
    <rPh sb="130" eb="132">
      <t>シドウ</t>
    </rPh>
    <rPh sb="138" eb="141">
      <t>キョウカショ</t>
    </rPh>
    <rPh sb="142" eb="143">
      <t>カンガ</t>
    </rPh>
    <phoneticPr fontId="6"/>
  </si>
  <si>
    <t>親しみやすい曲目を採用しており、興味・関心がもちやすく、歌唱、リズム遊び、器楽奏、鑑賞などの題材も幅広い。また、大判となりイラストや写真もカラフルで見やすく、曲のイメージがとらえやすくなっている。本校の教育課程と照らし、学習活動を展開しやすく、本校２年児童の指導にふさわしい教科書と考える。</t>
    <rPh sb="0" eb="1">
      <t>シタ</t>
    </rPh>
    <rPh sb="6" eb="8">
      <t>キョクモク</t>
    </rPh>
    <rPh sb="9" eb="11">
      <t>サイヨウ</t>
    </rPh>
    <rPh sb="16" eb="18">
      <t>キョウミ</t>
    </rPh>
    <rPh sb="19" eb="21">
      <t>カンシン</t>
    </rPh>
    <rPh sb="28" eb="30">
      <t>カショウ</t>
    </rPh>
    <rPh sb="34" eb="35">
      <t>アソ</t>
    </rPh>
    <rPh sb="37" eb="39">
      <t>キガク</t>
    </rPh>
    <rPh sb="39" eb="40">
      <t>ソウ</t>
    </rPh>
    <rPh sb="41" eb="43">
      <t>カンショウ</t>
    </rPh>
    <rPh sb="46" eb="48">
      <t>ダイザイ</t>
    </rPh>
    <rPh sb="49" eb="51">
      <t>ハバヒロ</t>
    </rPh>
    <rPh sb="56" eb="58">
      <t>オオバン</t>
    </rPh>
    <rPh sb="66" eb="68">
      <t>シャシン</t>
    </rPh>
    <rPh sb="74" eb="75">
      <t>ミ</t>
    </rPh>
    <rPh sb="79" eb="80">
      <t>キョク</t>
    </rPh>
    <rPh sb="98" eb="100">
      <t>ホンコウ</t>
    </rPh>
    <rPh sb="101" eb="105">
      <t>キョウイクカテイ</t>
    </rPh>
    <rPh sb="106" eb="107">
      <t>テ</t>
    </rPh>
    <rPh sb="110" eb="114">
      <t>ガクシュウカツドウ</t>
    </rPh>
    <rPh sb="115" eb="117">
      <t>テンカイ</t>
    </rPh>
    <rPh sb="122" eb="124">
      <t>ホンコウ</t>
    </rPh>
    <rPh sb="125" eb="128">
      <t>ネンジドウ</t>
    </rPh>
    <rPh sb="129" eb="131">
      <t>シドウ</t>
    </rPh>
    <rPh sb="137" eb="140">
      <t>キョウカショ</t>
    </rPh>
    <rPh sb="141" eb="142">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</si>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</sst>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0" fillId="2" borderId="8" xfId="5" applyFont="1" applyFill="1" applyBorder="1" applyAlignment="1" applyProtection="1">
      <alignment horizontal="center" vertical="center" shrinkToFit="1"/>
      <protection locked="0"/>
    </xf>
    <xf numFmtId="0" fontId="40" fillId="2" borderId="7" xfId="5"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5" zoomScale="51" zoomScaleNormal="4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5530</v>
      </c>
      <c r="B1" s="362"/>
      <c r="C1" s="362"/>
      <c r="D1" s="362"/>
      <c r="E1" s="240"/>
      <c r="F1" s="363" t="s">
        <v>7695</v>
      </c>
      <c r="G1" s="363"/>
      <c r="H1" s="363"/>
      <c r="I1" s="363"/>
      <c r="J1" s="363"/>
      <c r="K1" s="363"/>
      <c r="L1" s="363"/>
      <c r="M1" s="364" t="s">
        <v>7889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3"/>
      <c r="G2" s="363"/>
      <c r="H2" s="363"/>
      <c r="I2" s="363"/>
      <c r="J2" s="363"/>
      <c r="K2" s="363"/>
      <c r="L2" s="363"/>
      <c r="M2" s="364"/>
      <c r="N2" s="240"/>
      <c r="O2" s="240"/>
      <c r="P2" s="240"/>
      <c r="Q2" s="240"/>
      <c r="R2" s="239"/>
      <c r="S2" s="240"/>
      <c r="T2" s="353" t="s">
        <v>7717</v>
      </c>
      <c r="U2" s="353"/>
      <c r="V2" s="353"/>
      <c r="W2" s="359" t="s">
        <v>5531</v>
      </c>
      <c r="X2" s="359"/>
      <c r="Y2" s="359"/>
      <c r="Z2" s="35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4" t="s">
        <v>7716</v>
      </c>
      <c r="U3" s="354"/>
      <c r="V3" s="365" t="s">
        <v>7881</v>
      </c>
      <c r="W3" s="360" t="s">
        <v>7775</v>
      </c>
      <c r="X3" s="360"/>
      <c r="Y3" s="360"/>
      <c r="Z3" s="36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5"/>
      <c r="U4" s="355"/>
      <c r="V4" s="366"/>
      <c r="W4" s="361"/>
      <c r="X4" s="361"/>
      <c r="Y4" s="361"/>
      <c r="Z4" s="36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6" t="s">
        <v>7680</v>
      </c>
      <c r="P7" s="357"/>
      <c r="Q7" s="357"/>
      <c r="R7" s="357"/>
      <c r="S7" s="358"/>
      <c r="T7" s="244"/>
      <c r="U7" s="253" t="s">
        <v>2144</v>
      </c>
      <c r="V7" s="254" t="s">
        <v>1950</v>
      </c>
      <c r="W7" s="255">
        <v>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9" t="s">
        <v>535</v>
      </c>
      <c r="C15" s="234" t="s">
        <v>536</v>
      </c>
      <c r="D15" s="349" t="s">
        <v>7782</v>
      </c>
      <c r="E15" s="351" t="s">
        <v>537</v>
      </c>
      <c r="F15" s="345" t="s">
        <v>7680</v>
      </c>
      <c r="G15" s="345" t="s">
        <v>7690</v>
      </c>
      <c r="H15" s="345" t="s">
        <v>7691</v>
      </c>
      <c r="I15" s="233" t="s">
        <v>1947</v>
      </c>
      <c r="J15" s="347" t="s">
        <v>535</v>
      </c>
      <c r="K15" s="234" t="s">
        <v>536</v>
      </c>
      <c r="L15" s="349" t="s">
        <v>7782</v>
      </c>
      <c r="M15" s="351" t="s">
        <v>538</v>
      </c>
      <c r="N15" s="345" t="s">
        <v>7680</v>
      </c>
      <c r="O15" s="345" t="s">
        <v>7690</v>
      </c>
      <c r="P15" s="345" t="s">
        <v>7691</v>
      </c>
      <c r="Q15" s="371" t="s">
        <v>7693</v>
      </c>
      <c r="R15" s="233" t="s">
        <v>1947</v>
      </c>
      <c r="S15" s="373" t="s">
        <v>535</v>
      </c>
      <c r="T15" s="234" t="s">
        <v>536</v>
      </c>
      <c r="U15" s="349" t="s">
        <v>7782</v>
      </c>
      <c r="V15" s="367" t="s">
        <v>538</v>
      </c>
      <c r="W15" s="345" t="s">
        <v>7680</v>
      </c>
      <c r="X15" s="345" t="s">
        <v>7690</v>
      </c>
      <c r="Y15" s="345" t="s">
        <v>7691</v>
      </c>
      <c r="Z15" s="369" t="s">
        <v>7693</v>
      </c>
    </row>
    <row r="16" spans="1:26" s="235" customFormat="1" ht="18" customHeight="1" x14ac:dyDescent="0.45">
      <c r="A16" s="236" t="s">
        <v>7783</v>
      </c>
      <c r="B16" s="350"/>
      <c r="C16" s="293" t="s">
        <v>539</v>
      </c>
      <c r="D16" s="350"/>
      <c r="E16" s="352"/>
      <c r="F16" s="346"/>
      <c r="G16" s="346"/>
      <c r="H16" s="346"/>
      <c r="I16" s="237" t="s">
        <v>7783</v>
      </c>
      <c r="J16" s="348"/>
      <c r="K16" s="238" t="s">
        <v>539</v>
      </c>
      <c r="L16" s="350"/>
      <c r="M16" s="352"/>
      <c r="N16" s="346"/>
      <c r="O16" s="346"/>
      <c r="P16" s="346"/>
      <c r="Q16" s="372"/>
      <c r="R16" s="237" t="s">
        <v>7783</v>
      </c>
      <c r="S16" s="374"/>
      <c r="T16" s="238" t="s">
        <v>539</v>
      </c>
      <c r="U16" s="350"/>
      <c r="V16" s="368"/>
      <c r="W16" s="346"/>
      <c r="X16" s="346"/>
      <c r="Y16" s="346"/>
      <c r="Z16" s="370"/>
    </row>
    <row r="17" spans="1:26" s="187" customFormat="1" ht="22.2" customHeight="1" x14ac:dyDescent="0.45">
      <c r="A17" s="294" t="s">
        <v>2020</v>
      </c>
      <c r="B17" s="311" t="s">
        <v>7859</v>
      </c>
      <c r="C17" s="295" t="s">
        <v>7859</v>
      </c>
      <c r="D17" s="313" t="str">
        <f xml:space="preserve">
IF(C18="ア",VLOOKUP(A18,ア!$A:$C,2,FALSE),
IF(C18="イ",VLOOKUP(A18,イ!$A:$C,2,FALSE),
IF(C18="ウ",HLOOKUP(A18,ウ!$1:$6,4,FALSE),
IF(C18="エ",VLOOKUP(A18,エ!$A:$E,4,FALSE),""))))</f>
        <v>06-1　偕　成　社</v>
      </c>
      <c r="E17" s="315" t="str">
        <f xml:space="preserve">
IF(C18="ア",VLOOKUP(A18,ア!$A:$C,3,FALSE),
IF(C18="イ",VLOOKUP(A18,イ!$A:$C,3,FALSE),
IF(C18="ウ",HLOOKUP(A18,ウ!$1:$6,5,FALSE)&amp;HLOOKUP(A18,ウ!$1:$6,6,FALSE),
IF(C18="エ",VLOOKUP(A18,エ!$A:$E,4,FALSE),""))))</f>
        <v>ノンタンぶらんこのせて</v>
      </c>
      <c r="F17" s="317" t="s">
        <v>7683</v>
      </c>
      <c r="G17" s="305" t="s">
        <v>7872</v>
      </c>
      <c r="H17" s="328" t="s">
        <v>7866</v>
      </c>
      <c r="I17" s="296" t="s">
        <v>2021</v>
      </c>
      <c r="J17" s="311" t="s">
        <v>7859</v>
      </c>
      <c r="K17" s="295" t="s">
        <v>7859</v>
      </c>
      <c r="L17" s="313" t="str">
        <f xml:space="preserve">
IF(K18="ア",VLOOKUP(I18,ア!$A:$C,2,FALSE),
IF(K18="イ",VLOOKUP(I18,イ!$A:$C,2,FALSE),
IF(K18="ウ",HLOOKUP(I18,ウ!$1:$6,4,FALSE),
IF(K18="エ",VLOOKUP(I18,エ!$A:$E,4,FALSE),""))))</f>
        <v>06-1　偕　成　社</v>
      </c>
      <c r="M17" s="315" t="str">
        <f xml:space="preserve">
IF(K18="ア",VLOOKUP(I18,ア!$A:$C,3,FALSE),
IF(K18="イ",VLOOKUP(I18,イ!$A:$C,3,FALSE),
IF(K18="ウ",HLOOKUP(I18,ウ!$1:$6,5,FALSE)&amp;HLOOKUP(I18,ウ!$1:$6,6,FALSE),
IF(K18="エ",VLOOKUP(I18,エ!$A:$E,4,FALSE),""))))</f>
        <v>ノンタンぶらんこのせて</v>
      </c>
      <c r="N17" s="317" t="s">
        <v>7683</v>
      </c>
      <c r="O17" s="305" t="s">
        <v>7872</v>
      </c>
      <c r="P17" s="344" t="s">
        <v>7866</v>
      </c>
      <c r="Q17" s="319" t="s">
        <v>7865</v>
      </c>
      <c r="R17" s="296" t="s">
        <v>2022</v>
      </c>
      <c r="S17" s="311" t="s">
        <v>7859</v>
      </c>
      <c r="T17" s="295" t="s">
        <v>7859</v>
      </c>
      <c r="U17" s="313" t="str">
        <f xml:space="preserve">
IF(T18="ア",VLOOKUP(R18,ア!$A:$C,2,FALSE),
IF(T18="イ",VLOOKUP(R18,イ!$A:$C,2,FALSE),
IF(T18="ウ",HLOOKUP(R18,ウ!$1:$6,4,FALSE),
IF(T18="エ",VLOOKUP(R18,エ!$A:$E,4,FALSE),""))))</f>
        <v>20-1　童　心　社</v>
      </c>
      <c r="V17" s="315" t="str">
        <f xml:space="preserve">
IF(T18="ア",VLOOKUP(R18,ア!$A:$C,3,FALSE),
IF(T18="イ",VLOOKUP(R18,イ!$A:$C,3,FALSE),
IF(T18="ウ",HLOOKUP(R18,ウ!$1:$6,5,FALSE)&amp;HLOOKUP(R18,ウ!$1:$6,6,FALSE),
IF(T18="エ",VLOOKUP(R18,エ!$A:$E,4,FALSE),""))))</f>
        <v>ピーマン村の絵本たちさつまのおいも</v>
      </c>
      <c r="W17" s="317" t="s">
        <v>7683</v>
      </c>
      <c r="X17" s="305" t="s">
        <v>7879</v>
      </c>
      <c r="Y17" s="307" t="s">
        <v>7870</v>
      </c>
      <c r="Z17" s="309"/>
    </row>
    <row r="18" spans="1:26" s="187" customFormat="1" ht="22.2" customHeight="1" x14ac:dyDescent="0.45">
      <c r="A18" s="225">
        <v>9784032170108</v>
      </c>
      <c r="B18" s="312"/>
      <c r="C18" s="297" t="s">
        <v>7722</v>
      </c>
      <c r="D18" s="314"/>
      <c r="E18" s="316"/>
      <c r="F18" s="318"/>
      <c r="G18" s="306"/>
      <c r="H18" s="331"/>
      <c r="I18" s="227">
        <v>9784032170108</v>
      </c>
      <c r="J18" s="312"/>
      <c r="K18" s="297" t="s">
        <v>7722</v>
      </c>
      <c r="L18" s="314"/>
      <c r="M18" s="316"/>
      <c r="N18" s="318"/>
      <c r="O18" s="306"/>
      <c r="P18" s="308"/>
      <c r="Q18" s="320"/>
      <c r="R18" s="225">
        <v>9784494005635</v>
      </c>
      <c r="S18" s="312"/>
      <c r="T18" s="297" t="s">
        <v>7722</v>
      </c>
      <c r="U18" s="314"/>
      <c r="V18" s="316"/>
      <c r="W18" s="318"/>
      <c r="X18" s="306"/>
      <c r="Y18" s="308"/>
      <c r="Z18" s="310"/>
    </row>
    <row r="19" spans="1:26" s="187" customFormat="1" ht="22.2" customHeight="1" x14ac:dyDescent="0.45">
      <c r="A19" s="294" t="s">
        <v>7784</v>
      </c>
      <c r="B19" s="311" t="s">
        <v>7860</v>
      </c>
      <c r="C19" s="295" t="s">
        <v>7860</v>
      </c>
      <c r="D19" s="313" t="str">
        <f xml:space="preserve">
IF(C20="ア",VLOOKUP(A20,ア!$A:$C,2,FALSE),
IF(C20="イ",VLOOKUP(A20,イ!$A:$C,2,FALSE),
IF(C20="ウ",HLOOKUP(A20,ウ!$1:$6,4,FALSE),
IF(C20="エ",VLOOKUP(A20,エ!$A:$E,4,FALSE),""))))</f>
        <v>28-1　福　音　館</v>
      </c>
      <c r="E19" s="315" t="str">
        <f xml:space="preserve">
IF(C20="ア",VLOOKUP(A20,ア!$A:$C,3,FALSE),
IF(C20="イ",VLOOKUP(A20,イ!$A:$C,3,FALSE),
IF(C20="ウ",HLOOKUP(A20,ウ!$1:$6,5,FALSE)&amp;HLOOKUP(A20,ウ!$1:$6,6,FALSE),
IF(C20="エ",VLOOKUP(A20,エ!$A:$E,4,FALSE),""))))</f>
        <v>ブルーナの絵本まる､しかく､さんかく</v>
      </c>
      <c r="F19" s="317" t="s">
        <v>7683</v>
      </c>
      <c r="G19" s="305" t="s">
        <v>7872</v>
      </c>
      <c r="H19" s="328" t="s">
        <v>7866</v>
      </c>
      <c r="I19" s="298" t="s">
        <v>7785</v>
      </c>
      <c r="J19" s="311" t="s">
        <v>7860</v>
      </c>
      <c r="K19" s="295" t="s">
        <v>7860</v>
      </c>
      <c r="L19" s="313" t="str">
        <f xml:space="preserve">
IF(K20="ア",VLOOKUP(I20,ア!$A:$C,2,FALSE),
IF(K20="イ",VLOOKUP(I20,イ!$A:$C,2,FALSE),
IF(K20="ウ",HLOOKUP(I20,ウ!$1:$6,4,FALSE),
IF(K20="エ",VLOOKUP(I20,エ!$A:$E,4,FALSE),""))))</f>
        <v>28-1　福　音　館</v>
      </c>
      <c r="M19" s="315" t="str">
        <f xml:space="preserve">
IF(K20="ア",VLOOKUP(I20,ア!$A:$C,3,FALSE),
IF(K20="イ",VLOOKUP(I20,イ!$A:$C,3,FALSE),
IF(K20="ウ",HLOOKUP(I20,ウ!$1:$6,5,FALSE)&amp;HLOOKUP(I20,ウ!$1:$6,6,FALSE),
IF(K20="エ",VLOOKUP(I20,エ!$A:$E,4,FALSE),""))))</f>
        <v>ブルーナの絵本まる､しかく､さんかく</v>
      </c>
      <c r="N19" s="317" t="s">
        <v>7683</v>
      </c>
      <c r="O19" s="305" t="s">
        <v>7872</v>
      </c>
      <c r="P19" s="328" t="s">
        <v>7866</v>
      </c>
      <c r="Q19" s="319" t="s">
        <v>7705</v>
      </c>
      <c r="R19" s="294" t="s">
        <v>7786</v>
      </c>
      <c r="S19" s="311" t="s">
        <v>7859</v>
      </c>
      <c r="T19" s="295" t="s">
        <v>7859</v>
      </c>
      <c r="U19" s="313" t="str">
        <f xml:space="preserve">
IF(T20="ア",VLOOKUP(R20,ア!$A:$C,2,FALSE),
IF(T20="イ",VLOOKUP(R20,イ!$A:$C,2,FALSE),
IF(T20="ウ",HLOOKUP(R20,ウ!$1:$6,4,FALSE),
IF(T20="エ",VLOOKUP(R20,エ!$A:$E,4,FALSE),""))))</f>
        <v>東書</v>
      </c>
      <c r="V19" s="315" t="str">
        <f xml:space="preserve">
IF(T20="ア",VLOOKUP(R20,ア!$A:$C,3,FALSE),
IF(T20="イ",VLOOKUP(R20,イ!$A:$C,3,FALSE),
IF(T20="ウ",HLOOKUP(R20,ウ!$1:$6,5,FALSE)&amp;HLOOKUP(R20,ウ!$1:$6,6,FALSE),
IF(T20="エ",VLOOKUP(R20,エ!$A:$E,4,FALSE),""))))</f>
        <v>こくご　☆☆</v>
      </c>
      <c r="W19" s="317" t="s">
        <v>7683</v>
      </c>
      <c r="X19" s="305" t="s">
        <v>7880</v>
      </c>
      <c r="Y19" s="307" t="s">
        <v>7871</v>
      </c>
      <c r="Z19" s="309"/>
    </row>
    <row r="20" spans="1:26" s="187" customFormat="1" ht="22.2" customHeight="1" x14ac:dyDescent="0.45">
      <c r="A20" s="225">
        <v>9784834009590</v>
      </c>
      <c r="B20" s="312"/>
      <c r="C20" s="297" t="s">
        <v>7722</v>
      </c>
      <c r="D20" s="314"/>
      <c r="E20" s="316"/>
      <c r="F20" s="318"/>
      <c r="G20" s="306"/>
      <c r="H20" s="331"/>
      <c r="I20" s="227">
        <v>9784834009590</v>
      </c>
      <c r="J20" s="312"/>
      <c r="K20" s="297" t="s">
        <v>7722</v>
      </c>
      <c r="L20" s="314"/>
      <c r="M20" s="316"/>
      <c r="N20" s="318"/>
      <c r="O20" s="306"/>
      <c r="P20" s="331"/>
      <c r="Q20" s="320"/>
      <c r="R20" s="225" t="s">
        <v>7868</v>
      </c>
      <c r="S20" s="312"/>
      <c r="T20" s="297" t="s">
        <v>7721</v>
      </c>
      <c r="U20" s="314"/>
      <c r="V20" s="316"/>
      <c r="W20" s="318"/>
      <c r="X20" s="306"/>
      <c r="Y20" s="308"/>
      <c r="Z20" s="310"/>
    </row>
    <row r="21" spans="1:26" s="187" customFormat="1" ht="22.2" customHeight="1" x14ac:dyDescent="0.45">
      <c r="A21" s="294" t="s">
        <v>7787</v>
      </c>
      <c r="B21" s="311" t="s">
        <v>7861</v>
      </c>
      <c r="C21" s="295" t="s">
        <v>7861</v>
      </c>
      <c r="D21" s="313" t="str">
        <f xml:space="preserve">
IF(C22="ア",VLOOKUP(A22,ア!$A:$C,2,FALSE),
IF(C22="イ",VLOOKUP(A22,イ!$A:$C,2,FALSE),
IF(C22="ウ",HLOOKUP(A22,ウ!$1:$6,4,FALSE),
IF(C22="エ",VLOOKUP(A22,エ!$A:$E,4,FALSE),""))))</f>
        <v>01-1　あ か ね 書 房</v>
      </c>
      <c r="E21" s="315" t="str">
        <f xml:space="preserve">
IF(C22="ア",VLOOKUP(A22,ア!$A:$C,3,FALSE),
IF(C22="イ",VLOOKUP(A22,イ!$A:$C,3,FALSE),
IF(C22="ウ",HLOOKUP(A22,ウ!$1:$6,5,FALSE)&amp;HLOOKUP(A22,ウ!$1:$6,6,FALSE),
IF(C22="エ",VLOOKUP(A22,エ!$A:$E,4,FALSE),""))))</f>
        <v>かばくん くらしのえほん１かばくんのいちにち</v>
      </c>
      <c r="F21" s="317" t="s">
        <v>7683</v>
      </c>
      <c r="G21" s="305" t="s">
        <v>7872</v>
      </c>
      <c r="H21" s="328" t="s">
        <v>7866</v>
      </c>
      <c r="I21" s="298" t="s">
        <v>7788</v>
      </c>
      <c r="J21" s="311" t="s">
        <v>7861</v>
      </c>
      <c r="K21" s="295" t="s">
        <v>7861</v>
      </c>
      <c r="L21" s="313" t="str">
        <f xml:space="preserve">
IF(K22="ア",VLOOKUP(I22,ア!$A:$C,2,FALSE),
IF(K22="イ",VLOOKUP(I22,イ!$A:$C,2,FALSE),
IF(K22="ウ",HLOOKUP(I22,ウ!$1:$6,4,FALSE),
IF(K22="エ",VLOOKUP(I22,エ!$A:$E,4,FALSE),""))))</f>
        <v>01-1　あ か ね 書 房</v>
      </c>
      <c r="M21" s="315" t="str">
        <f xml:space="preserve">
IF(K22="ア",VLOOKUP(I22,ア!$A:$C,3,FALSE),
IF(K22="イ",VLOOKUP(I22,イ!$A:$C,3,FALSE),
IF(K22="ウ",HLOOKUP(I22,ウ!$1:$6,5,FALSE)&amp;HLOOKUP(I22,ウ!$1:$6,6,FALSE),
IF(K22="エ",VLOOKUP(I22,エ!$A:$E,4,FALSE),""))))</f>
        <v>かばくん くらしのえほん１かばくんのいちにち</v>
      </c>
      <c r="N21" s="317" t="s">
        <v>7683</v>
      </c>
      <c r="O21" s="305" t="s">
        <v>7872</v>
      </c>
      <c r="P21" s="328" t="s">
        <v>7866</v>
      </c>
      <c r="Q21" s="319" t="s">
        <v>7865</v>
      </c>
      <c r="R21" s="294" t="s">
        <v>7789</v>
      </c>
      <c r="S21" s="311" t="s">
        <v>7860</v>
      </c>
      <c r="T21" s="295" t="s">
        <v>7860</v>
      </c>
      <c r="U21" s="313" t="str">
        <f xml:space="preserve">
IF(T22="ア",VLOOKUP(R22,ア!$A:$C,2,FALSE),
IF(T22="イ",VLOOKUP(R22,イ!$A:$C,2,FALSE),
IF(T22="ウ",HLOOKUP(R22,ウ!$1:$6,4,FALSE),
IF(T22="エ",VLOOKUP(R22,エ!$A:$E,4,FALSE),""))))</f>
        <v>28-1　福　音　館</v>
      </c>
      <c r="V21" s="315" t="str">
        <f xml:space="preserve">
IF(T22="ア",VLOOKUP(R22,ア!$A:$C,3,FALSE),
IF(T22="イ",VLOOKUP(R22,イ!$A:$C,3,FALSE),
IF(T22="ウ",HLOOKUP(R22,ウ!$1:$6,5,FALSE)&amp;HLOOKUP(R22,ウ!$1:$6,6,FALSE),
IF(T22="エ",VLOOKUP(R22,エ!$A:$E,4,FALSE),""))))</f>
        <v>0.1.2.えほんおおきい　ちいさい</v>
      </c>
      <c r="W21" s="317" t="s">
        <v>7683</v>
      </c>
      <c r="X21" s="305" t="s">
        <v>7879</v>
      </c>
      <c r="Y21" s="307" t="s">
        <v>7870</v>
      </c>
      <c r="Z21" s="309"/>
    </row>
    <row r="22" spans="1:26" s="187" customFormat="1" ht="22.2" customHeight="1" x14ac:dyDescent="0.45">
      <c r="A22" s="225">
        <v>9784251001214</v>
      </c>
      <c r="B22" s="312"/>
      <c r="C22" s="297" t="s">
        <v>7722</v>
      </c>
      <c r="D22" s="314"/>
      <c r="E22" s="316"/>
      <c r="F22" s="318"/>
      <c r="G22" s="306"/>
      <c r="H22" s="331"/>
      <c r="I22" s="227">
        <v>9784251001214</v>
      </c>
      <c r="J22" s="312"/>
      <c r="K22" s="297" t="s">
        <v>7722</v>
      </c>
      <c r="L22" s="314"/>
      <c r="M22" s="316"/>
      <c r="N22" s="318"/>
      <c r="O22" s="306"/>
      <c r="P22" s="331"/>
      <c r="Q22" s="320"/>
      <c r="R22" s="225">
        <v>9784834026818</v>
      </c>
      <c r="S22" s="312"/>
      <c r="T22" s="297" t="s">
        <v>7722</v>
      </c>
      <c r="U22" s="314"/>
      <c r="V22" s="316"/>
      <c r="W22" s="318"/>
      <c r="X22" s="306"/>
      <c r="Y22" s="308"/>
      <c r="Z22" s="310"/>
    </row>
    <row r="23" spans="1:26" s="187" customFormat="1" ht="22.2" customHeight="1" x14ac:dyDescent="0.45">
      <c r="A23" s="294" t="s">
        <v>1943</v>
      </c>
      <c r="B23" s="311" t="s">
        <v>7862</v>
      </c>
      <c r="C23" s="295" t="s">
        <v>7862</v>
      </c>
      <c r="D23" s="313" t="str">
        <f xml:space="preserve">
IF(C24="ア",VLOOKUP(A24,ア!$A:$C,2,FALSE),
IF(C24="イ",VLOOKUP(A24,イ!$A:$C,2,FALSE),
IF(C24="ウ",HLOOKUP(A24,ウ!$1:$6,4,FALSE),
IF(C24="エ",VLOOKUP(A24,エ!$A:$E,4,FALSE),""))))</f>
        <v>教出</v>
      </c>
      <c r="E23" s="315" t="str">
        <f xml:space="preserve">
IF(C24="ア",VLOOKUP(A24,ア!$A:$C,3,FALSE),
IF(C24="イ",VLOOKUP(A24,イ!$A:$C,3,FALSE),
IF(C24="ウ",HLOOKUP(A24,ウ!$1:$6,5,FALSE)&amp;HLOOKUP(A24,ウ!$1:$6,6,FALSE),
IF(C24="エ",VLOOKUP(A24,エ!$A:$E,4,FALSE),""))))</f>
        <v>小学音楽　おんがくのおくりもの１</v>
      </c>
      <c r="F23" s="317" t="s">
        <v>7683</v>
      </c>
      <c r="G23" s="305" t="s">
        <v>7872</v>
      </c>
      <c r="H23" s="343">
        <v>1</v>
      </c>
      <c r="I23" s="298" t="s">
        <v>1945</v>
      </c>
      <c r="J23" s="311" t="s">
        <v>7862</v>
      </c>
      <c r="K23" s="295" t="s">
        <v>7862</v>
      </c>
      <c r="L23" s="313" t="str">
        <f xml:space="preserve">
IF(K24="ア",VLOOKUP(I24,ア!$A:$C,2,FALSE),
IF(K24="イ",VLOOKUP(I24,イ!$A:$C,2,FALSE),
IF(K24="ウ",HLOOKUP(I24,ウ!$1:$6,4,FALSE),
IF(K24="エ",VLOOKUP(I24,エ!$A:$E,4,FALSE),""))))</f>
        <v>教出</v>
      </c>
      <c r="M23" s="315" t="str">
        <f xml:space="preserve">
IF(K24="ア",VLOOKUP(I24,ア!$A:$C,3,FALSE),
IF(K24="イ",VLOOKUP(I24,イ!$A:$C,3,FALSE),
IF(K24="ウ",HLOOKUP(I24,ウ!$1:$6,5,FALSE)&amp;HLOOKUP(I24,ウ!$1:$6,6,FALSE),
IF(K24="エ",VLOOKUP(I24,エ!$A:$E,4,FALSE),""))))</f>
        <v>小学音楽　音楽のおくりもの２</v>
      </c>
      <c r="N23" s="317" t="s">
        <v>7683</v>
      </c>
      <c r="O23" s="305" t="s">
        <v>7872</v>
      </c>
      <c r="P23" s="343">
        <v>2</v>
      </c>
      <c r="Q23" s="303"/>
      <c r="R23" s="294" t="s">
        <v>1948</v>
      </c>
      <c r="S23" s="311" t="s">
        <v>7860</v>
      </c>
      <c r="T23" s="295" t="s">
        <v>7860</v>
      </c>
      <c r="U23" s="313" t="str">
        <f xml:space="preserve">
IF(T24="ア",VLOOKUP(R24,ア!$A:$C,2,FALSE),
IF(T24="イ",VLOOKUP(R24,イ!$A:$C,2,FALSE),
IF(T24="ウ",HLOOKUP(R24,ウ!$1:$6,4,FALSE),
IF(T24="エ",VLOOKUP(R24,エ!$A:$E,4,FALSE),""))))</f>
        <v>教出</v>
      </c>
      <c r="V23" s="315" t="str">
        <f xml:space="preserve">
IF(T24="ア",VLOOKUP(R24,ア!$A:$C,3,FALSE),
IF(T24="イ",VLOOKUP(R24,イ!$A:$C,3,FALSE),
IF(T24="ウ",HLOOKUP(R24,ウ!$1:$6,5,FALSE)&amp;HLOOKUP(R24,ウ!$1:$6,6,FALSE),
IF(T24="エ",VLOOKUP(R24,エ!$A:$E,4,FALSE),""))))</f>
        <v>さんすう　☆☆（１）
さんすう　☆☆（２）</v>
      </c>
      <c r="W23" s="317" t="s">
        <v>7683</v>
      </c>
      <c r="X23" s="305" t="s">
        <v>7880</v>
      </c>
      <c r="Y23" s="307" t="s">
        <v>7871</v>
      </c>
      <c r="Z23" s="309"/>
    </row>
    <row r="24" spans="1:26" s="187" customFormat="1" ht="22.2" customHeight="1" x14ac:dyDescent="0.45">
      <c r="A24" s="225" t="s">
        <v>5710</v>
      </c>
      <c r="B24" s="312"/>
      <c r="C24" s="297" t="s">
        <v>7863</v>
      </c>
      <c r="D24" s="314"/>
      <c r="E24" s="316"/>
      <c r="F24" s="318"/>
      <c r="G24" s="306"/>
      <c r="H24" s="331"/>
      <c r="I24" s="227" t="s">
        <v>7867</v>
      </c>
      <c r="J24" s="312"/>
      <c r="K24" s="297" t="s">
        <v>7863</v>
      </c>
      <c r="L24" s="314"/>
      <c r="M24" s="316"/>
      <c r="N24" s="318"/>
      <c r="O24" s="306"/>
      <c r="P24" s="331"/>
      <c r="Q24" s="304"/>
      <c r="R24" s="225" t="s">
        <v>7869</v>
      </c>
      <c r="S24" s="312"/>
      <c r="T24" s="297" t="s">
        <v>7721</v>
      </c>
      <c r="U24" s="314"/>
      <c r="V24" s="316"/>
      <c r="W24" s="318"/>
      <c r="X24" s="306"/>
      <c r="Y24" s="308"/>
      <c r="Z24" s="310"/>
    </row>
    <row r="25" spans="1:26" s="187" customFormat="1" ht="22.2" customHeight="1" x14ac:dyDescent="0.45">
      <c r="A25" s="294" t="s">
        <v>1944</v>
      </c>
      <c r="B25" s="311" t="s">
        <v>7864</v>
      </c>
      <c r="C25" s="295" t="s">
        <v>7864</v>
      </c>
      <c r="D25" s="313" t="str">
        <f xml:space="preserve">
IF(C26="ア",VLOOKUP(A26,ア!$A:$C,2,FALSE),
IF(C26="イ",VLOOKUP(A26,イ!$A:$C,2,FALSE),
IF(C26="ウ",HLOOKUP(A26,ウ!$1:$6,4,FALSE),
IF(C26="エ",VLOOKUP(A26,エ!$A:$E,4,FALSE),""))))</f>
        <v>02-1　岩　崎　書　店</v>
      </c>
      <c r="E25" s="315" t="str">
        <f xml:space="preserve">
IF(C26="ア",VLOOKUP(A26,ア!$A:$C,3,FALSE),
IF(C26="イ",VLOOKUP(A26,イ!$A:$C,3,FALSE),
IF(C26="ウ",HLOOKUP(A26,ウ!$1:$6,5,FALSE)&amp;HLOOKUP(A26,ウ!$1:$6,6,FALSE),
IF(C26="エ",VLOOKUP(A26,エ!$A:$E,4,FALSE),""))))</f>
        <v>あそびの絵本えのぐあそび</v>
      </c>
      <c r="F25" s="317" t="s">
        <v>7683</v>
      </c>
      <c r="G25" s="305" t="s">
        <v>7872</v>
      </c>
      <c r="H25" s="328" t="s">
        <v>7866</v>
      </c>
      <c r="I25" s="298" t="s">
        <v>1946</v>
      </c>
      <c r="J25" s="311" t="s">
        <v>7864</v>
      </c>
      <c r="K25" s="295" t="s">
        <v>7864</v>
      </c>
      <c r="L25" s="313" t="str">
        <f xml:space="preserve">
IF(K26="ア",VLOOKUP(I26,ア!$A:$C,2,FALSE),
IF(K26="イ",VLOOKUP(I26,イ!$A:$C,2,FALSE),
IF(K26="ウ",HLOOKUP(I26,ウ!$1:$6,4,FALSE),
IF(K26="エ",VLOOKUP(I26,エ!$A:$E,4,FALSE),""))))</f>
        <v>02-1　岩　崎　書　店</v>
      </c>
      <c r="M25" s="315" t="str">
        <f xml:space="preserve">
IF(K26="ア",VLOOKUP(I26,ア!$A:$C,3,FALSE),
IF(K26="イ",VLOOKUP(I26,イ!$A:$C,3,FALSE),
IF(K26="ウ",HLOOKUP(I26,ウ!$1:$6,5,FALSE)&amp;HLOOKUP(I26,ウ!$1:$6,6,FALSE),
IF(K26="エ",VLOOKUP(I26,エ!$A:$E,4,FALSE),""))))</f>
        <v>あそびの絵本えのぐあそび</v>
      </c>
      <c r="N25" s="317" t="s">
        <v>7683</v>
      </c>
      <c r="O25" s="305" t="s">
        <v>7872</v>
      </c>
      <c r="P25" s="328" t="s">
        <v>7866</v>
      </c>
      <c r="Q25" s="319" t="s">
        <v>7865</v>
      </c>
      <c r="R25" s="294" t="s">
        <v>1949</v>
      </c>
      <c r="S25" s="311" t="s">
        <v>7861</v>
      </c>
      <c r="T25" s="295" t="s">
        <v>7861</v>
      </c>
      <c r="U25" s="313" t="str">
        <f xml:space="preserve">
IF(T26="ア",VLOOKUP(R26,ア!$A:$C,2,FALSE),
IF(T26="イ",VLOOKUP(R26,イ!$A:$C,2,FALSE),
IF(T26="ウ",HLOOKUP(R26,ウ!$1:$6,4,FALSE),
IF(T26="エ",VLOOKUP(R26,エ!$A:$E,4,FALSE),""))))</f>
        <v>27-3　ひ　さ　か　た</v>
      </c>
      <c r="V25" s="315" t="str">
        <f xml:space="preserve">
IF(T26="ア",VLOOKUP(R26,ア!$A:$C,3,FALSE),
IF(T26="イ",VLOOKUP(R26,イ!$A:$C,3,FALSE),
IF(T26="ウ",HLOOKUP(R26,ウ!$1:$6,5,FALSE)&amp;HLOOKUP(R26,ウ!$1:$6,6,FALSE),
IF(T26="エ",VLOOKUP(R26,エ!$A:$E,4,FALSE),""))))</f>
        <v>でんしゃでいこうでんしゃでかえろう</v>
      </c>
      <c r="W25" s="317" t="s">
        <v>7683</v>
      </c>
      <c r="X25" s="305" t="s">
        <v>7872</v>
      </c>
      <c r="Y25" s="344">
        <v>3</v>
      </c>
      <c r="Z25" s="309"/>
    </row>
    <row r="26" spans="1:26" s="187" customFormat="1" ht="22.2" customHeight="1" x14ac:dyDescent="0.45">
      <c r="A26" s="225">
        <v>9784265912179</v>
      </c>
      <c r="B26" s="312"/>
      <c r="C26" s="297" t="s">
        <v>7722</v>
      </c>
      <c r="D26" s="314"/>
      <c r="E26" s="316"/>
      <c r="F26" s="318"/>
      <c r="G26" s="306"/>
      <c r="H26" s="331"/>
      <c r="I26" s="227">
        <v>9784265912179</v>
      </c>
      <c r="J26" s="312"/>
      <c r="K26" s="297" t="s">
        <v>7722</v>
      </c>
      <c r="L26" s="314"/>
      <c r="M26" s="316"/>
      <c r="N26" s="318"/>
      <c r="O26" s="306"/>
      <c r="P26" s="331"/>
      <c r="Q26" s="320"/>
      <c r="R26" s="225">
        <v>9784893254894</v>
      </c>
      <c r="S26" s="312"/>
      <c r="T26" s="297" t="s">
        <v>7722</v>
      </c>
      <c r="U26" s="314"/>
      <c r="V26" s="316"/>
      <c r="W26" s="318"/>
      <c r="X26" s="306"/>
      <c r="Y26" s="308"/>
      <c r="Z26" s="310"/>
    </row>
    <row r="27" spans="1:26" s="187" customFormat="1" ht="22.2" customHeight="1" x14ac:dyDescent="0.45">
      <c r="A27" s="294" t="s">
        <v>7790</v>
      </c>
      <c r="B27" s="311"/>
      <c r="C27" s="295"/>
      <c r="D27" s="313" t="str">
        <f xml:space="preserve">
IF(C28="ア",VLOOKUP(A28,ア!$A:$C,2,FALSE),
IF(C28="イ",VLOOKUP(A28,イ!$A:$C,2,FALSE),
IF(C28="ウ",HLOOKUP(A28,ウ!$1:$6,4,FALSE),
IF(C28="エ",VLOOKUP(A28,エ!$A:$E,4,FALSE),""))))</f>
        <v/>
      </c>
      <c r="E27" s="315" t="str">
        <f xml:space="preserve">
IF(C28="ア",VLOOKUP(A28,ア!$A:$C,3,FALSE),
IF(C28="イ",VLOOKUP(A28,イ!$A:$C,3,FALSE),
IF(C28="ウ",HLOOKUP(A28,ウ!$1:$6,5,FALSE)&amp;HLOOKUP(A28,ウ!$1:$6,6,FALSE),
IF(C28="エ",VLOOKUP(A28,エ!$A:$E,4,FALSE),""))))</f>
        <v/>
      </c>
      <c r="F27" s="317"/>
      <c r="G27" s="305"/>
      <c r="H27" s="328"/>
      <c r="I27" s="298" t="s">
        <v>7791</v>
      </c>
      <c r="J27" s="311"/>
      <c r="K27" s="295"/>
      <c r="L27" s="313" t="str">
        <f xml:space="preserve">
IF(K28="ア",VLOOKUP(I28,ア!$A:$C,2,FALSE),
IF(K28="イ",VLOOKUP(I28,イ!$A:$C,2,FALSE),
IF(K28="ウ",HLOOKUP(I28,ウ!$1:$6,4,FALSE),
IF(K28="エ",VLOOKUP(I28,エ!$A:$E,4,FALSE),""))))</f>
        <v/>
      </c>
      <c r="M27" s="315"/>
      <c r="N27" s="317"/>
      <c r="O27" s="305"/>
      <c r="P27" s="328"/>
      <c r="Q27" s="303"/>
      <c r="R27" s="294" t="s">
        <v>7792</v>
      </c>
      <c r="S27" s="311" t="s">
        <v>7862</v>
      </c>
      <c r="T27" s="295" t="s">
        <v>7862</v>
      </c>
      <c r="U27" s="313" t="str">
        <f xml:space="preserve">
IF(T28="ア",VLOOKUP(R28,ア!$A:$C,2,FALSE),
IF(T28="イ",VLOOKUP(R28,イ!$A:$C,2,FALSE),
IF(T28="ウ",HLOOKUP(R28,ウ!$1:$6,4,FALSE),
IF(T28="エ",VLOOKUP(R28,エ!$A:$E,4,FALSE),""))))</f>
        <v>教出</v>
      </c>
      <c r="V27" s="315" t="str">
        <f xml:space="preserve">
IF(T28="ア",VLOOKUP(R28,ア!$A:$C,3,FALSE),
IF(T28="イ",VLOOKUP(R28,イ!$A:$C,3,FALSE),
IF(T28="ウ",HLOOKUP(R28,ウ!$1:$6,5,FALSE)&amp;HLOOKUP(R28,ウ!$1:$6,6,FALSE),
IF(T28="エ",VLOOKUP(R28,エ!$A:$E,4,FALSE),""))))</f>
        <v>小学音楽　音楽のおくりもの３</v>
      </c>
      <c r="W27" s="317" t="s">
        <v>7683</v>
      </c>
      <c r="X27" s="305" t="s">
        <v>7872</v>
      </c>
      <c r="Y27" s="344">
        <v>3</v>
      </c>
      <c r="Z27" s="309"/>
    </row>
    <row r="28" spans="1:26" s="187" customFormat="1" ht="22.2" customHeight="1" x14ac:dyDescent="0.45">
      <c r="A28" s="225"/>
      <c r="B28" s="312"/>
      <c r="C28" s="297"/>
      <c r="D28" s="314"/>
      <c r="E28" s="316"/>
      <c r="F28" s="318"/>
      <c r="G28" s="306"/>
      <c r="H28" s="331"/>
      <c r="I28" s="227"/>
      <c r="J28" s="312"/>
      <c r="K28" s="297"/>
      <c r="L28" s="314"/>
      <c r="M28" s="316"/>
      <c r="N28" s="318"/>
      <c r="O28" s="306"/>
      <c r="P28" s="331"/>
      <c r="Q28" s="304"/>
      <c r="R28" s="225" t="s">
        <v>5712</v>
      </c>
      <c r="S28" s="312"/>
      <c r="T28" s="297" t="s">
        <v>7863</v>
      </c>
      <c r="U28" s="314"/>
      <c r="V28" s="316"/>
      <c r="W28" s="318"/>
      <c r="X28" s="306"/>
      <c r="Y28" s="308"/>
      <c r="Z28" s="310"/>
    </row>
    <row r="29" spans="1:26" s="187" customFormat="1" ht="22.2" customHeight="1" x14ac:dyDescent="0.45">
      <c r="A29" s="294" t="s">
        <v>7793</v>
      </c>
      <c r="B29" s="311"/>
      <c r="C29" s="295"/>
      <c r="D29" s="313" t="str">
        <f xml:space="preserve">
IF(C30="ア",VLOOKUP(A30,ア!$A:$C,2,FALSE),
IF(C30="イ",VLOOKUP(A30,イ!$A:$C,2,FALSE),
IF(C30="ウ",HLOOKUP(A30,ウ!$1:$6,4,FALSE),
IF(C30="エ",VLOOKUP(A30,エ!$A:$E,4,FALSE),""))))</f>
        <v/>
      </c>
      <c r="E29" s="315" t="str">
        <f xml:space="preserve">
IF(C30="ア",VLOOKUP(A30,ア!$A:$C,3,FALSE),
IF(C30="イ",VLOOKUP(A30,イ!$A:$C,3,FALSE),
IF(C30="ウ",HLOOKUP(A30,ウ!$1:$6,5,FALSE)&amp;HLOOKUP(A30,ウ!$1:$6,6,FALSE),
IF(C30="エ",VLOOKUP(A30,エ!$A:$E,4,FALSE),""))))</f>
        <v/>
      </c>
      <c r="F29" s="317"/>
      <c r="G29" s="305"/>
      <c r="H29" s="328"/>
      <c r="I29" s="298" t="s">
        <v>7794</v>
      </c>
      <c r="J29" s="311"/>
      <c r="K29" s="295"/>
      <c r="L29" s="313" t="str">
        <f xml:space="preserve">
IF(K30="ア",VLOOKUP(I30,ア!$A:$C,2,FALSE),
IF(K30="イ",VLOOKUP(I30,イ!$A:$C,2,FALSE),
IF(K30="ウ",HLOOKUP(I30,ウ!$1:$6,4,FALSE),
IF(K30="エ",VLOOKUP(I30,エ!$A:$E,4,FALSE),""))))</f>
        <v/>
      </c>
      <c r="M29" s="315" t="str">
        <f xml:space="preserve">
IF(K30="ア",VLOOKUP(I30,ア!$A:$C,3,FALSE),
IF(K30="イ",VLOOKUP(I30,イ!$A:$C,3,FALSE),
IF(K30="ウ",HLOOKUP(I30,ウ!$1:$6,5,FALSE)&amp;HLOOKUP(I30,ウ!$1:$6,6,FALSE),
IF(K30="エ",VLOOKUP(I30,エ!$A:$E,4,FALSE),""))))</f>
        <v/>
      </c>
      <c r="N29" s="317"/>
      <c r="O29" s="305"/>
      <c r="P29" s="328"/>
      <c r="Q29" s="319"/>
      <c r="R29" s="294" t="s">
        <v>7795</v>
      </c>
      <c r="S29" s="311" t="s">
        <v>7864</v>
      </c>
      <c r="T29" s="295" t="s">
        <v>7864</v>
      </c>
      <c r="U29" s="313" t="str">
        <f xml:space="preserve">
IF(T30="ア",VLOOKUP(R30,ア!$A:$C,2,FALSE),
IF(T30="イ",VLOOKUP(R30,イ!$A:$C,2,FALSE),
IF(T30="ウ",HLOOKUP(R30,ウ!$1:$6,4,FALSE),
IF(T30="エ",VLOOKUP(R30,エ!$A:$E,4,FALSE),""))))</f>
        <v>開隆堂</v>
      </c>
      <c r="V29" s="315" t="str">
        <f xml:space="preserve">
IF(T30="ア",VLOOKUP(R30,ア!$A:$C,3,FALSE),
IF(T30="イ",VLOOKUP(R30,イ!$A:$C,3,FALSE),
IF(T30="ウ",HLOOKUP(R30,ウ!$1:$6,5,FALSE)&amp;HLOOKUP(R30,ウ!$1:$6,6,FALSE),
IF(T30="エ",VLOOKUP(R30,エ!$A:$E,4,FALSE),""))))</f>
        <v>ずがこうさく１・２上　わくわくするね
ずがこうさく１・２下　_x000D_みつけたよ</v>
      </c>
      <c r="W29" s="317" t="s">
        <v>7683</v>
      </c>
      <c r="X29" s="305" t="s">
        <v>7872</v>
      </c>
      <c r="Y29" s="307" t="s">
        <v>7870</v>
      </c>
      <c r="Z29" s="309"/>
    </row>
    <row r="30" spans="1:26" s="187" customFormat="1" ht="22.2" customHeight="1" x14ac:dyDescent="0.45">
      <c r="A30" s="225"/>
      <c r="B30" s="312"/>
      <c r="C30" s="297"/>
      <c r="D30" s="314"/>
      <c r="E30" s="316"/>
      <c r="F30" s="318"/>
      <c r="G30" s="306"/>
      <c r="H30" s="331"/>
      <c r="I30" s="227"/>
      <c r="J30" s="312"/>
      <c r="K30" s="297"/>
      <c r="L30" s="314"/>
      <c r="M30" s="316"/>
      <c r="N30" s="318"/>
      <c r="O30" s="306"/>
      <c r="P30" s="331"/>
      <c r="Q30" s="320"/>
      <c r="R30" s="225" t="s">
        <v>5726</v>
      </c>
      <c r="S30" s="312"/>
      <c r="T30" s="297" t="s">
        <v>7863</v>
      </c>
      <c r="U30" s="314"/>
      <c r="V30" s="316"/>
      <c r="W30" s="318"/>
      <c r="X30" s="306"/>
      <c r="Y30" s="308"/>
      <c r="Z30" s="310"/>
    </row>
    <row r="31" spans="1:26" s="187" customFormat="1" ht="22.2" customHeight="1" x14ac:dyDescent="0.45">
      <c r="A31" s="294" t="s">
        <v>7796</v>
      </c>
      <c r="B31" s="311"/>
      <c r="C31" s="295"/>
      <c r="D31" s="313" t="str">
        <f xml:space="preserve">
IF(C32="ア",VLOOKUP(A32,ア!$A:$C,2,FALSE),
IF(C32="イ",VLOOKUP(A32,イ!$A:$C,2,FALSE),
IF(C32="ウ",HLOOKUP(A32,ウ!$1:$6,4,FALSE),
IF(C32="エ",VLOOKUP(A32,エ!$A:$E,4,FALSE),""))))</f>
        <v/>
      </c>
      <c r="E31" s="315" t="str">
        <f xml:space="preserve">
IF(C32="ア",VLOOKUP(A32,ア!$A:$C,3,FALSE),
IF(C32="イ",VLOOKUP(A32,イ!$A:$C,3,FALSE),
IF(C32="ウ",HLOOKUP(A32,ウ!$1:$6,5,FALSE)&amp;HLOOKUP(A32,ウ!$1:$6,6,FALSE),
IF(C32="エ",VLOOKUP(A32,エ!$A:$E,4,FALSE),""))))</f>
        <v/>
      </c>
      <c r="F31" s="317"/>
      <c r="G31" s="305"/>
      <c r="H31" s="328"/>
      <c r="I31" s="298" t="s">
        <v>7797</v>
      </c>
      <c r="J31" s="311"/>
      <c r="K31" s="295"/>
      <c r="L31" s="313" t="str">
        <f xml:space="preserve">
IF(K32="ア",VLOOKUP(I32,ア!$A:$C,2,FALSE),
IF(K32="イ",VLOOKUP(I32,イ!$A:$C,2,FALSE),
IF(K32="ウ",HLOOKUP(I32,ウ!$1:$6,4,FALSE),
IF(K32="エ",VLOOKUP(I32,エ!$A:$E,4,FALSE),""))))</f>
        <v/>
      </c>
      <c r="M31" s="315" t="str">
        <f xml:space="preserve">
IF(K32="ア",VLOOKUP(I32,ア!$A:$C,3,FALSE),
IF(K32="イ",VLOOKUP(I32,イ!$A:$C,3,FALSE),
IF(K32="ウ",HLOOKUP(I32,ウ!$1:$6,5,FALSE)&amp;HLOOKUP(I32,ウ!$1:$6,6,FALSE),
IF(K32="エ",VLOOKUP(I32,エ!$A:$E,4,FALSE),""))))</f>
        <v/>
      </c>
      <c r="N31" s="317"/>
      <c r="O31" s="305"/>
      <c r="P31" s="328"/>
      <c r="Q31" s="319"/>
      <c r="R31" s="294" t="s">
        <v>7798</v>
      </c>
      <c r="S31" s="311"/>
      <c r="T31" s="295"/>
      <c r="U31" s="313"/>
      <c r="V31" s="315" t="str">
        <f xml:space="preserve">
IF(T32="ア",VLOOKUP(R32,ア!$A:$C,3,FALSE),
IF(T32="イ",VLOOKUP(R32,イ!$A:$C,3,FALSE),
IF(T32="ウ",HLOOKUP(R32,ウ!$1:$6,5,FALSE)&amp;HLOOKUP(R32,ウ!$1:$6,6,FALSE),
IF(T32="エ",VLOOKUP(R32,エ!$A:$E,4,FALSE),""))))</f>
        <v/>
      </c>
      <c r="W31" s="317"/>
      <c r="X31" s="305"/>
      <c r="Y31" s="307"/>
      <c r="Z31" s="309"/>
    </row>
    <row r="32" spans="1:26" s="187" customFormat="1" ht="22.2" customHeight="1" x14ac:dyDescent="0.45">
      <c r="A32" s="225"/>
      <c r="B32" s="312"/>
      <c r="C32" s="297"/>
      <c r="D32" s="314"/>
      <c r="E32" s="316"/>
      <c r="F32" s="318"/>
      <c r="G32" s="306"/>
      <c r="H32" s="331"/>
      <c r="I32" s="227"/>
      <c r="J32" s="312"/>
      <c r="K32" s="297"/>
      <c r="L32" s="314"/>
      <c r="M32" s="316"/>
      <c r="N32" s="318"/>
      <c r="O32" s="306"/>
      <c r="P32" s="331"/>
      <c r="Q32" s="320"/>
      <c r="R32" s="225"/>
      <c r="S32" s="312"/>
      <c r="T32" s="297"/>
      <c r="U32" s="314"/>
      <c r="V32" s="316"/>
      <c r="W32" s="318"/>
      <c r="X32" s="306"/>
      <c r="Y32" s="308"/>
      <c r="Z32" s="310"/>
    </row>
    <row r="33" spans="1:26" s="187" customFormat="1" ht="22.2" customHeight="1" x14ac:dyDescent="0.45">
      <c r="A33" s="294" t="s">
        <v>7799</v>
      </c>
      <c r="B33" s="311"/>
      <c r="C33" s="295"/>
      <c r="D33" s="313" t="str">
        <f xml:space="preserve">
IF(C34="ア",VLOOKUP(A34,ア!$A:$C,2,FALSE),
IF(C34="イ",VLOOKUP(A34,イ!$A:$C,2,FALSE),
IF(C34="ウ",HLOOKUP(A34,ウ!$1:$6,4,FALSE),
IF(C34="エ",VLOOKUP(A34,エ!$A:$E,4,FALSE),""))))</f>
        <v/>
      </c>
      <c r="E33" s="315" t="str">
        <f xml:space="preserve">
IF(C34="ア",VLOOKUP(A34,ア!$A:$C,3,FALSE),
IF(C34="イ",VLOOKUP(A34,イ!$A:$C,3,FALSE),
IF(C34="ウ",HLOOKUP(A34,ウ!$1:$6,5,FALSE)&amp;HLOOKUP(A34,ウ!$1:$6,6,FALSE),
IF(C34="エ",VLOOKUP(A34,エ!$A:$E,4,FALSE),""))))</f>
        <v/>
      </c>
      <c r="F33" s="317"/>
      <c r="G33" s="305"/>
      <c r="H33" s="328"/>
      <c r="I33" s="298" t="s">
        <v>7800</v>
      </c>
      <c r="J33" s="311"/>
      <c r="K33" s="295"/>
      <c r="L33" s="313" t="str">
        <f xml:space="preserve">
IF(K34="ア",VLOOKUP(I34,ア!$A:$C,2,FALSE),
IF(K34="イ",VLOOKUP(I34,イ!$A:$C,2,FALSE),
IF(K34="ウ",HLOOKUP(I34,ウ!$1:$6,4,FALSE),
IF(K34="エ",VLOOKUP(I34,エ!$A:$E,4,FALSE),""))))</f>
        <v/>
      </c>
      <c r="M33" s="315" t="str">
        <f xml:space="preserve">
IF(K34="ア",VLOOKUP(I34,ア!$A:$C,3,FALSE),
IF(K34="イ",VLOOKUP(I34,イ!$A:$C,3,FALSE),
IF(K34="ウ",HLOOKUP(I34,ウ!$1:$6,5,FALSE)&amp;HLOOKUP(I34,ウ!$1:$6,6,FALSE),
IF(K34="エ",VLOOKUP(I34,エ!$A:$E,4,FALSE),""))))</f>
        <v/>
      </c>
      <c r="N33" s="317"/>
      <c r="O33" s="305"/>
      <c r="P33" s="328"/>
      <c r="Q33" s="319"/>
      <c r="R33" s="294" t="s">
        <v>7801</v>
      </c>
      <c r="S33" s="311"/>
      <c r="T33" s="295"/>
      <c r="U33" s="313"/>
      <c r="V33" s="315" t="str">
        <f xml:space="preserve">
IF(T34="ア",VLOOKUP(R34,ア!$A:$C,3,FALSE),
IF(T34="イ",VLOOKUP(R34,イ!$A:$C,3,FALSE),
IF(T34="ウ",HLOOKUP(R34,ウ!$1:$6,5,FALSE)&amp;HLOOKUP(R34,ウ!$1:$6,6,FALSE),
IF(T34="エ",VLOOKUP(R34,エ!$A:$E,4,FALSE),""))))</f>
        <v/>
      </c>
      <c r="W33" s="317"/>
      <c r="X33" s="305"/>
      <c r="Y33" s="307"/>
      <c r="Z33" s="309"/>
    </row>
    <row r="34" spans="1:26" s="187" customFormat="1" ht="22.2" customHeight="1" x14ac:dyDescent="0.45">
      <c r="A34" s="225"/>
      <c r="B34" s="312"/>
      <c r="C34" s="297"/>
      <c r="D34" s="314"/>
      <c r="E34" s="316"/>
      <c r="F34" s="318"/>
      <c r="G34" s="306"/>
      <c r="H34" s="331"/>
      <c r="I34" s="227"/>
      <c r="J34" s="312"/>
      <c r="K34" s="297"/>
      <c r="L34" s="314"/>
      <c r="M34" s="316"/>
      <c r="N34" s="318"/>
      <c r="O34" s="306"/>
      <c r="P34" s="331"/>
      <c r="Q34" s="320"/>
      <c r="R34" s="225"/>
      <c r="S34" s="312"/>
      <c r="T34" s="297"/>
      <c r="U34" s="314"/>
      <c r="V34" s="316"/>
      <c r="W34" s="318"/>
      <c r="X34" s="306"/>
      <c r="Y34" s="308"/>
      <c r="Z34" s="310"/>
    </row>
    <row r="35" spans="1:26" s="187" customFormat="1" ht="22.2" customHeight="1" x14ac:dyDescent="0.45">
      <c r="A35" s="294" t="s">
        <v>7802</v>
      </c>
      <c r="B35" s="311"/>
      <c r="C35" s="295"/>
      <c r="D35" s="313" t="str">
        <f xml:space="preserve">
IF(C36="ア",VLOOKUP(A36,ア!$A:$C,2,FALSE),
IF(C36="イ",VLOOKUP(A36,イ!$A:$C,2,FALSE),
IF(C36="ウ",HLOOKUP(A36,ウ!$1:$6,4,FALSE),
IF(C36="エ",VLOOKUP(A36,エ!$A:$E,4,FALSE),""))))</f>
        <v/>
      </c>
      <c r="E35" s="315" t="str">
        <f xml:space="preserve">
IF(C36="ア",VLOOKUP(A36,ア!$A:$C,3,FALSE),
IF(C36="イ",VLOOKUP(A36,イ!$A:$C,3,FALSE),
IF(C36="ウ",HLOOKUP(A36,ウ!$1:$6,5,FALSE)&amp;HLOOKUP(A36,ウ!$1:$6,6,FALSE),
IF(C36="エ",VLOOKUP(A36,エ!$A:$E,4,FALSE),""))))</f>
        <v/>
      </c>
      <c r="F35" s="317"/>
      <c r="G35" s="305"/>
      <c r="H35" s="328"/>
      <c r="I35" s="298" t="s">
        <v>7803</v>
      </c>
      <c r="J35" s="311"/>
      <c r="K35" s="295"/>
      <c r="L35" s="313" t="str">
        <f xml:space="preserve">
IF(K36="ア",VLOOKUP(I36,ア!$A:$C,2,FALSE),
IF(K36="イ",VLOOKUP(I36,イ!$A:$C,2,FALSE),
IF(K36="ウ",HLOOKUP(I36,ウ!$1:$6,4,FALSE),
IF(K36="エ",VLOOKUP(I36,エ!$A:$E,4,FALSE),""))))</f>
        <v/>
      </c>
      <c r="M35" s="315" t="str">
        <f xml:space="preserve">
IF(K36="ア",VLOOKUP(I36,ア!$A:$C,3,FALSE),
IF(K36="イ",VLOOKUP(I36,イ!$A:$C,3,FALSE),
IF(K36="ウ",HLOOKUP(I36,ウ!$1:$6,5,FALSE)&amp;HLOOKUP(I36,ウ!$1:$6,6,FALSE),
IF(K36="エ",VLOOKUP(I36,エ!$A:$E,4,FALSE),""))))</f>
        <v/>
      </c>
      <c r="N35" s="317"/>
      <c r="O35" s="305"/>
      <c r="P35" s="328"/>
      <c r="Q35" s="319"/>
      <c r="R35" s="294" t="s">
        <v>7804</v>
      </c>
      <c r="S35" s="311"/>
      <c r="T35" s="295"/>
      <c r="U35" s="313" t="str">
        <f xml:space="preserve">
IF(T36="ア",VLOOKUP(R36,ア!$A:$C,2,FALSE),
IF(T36="イ",VLOOKUP(R36,イ!$A:$C,2,FALSE),
IF(T36="ウ",HLOOKUP(R36,ウ!$1:$6,4,FALSE),
IF(T36="エ",VLOOKUP(R36,エ!$A:$E,4,FALSE),""))))</f>
        <v/>
      </c>
      <c r="V35" s="315" t="str">
        <f xml:space="preserve">
IF(T36="ア",VLOOKUP(R36,ア!$A:$C,3,FALSE),
IF(T36="イ",VLOOKUP(R36,イ!$A:$C,3,FALSE),
IF(T36="ウ",HLOOKUP(R36,ウ!$1:$6,5,FALSE)&amp;HLOOKUP(R36,ウ!$1:$6,6,FALSE),
IF(T36="エ",VLOOKUP(R36,エ!$A:$E,4,FALSE),""))))</f>
        <v/>
      </c>
      <c r="W35" s="317"/>
      <c r="X35" s="305"/>
      <c r="Y35" s="307"/>
      <c r="Z35" s="309"/>
    </row>
    <row r="36" spans="1:26" s="187" customFormat="1" ht="22.2" customHeight="1" x14ac:dyDescent="0.45">
      <c r="A36" s="225"/>
      <c r="B36" s="312"/>
      <c r="C36" s="297"/>
      <c r="D36" s="314"/>
      <c r="E36" s="316"/>
      <c r="F36" s="318"/>
      <c r="G36" s="306"/>
      <c r="H36" s="331"/>
      <c r="I36" s="227"/>
      <c r="J36" s="312"/>
      <c r="K36" s="297"/>
      <c r="L36" s="314"/>
      <c r="M36" s="316"/>
      <c r="N36" s="318"/>
      <c r="O36" s="306"/>
      <c r="P36" s="331"/>
      <c r="Q36" s="320"/>
      <c r="R36" s="225"/>
      <c r="S36" s="312"/>
      <c r="T36" s="297"/>
      <c r="U36" s="314"/>
      <c r="V36" s="316"/>
      <c r="W36" s="318"/>
      <c r="X36" s="306"/>
      <c r="Y36" s="308"/>
      <c r="Z36" s="310"/>
    </row>
    <row r="37" spans="1:26" s="187" customFormat="1" ht="22.2" customHeight="1" x14ac:dyDescent="0.45">
      <c r="A37" s="294" t="s">
        <v>7805</v>
      </c>
      <c r="B37" s="311"/>
      <c r="C37" s="295"/>
      <c r="D37" s="313"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17"/>
      <c r="G37" s="305"/>
      <c r="H37" s="328"/>
      <c r="I37" s="298" t="s">
        <v>7806</v>
      </c>
      <c r="J37" s="311"/>
      <c r="K37" s="295"/>
      <c r="L37" s="313" t="str">
        <f xml:space="preserve">
IF(K38="ア",VLOOKUP(I38,ア!$A:$C,2,FALSE),
IF(K38="イ",VLOOKUP(I38,イ!$A:$C,2,FALSE),
IF(K38="ウ",HLOOKUP(I38,ウ!$1:$6,4,FALSE),
IF(K38="エ",VLOOKUP(I38,エ!$A:$E,4,FALSE),""))))</f>
        <v/>
      </c>
      <c r="M37" s="315" t="str">
        <f xml:space="preserve">
IF(K38="ア",VLOOKUP(I38,ア!$A:$C,3,FALSE),
IF(K38="イ",VLOOKUP(I38,イ!$A:$C,3,FALSE),
IF(K38="ウ",HLOOKUP(I38,ウ!$1:$6,5,FALSE)&amp;HLOOKUP(I38,ウ!$1:$6,6,FALSE),
IF(K38="エ",VLOOKUP(I38,エ!$A:$E,4,FALSE),""))))</f>
        <v/>
      </c>
      <c r="N37" s="317"/>
      <c r="O37" s="305"/>
      <c r="P37" s="328"/>
      <c r="Q37" s="319"/>
      <c r="R37" s="294" t="s">
        <v>7807</v>
      </c>
      <c r="S37" s="311"/>
      <c r="T37" s="295"/>
      <c r="U37" s="313" t="str">
        <f xml:space="preserve">
IF(T38="ア",VLOOKUP(R38,ア!$A:$C,2,FALSE),
IF(T38="イ",VLOOKUP(R38,イ!$A:$C,2,FALSE),
IF(T38="ウ",HLOOKUP(R38,ウ!$1:$6,4,FALSE),
IF(T38="エ",VLOOKUP(R38,エ!$A:$E,4,FALSE),""))))</f>
        <v/>
      </c>
      <c r="V37" s="315" t="str">
        <f xml:space="preserve">
IF(T38="ア",VLOOKUP(R38,ア!$A:$C,3,FALSE),
IF(T38="イ",VLOOKUP(R38,イ!$A:$C,3,FALSE),
IF(T38="ウ",HLOOKUP(R38,ウ!$1:$6,5,FALSE)&amp;HLOOKUP(R38,ウ!$1:$6,6,FALSE),
IF(T38="エ",VLOOKUP(R38,エ!$A:$E,4,FALSE),""))))</f>
        <v/>
      </c>
      <c r="W37" s="317"/>
      <c r="X37" s="305"/>
      <c r="Y37" s="307"/>
      <c r="Z37" s="309"/>
    </row>
    <row r="38" spans="1:26" s="187" customFormat="1" ht="22.2" customHeight="1" x14ac:dyDescent="0.45">
      <c r="A38" s="225"/>
      <c r="B38" s="312"/>
      <c r="C38" s="297"/>
      <c r="D38" s="314"/>
      <c r="E38" s="316"/>
      <c r="F38" s="318"/>
      <c r="G38" s="306"/>
      <c r="H38" s="331"/>
      <c r="I38" s="227"/>
      <c r="J38" s="312"/>
      <c r="K38" s="297"/>
      <c r="L38" s="314"/>
      <c r="M38" s="316"/>
      <c r="N38" s="318"/>
      <c r="O38" s="306"/>
      <c r="P38" s="331"/>
      <c r="Q38" s="320"/>
      <c r="R38" s="225"/>
      <c r="S38" s="312"/>
      <c r="T38" s="297"/>
      <c r="U38" s="314"/>
      <c r="V38" s="316"/>
      <c r="W38" s="318"/>
      <c r="X38" s="306"/>
      <c r="Y38" s="308"/>
      <c r="Z38" s="310"/>
    </row>
    <row r="39" spans="1:26" s="187" customFormat="1" ht="22.2" customHeight="1" x14ac:dyDescent="0.45">
      <c r="A39" s="294" t="s">
        <v>7808</v>
      </c>
      <c r="B39" s="311"/>
      <c r="C39" s="295"/>
      <c r="D39" s="313"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17"/>
      <c r="G39" s="305"/>
      <c r="H39" s="328"/>
      <c r="I39" s="298" t="s">
        <v>7809</v>
      </c>
      <c r="J39" s="311"/>
      <c r="K39" s="295"/>
      <c r="L39" s="313" t="str">
        <f xml:space="preserve">
IF(K40="ア",VLOOKUP(I40,ア!$A:$C,2,FALSE),
IF(K40="イ",VLOOKUP(I40,イ!$A:$C,2,FALSE),
IF(K40="ウ",HLOOKUP(I40,ウ!$1:$6,4,FALSE),
IF(K40="エ",VLOOKUP(I40,エ!$A:$E,4,FALSE),""))))</f>
        <v/>
      </c>
      <c r="M39" s="315" t="str">
        <f xml:space="preserve">
IF(K40="ア",VLOOKUP(I40,ア!$A:$C,3,FALSE),
IF(K40="イ",VLOOKUP(I40,イ!$A:$C,3,FALSE),
IF(K40="ウ",HLOOKUP(I40,ウ!$1:$6,5,FALSE)&amp;HLOOKUP(I40,ウ!$1:$6,6,FALSE),
IF(K40="エ",VLOOKUP(I40,エ!$A:$E,4,FALSE),""))))</f>
        <v/>
      </c>
      <c r="N39" s="317"/>
      <c r="O39" s="305"/>
      <c r="P39" s="328"/>
      <c r="Q39" s="319"/>
      <c r="R39" s="294" t="s">
        <v>7810</v>
      </c>
      <c r="S39" s="311"/>
      <c r="T39" s="295"/>
      <c r="U39" s="313" t="str">
        <f xml:space="preserve">
IF(T40="ア",VLOOKUP(R40,ア!$A:$C,2,FALSE),
IF(T40="イ",VLOOKUP(R40,イ!$A:$C,2,FALSE),
IF(T40="ウ",HLOOKUP(R40,ウ!$1:$6,4,FALSE),
IF(T40="エ",VLOOKUP(R40,エ!$A:$E,4,FALSE),""))))</f>
        <v/>
      </c>
      <c r="V39" s="315" t="str">
        <f xml:space="preserve">
IF(T40="ア",VLOOKUP(R40,ア!$A:$C,3,FALSE),
IF(T40="イ",VLOOKUP(R40,イ!$A:$C,3,FALSE),
IF(T40="ウ",HLOOKUP(R40,ウ!$1:$6,5,FALSE)&amp;HLOOKUP(R40,ウ!$1:$6,6,FALSE),
IF(T40="エ",VLOOKUP(R40,エ!$A:$E,4,FALSE),""))))</f>
        <v/>
      </c>
      <c r="W39" s="317"/>
      <c r="X39" s="305"/>
      <c r="Y39" s="307"/>
      <c r="Z39" s="309"/>
    </row>
    <row r="40" spans="1:26" s="187" customFormat="1" ht="22.2" customHeight="1" x14ac:dyDescent="0.45">
      <c r="A40" s="225"/>
      <c r="B40" s="312"/>
      <c r="C40" s="297"/>
      <c r="D40" s="314"/>
      <c r="E40" s="316"/>
      <c r="F40" s="318"/>
      <c r="G40" s="306"/>
      <c r="H40" s="331"/>
      <c r="I40" s="227"/>
      <c r="J40" s="312"/>
      <c r="K40" s="297"/>
      <c r="L40" s="314"/>
      <c r="M40" s="316"/>
      <c r="N40" s="318"/>
      <c r="O40" s="306"/>
      <c r="P40" s="331"/>
      <c r="Q40" s="320"/>
      <c r="R40" s="225"/>
      <c r="S40" s="312"/>
      <c r="T40" s="297"/>
      <c r="U40" s="314"/>
      <c r="V40" s="316"/>
      <c r="W40" s="318"/>
      <c r="X40" s="306"/>
      <c r="Y40" s="308"/>
      <c r="Z40" s="310"/>
    </row>
    <row r="41" spans="1:26" s="187" customFormat="1" ht="22.2" customHeight="1" x14ac:dyDescent="0.45">
      <c r="A41" s="294" t="s">
        <v>7811</v>
      </c>
      <c r="B41" s="311"/>
      <c r="C41" s="295"/>
      <c r="D41" s="313"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17"/>
      <c r="G41" s="305"/>
      <c r="H41" s="328"/>
      <c r="I41" s="298" t="s">
        <v>7812</v>
      </c>
      <c r="J41" s="311"/>
      <c r="K41" s="295"/>
      <c r="L41" s="313" t="str">
        <f xml:space="preserve">
IF(K42="ア",VLOOKUP(I42,ア!$A:$C,2,FALSE),
IF(K42="イ",VLOOKUP(I42,イ!$A:$C,2,FALSE),
IF(K42="ウ",HLOOKUP(I42,ウ!$1:$6,4,FALSE),
IF(K42="エ",VLOOKUP(I42,エ!$A:$E,4,FALSE),""))))</f>
        <v/>
      </c>
      <c r="M41" s="315" t="str">
        <f xml:space="preserve">
IF(K42="ア",VLOOKUP(I42,ア!$A:$C,3,FALSE),
IF(K42="イ",VLOOKUP(I42,イ!$A:$C,3,FALSE),
IF(K42="ウ",HLOOKUP(I42,ウ!$1:$6,5,FALSE)&amp;HLOOKUP(I42,ウ!$1:$6,6,FALSE),
IF(K42="エ",VLOOKUP(I42,エ!$A:$E,4,FALSE),""))))</f>
        <v/>
      </c>
      <c r="N41" s="317"/>
      <c r="O41" s="305"/>
      <c r="P41" s="328"/>
      <c r="Q41" s="319"/>
      <c r="R41" s="294" t="s">
        <v>7813</v>
      </c>
      <c r="S41" s="311"/>
      <c r="T41" s="295"/>
      <c r="U41" s="313" t="str">
        <f xml:space="preserve">
IF(T42="ア",VLOOKUP(R42,ア!$A:$C,2,FALSE),
IF(T42="イ",VLOOKUP(R42,イ!$A:$C,2,FALSE),
IF(T42="ウ",HLOOKUP(R42,ウ!$1:$6,4,FALSE),
IF(T42="エ",VLOOKUP(R42,エ!$A:$E,4,FALSE),""))))</f>
        <v/>
      </c>
      <c r="V41" s="315" t="str">
        <f xml:space="preserve">
IF(T42="ア",VLOOKUP(R42,ア!$A:$C,3,FALSE),
IF(T42="イ",VLOOKUP(R42,イ!$A:$C,3,FALSE),
IF(T42="ウ",HLOOKUP(R42,ウ!$1:$6,5,FALSE)&amp;HLOOKUP(R42,ウ!$1:$6,6,FALSE),
IF(T42="エ",VLOOKUP(R42,エ!$A:$E,4,FALSE),""))))</f>
        <v/>
      </c>
      <c r="W41" s="317"/>
      <c r="X41" s="305"/>
      <c r="Y41" s="307"/>
      <c r="Z41" s="309"/>
    </row>
    <row r="42" spans="1:26" s="187" customFormat="1" ht="22.2" customHeight="1" x14ac:dyDescent="0.45">
      <c r="A42" s="225"/>
      <c r="B42" s="312"/>
      <c r="C42" s="297"/>
      <c r="D42" s="314"/>
      <c r="E42" s="316"/>
      <c r="F42" s="318"/>
      <c r="G42" s="306"/>
      <c r="H42" s="331"/>
      <c r="I42" s="227"/>
      <c r="J42" s="312"/>
      <c r="K42" s="297"/>
      <c r="L42" s="314"/>
      <c r="M42" s="316"/>
      <c r="N42" s="318"/>
      <c r="O42" s="306"/>
      <c r="P42" s="331"/>
      <c r="Q42" s="320"/>
      <c r="R42" s="225"/>
      <c r="S42" s="312"/>
      <c r="T42" s="297"/>
      <c r="U42" s="314"/>
      <c r="V42" s="316"/>
      <c r="W42" s="318"/>
      <c r="X42" s="306"/>
      <c r="Y42" s="308"/>
      <c r="Z42" s="310"/>
    </row>
    <row r="43" spans="1:26" s="187" customFormat="1" ht="22.2" customHeight="1" x14ac:dyDescent="0.45">
      <c r="A43" s="294" t="s">
        <v>7814</v>
      </c>
      <c r="B43" s="311"/>
      <c r="C43" s="295"/>
      <c r="D43" s="313"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17"/>
      <c r="G43" s="305"/>
      <c r="H43" s="328"/>
      <c r="I43" s="298" t="s">
        <v>7815</v>
      </c>
      <c r="J43" s="311"/>
      <c r="K43" s="295"/>
      <c r="L43" s="313" t="str">
        <f xml:space="preserve">
IF(K44="ア",VLOOKUP(I44,ア!$A:$C,2,FALSE),
IF(K44="イ",VLOOKUP(I44,イ!$A:$C,2,FALSE),
IF(K44="ウ",HLOOKUP(I44,ウ!$1:$6,4,FALSE),
IF(K44="エ",VLOOKUP(I44,エ!$A:$E,4,FALSE),""))))</f>
        <v/>
      </c>
      <c r="M43" s="315" t="str">
        <f xml:space="preserve">
IF(K44="ア",VLOOKUP(I44,ア!$A:$C,3,FALSE),
IF(K44="イ",VLOOKUP(I44,イ!$A:$C,3,FALSE),
IF(K44="ウ",HLOOKUP(I44,ウ!$1:$6,5,FALSE)&amp;HLOOKUP(I44,ウ!$1:$6,6,FALSE),
IF(K44="エ",VLOOKUP(I44,エ!$A:$E,4,FALSE),""))))</f>
        <v/>
      </c>
      <c r="N43" s="317"/>
      <c r="O43" s="305"/>
      <c r="P43" s="328"/>
      <c r="Q43" s="319"/>
      <c r="R43" s="294" t="s">
        <v>7816</v>
      </c>
      <c r="S43" s="311"/>
      <c r="T43" s="295"/>
      <c r="U43" s="313" t="str">
        <f xml:space="preserve">
IF(T44="ア",VLOOKUP(R44,ア!$A:$C,2,FALSE),
IF(T44="イ",VLOOKUP(R44,イ!$A:$C,2,FALSE),
IF(T44="ウ",HLOOKUP(R44,ウ!$1:$6,4,FALSE),
IF(T44="エ",VLOOKUP(R44,エ!$A:$E,4,FALSE),""))))</f>
        <v/>
      </c>
      <c r="V43" s="315" t="str">
        <f xml:space="preserve">
IF(T44="ア",VLOOKUP(R44,ア!$A:$C,3,FALSE),
IF(T44="イ",VLOOKUP(R44,イ!$A:$C,3,FALSE),
IF(T44="ウ",HLOOKUP(R44,ウ!$1:$6,5,FALSE)&amp;HLOOKUP(R44,ウ!$1:$6,6,FALSE),
IF(T44="エ",VLOOKUP(R44,エ!$A:$E,4,FALSE),""))))</f>
        <v/>
      </c>
      <c r="W43" s="317"/>
      <c r="X43" s="305"/>
      <c r="Y43" s="307"/>
      <c r="Z43" s="309"/>
    </row>
    <row r="44" spans="1:26" s="187" customFormat="1" ht="22.2" customHeight="1" x14ac:dyDescent="0.45">
      <c r="A44" s="225"/>
      <c r="B44" s="312"/>
      <c r="C44" s="297"/>
      <c r="D44" s="314"/>
      <c r="E44" s="316"/>
      <c r="F44" s="318"/>
      <c r="G44" s="306"/>
      <c r="H44" s="331"/>
      <c r="I44" s="227"/>
      <c r="J44" s="312"/>
      <c r="K44" s="297"/>
      <c r="L44" s="314"/>
      <c r="M44" s="316"/>
      <c r="N44" s="318"/>
      <c r="O44" s="306"/>
      <c r="P44" s="331"/>
      <c r="Q44" s="320"/>
      <c r="R44" s="225"/>
      <c r="S44" s="312"/>
      <c r="T44" s="297"/>
      <c r="U44" s="314"/>
      <c r="V44" s="316"/>
      <c r="W44" s="318"/>
      <c r="X44" s="306"/>
      <c r="Y44" s="308"/>
      <c r="Z44" s="310"/>
    </row>
    <row r="45" spans="1:26" s="187" customFormat="1" ht="22.2" customHeight="1" x14ac:dyDescent="0.45">
      <c r="A45" s="294" t="s">
        <v>7817</v>
      </c>
      <c r="B45" s="311"/>
      <c r="C45" s="295"/>
      <c r="D45" s="313"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17"/>
      <c r="G45" s="305"/>
      <c r="H45" s="328"/>
      <c r="I45" s="298" t="s">
        <v>7818</v>
      </c>
      <c r="J45" s="311"/>
      <c r="K45" s="295"/>
      <c r="L45" s="313" t="str">
        <f xml:space="preserve">
IF(K46="ア",VLOOKUP(I46,ア!$A:$C,2,FALSE),
IF(K46="イ",VLOOKUP(I46,イ!$A:$C,2,FALSE),
IF(K46="ウ",HLOOKUP(I46,ウ!$1:$6,4,FALSE),
IF(K46="エ",VLOOKUP(I46,エ!$A:$E,4,FALSE),""))))</f>
        <v/>
      </c>
      <c r="M45" s="315" t="str">
        <f xml:space="preserve">
IF(K46="ア",VLOOKUP(I46,ア!$A:$C,3,FALSE),
IF(K46="イ",VLOOKUP(I46,イ!$A:$C,3,FALSE),
IF(K46="ウ",HLOOKUP(I46,ウ!$1:$6,5,FALSE)&amp;HLOOKUP(I46,ウ!$1:$6,6,FALSE),
IF(K46="エ",VLOOKUP(I46,エ!$A:$E,4,FALSE),""))))</f>
        <v/>
      </c>
      <c r="N45" s="317"/>
      <c r="O45" s="305"/>
      <c r="P45" s="328"/>
      <c r="Q45" s="319"/>
      <c r="R45" s="294" t="s">
        <v>7819</v>
      </c>
      <c r="S45" s="311"/>
      <c r="T45" s="295"/>
      <c r="U45" s="313" t="str">
        <f xml:space="preserve">
IF(T46="ア",VLOOKUP(R46,ア!$A:$C,2,FALSE),
IF(T46="イ",VLOOKUP(R46,イ!$A:$C,2,FALSE),
IF(T46="ウ",HLOOKUP(R46,ウ!$1:$6,4,FALSE),
IF(T46="エ",VLOOKUP(R46,エ!$A:$E,4,FALSE),""))))</f>
        <v/>
      </c>
      <c r="V45" s="315" t="str">
        <f xml:space="preserve">
IF(T46="ア",VLOOKUP(R46,ア!$A:$C,3,FALSE),
IF(T46="イ",VLOOKUP(R46,イ!$A:$C,3,FALSE),
IF(T46="ウ",HLOOKUP(R46,ウ!$1:$6,5,FALSE)&amp;HLOOKUP(R46,ウ!$1:$6,6,FALSE),
IF(T46="エ",VLOOKUP(R46,エ!$A:$E,4,FALSE),""))))</f>
        <v/>
      </c>
      <c r="W45" s="317"/>
      <c r="X45" s="305"/>
      <c r="Y45" s="307"/>
      <c r="Z45" s="309"/>
    </row>
    <row r="46" spans="1:26" s="184" customFormat="1" ht="22.2" customHeight="1" thickBot="1" x14ac:dyDescent="0.2">
      <c r="A46" s="226"/>
      <c r="B46" s="326"/>
      <c r="C46" s="299"/>
      <c r="D46" s="327"/>
      <c r="E46" s="321"/>
      <c r="F46" s="322"/>
      <c r="G46" s="323"/>
      <c r="H46" s="329"/>
      <c r="I46" s="228"/>
      <c r="J46" s="326"/>
      <c r="K46" s="299"/>
      <c r="L46" s="327"/>
      <c r="M46" s="321"/>
      <c r="N46" s="322"/>
      <c r="O46" s="323"/>
      <c r="P46" s="329"/>
      <c r="Q46" s="330"/>
      <c r="R46" s="226"/>
      <c r="S46" s="326"/>
      <c r="T46" s="299"/>
      <c r="U46" s="327"/>
      <c r="V46" s="321"/>
      <c r="W46" s="322"/>
      <c r="X46" s="323"/>
      <c r="Y46" s="324"/>
      <c r="Z46" s="325"/>
    </row>
    <row r="47" spans="1:26" s="187" customFormat="1" ht="22.2" customHeight="1" x14ac:dyDescent="0.45">
      <c r="A47" s="300" t="s">
        <v>7820</v>
      </c>
      <c r="B47" s="332"/>
      <c r="C47" s="301"/>
      <c r="D47" s="333"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5"/>
      <c r="G47" s="336"/>
      <c r="H47" s="339"/>
      <c r="I47" s="302" t="s">
        <v>1955</v>
      </c>
      <c r="J47" s="332"/>
      <c r="K47" s="301"/>
      <c r="L47" s="333"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5"/>
      <c r="O47" s="336"/>
      <c r="P47" s="339"/>
      <c r="Q47" s="340"/>
      <c r="R47" s="300" t="s">
        <v>1970</v>
      </c>
      <c r="S47" s="332"/>
      <c r="T47" s="301"/>
      <c r="U47" s="342" t="str">
        <f xml:space="preserve">
IF(T48="ア",VLOOKUP(R48,ア!$A:$C,2,FALSE),
IF(T48="イ",VLOOKUP(R48,イ!$A:$C,2,FALSE),
IF(T48="ウ",HLOOKUP(R48,ウ!$1:$6,4,FALSE),
IF(T48="エ",VLOOKUP(R48,エ!$A:$E,4,FALSE),""))))</f>
        <v/>
      </c>
      <c r="V47" s="341" t="str">
        <f xml:space="preserve">
IF(T48="ア",VLOOKUP(R48,ア!$A:$C,3,FALSE),
IF(T48="イ",VLOOKUP(R48,イ!$A:$C,3,FALSE),
IF(T48="ウ",HLOOKUP(R48,ウ!$1:$6,5,FALSE)&amp;HLOOKUP(R48,ウ!$1:$6,6,FALSE),
IF(T48="エ",VLOOKUP(R48,エ!$A:$E,4,FALSE),""))))</f>
        <v/>
      </c>
      <c r="W47" s="335"/>
      <c r="X47" s="336"/>
      <c r="Y47" s="337"/>
      <c r="Z47" s="338"/>
    </row>
    <row r="48" spans="1:26" s="187" customFormat="1" ht="22.2" customHeight="1" x14ac:dyDescent="0.45">
      <c r="A48" s="225"/>
      <c r="B48" s="312"/>
      <c r="C48" s="297"/>
      <c r="D48" s="314"/>
      <c r="E48" s="316"/>
      <c r="F48" s="318"/>
      <c r="G48" s="306"/>
      <c r="H48" s="331"/>
      <c r="I48" s="227"/>
      <c r="J48" s="312"/>
      <c r="K48" s="297"/>
      <c r="L48" s="314"/>
      <c r="M48" s="316"/>
      <c r="N48" s="318"/>
      <c r="O48" s="306"/>
      <c r="P48" s="331"/>
      <c r="Q48" s="320"/>
      <c r="R48" s="225"/>
      <c r="S48" s="312"/>
      <c r="T48" s="297"/>
      <c r="U48" s="314"/>
      <c r="V48" s="316"/>
      <c r="W48" s="318"/>
      <c r="X48" s="306"/>
      <c r="Y48" s="308"/>
      <c r="Z48" s="310"/>
    </row>
    <row r="49" spans="1:26" s="187" customFormat="1" ht="22.2" customHeight="1" x14ac:dyDescent="0.45">
      <c r="A49" s="294" t="s">
        <v>7821</v>
      </c>
      <c r="B49" s="311"/>
      <c r="C49" s="295"/>
      <c r="D49" s="313" t="str">
        <f xml:space="preserve">
IF(C50="ア",VLOOKUP(A50,ア!$A:$C,2,FALSE),
IF(C50="イ",VLOOKUP(A50,イ!$A:$C,2,FALSE),
IF(C50="ウ",HLOOKUP(A50,ウ!$1:$6,4,FALSE),
IF(C50="エ",VLOOKUP(A50,エ!$A:$E,4,FALSE),""))))</f>
        <v/>
      </c>
      <c r="E49" s="315" t="str">
        <f xml:space="preserve">
IF(C50="ア",VLOOKUP(A50,ア!$A:$C,3,FALSE),
IF(C50="イ",VLOOKUP(A50,イ!$A:$C,3,FALSE),
IF(C50="ウ",HLOOKUP(A50,ウ!$1:$6,5,FALSE)&amp;HLOOKUP(A50,ウ!$1:$6,6,FALSE),
IF(C50="エ",VLOOKUP(A50,エ!$A:$E,4,FALSE),""))))</f>
        <v/>
      </c>
      <c r="F49" s="317"/>
      <c r="G49" s="305"/>
      <c r="H49" s="328"/>
      <c r="I49" s="298" t="s">
        <v>1956</v>
      </c>
      <c r="J49" s="311"/>
      <c r="K49" s="295"/>
      <c r="L49" s="313" t="str">
        <f xml:space="preserve">
IF(K50="ア",VLOOKUP(I50,ア!$A:$C,2,FALSE),
IF(K50="イ",VLOOKUP(I50,イ!$A:$C,2,FALSE),
IF(K50="ウ",HLOOKUP(I50,ウ!$1:$6,4,FALSE),
IF(K50="エ",VLOOKUP(I50,エ!$A:$E,4,FALSE),""))))</f>
        <v/>
      </c>
      <c r="M49" s="315" t="str">
        <f xml:space="preserve">
IF(K50="ア",VLOOKUP(I50,ア!$A:$C,3,FALSE),
IF(K50="イ",VLOOKUP(I50,イ!$A:$C,3,FALSE),
IF(K50="ウ",HLOOKUP(I50,ウ!$1:$6,5,FALSE)&amp;HLOOKUP(I50,ウ!$1:$6,6,FALSE),
IF(K50="エ",VLOOKUP(I50,エ!$A:$E,4,FALSE),""))))</f>
        <v/>
      </c>
      <c r="N49" s="317"/>
      <c r="O49" s="305"/>
      <c r="P49" s="328"/>
      <c r="Q49" s="319"/>
      <c r="R49" s="294" t="s">
        <v>1971</v>
      </c>
      <c r="S49" s="311"/>
      <c r="T49" s="295"/>
      <c r="U49" s="313" t="str">
        <f xml:space="preserve">
IF(T50="ア",VLOOKUP(R50,ア!$A:$C,2,FALSE),
IF(T50="イ",VLOOKUP(R50,イ!$A:$C,2,FALSE),
IF(T50="ウ",HLOOKUP(R50,ウ!$1:$6,4,FALSE),
IF(T50="エ",VLOOKUP(R50,エ!$A:$E,4,FALSE),""))))</f>
        <v/>
      </c>
      <c r="V49" s="315" t="str">
        <f xml:space="preserve">
IF(T50="ア",VLOOKUP(R50,ア!$A:$C,3,FALSE),
IF(T50="イ",VLOOKUP(R50,イ!$A:$C,3,FALSE),
IF(T50="ウ",HLOOKUP(R50,ウ!$1:$6,5,FALSE)&amp;HLOOKUP(R50,ウ!$1:$6,6,FALSE),
IF(T50="エ",VLOOKUP(R50,エ!$A:$E,4,FALSE),""))))</f>
        <v/>
      </c>
      <c r="W49" s="317"/>
      <c r="X49" s="305"/>
      <c r="Y49" s="307"/>
      <c r="Z49" s="309"/>
    </row>
    <row r="50" spans="1:26" s="187" customFormat="1" ht="22.2" customHeight="1" x14ac:dyDescent="0.45">
      <c r="A50" s="225"/>
      <c r="B50" s="312"/>
      <c r="C50" s="297"/>
      <c r="D50" s="314"/>
      <c r="E50" s="316"/>
      <c r="F50" s="318"/>
      <c r="G50" s="306"/>
      <c r="H50" s="331"/>
      <c r="I50" s="227"/>
      <c r="J50" s="312"/>
      <c r="K50" s="297"/>
      <c r="L50" s="314"/>
      <c r="M50" s="316"/>
      <c r="N50" s="318"/>
      <c r="O50" s="306"/>
      <c r="P50" s="331"/>
      <c r="Q50" s="320"/>
      <c r="R50" s="225"/>
      <c r="S50" s="312"/>
      <c r="T50" s="297"/>
      <c r="U50" s="314"/>
      <c r="V50" s="316"/>
      <c r="W50" s="318"/>
      <c r="X50" s="306"/>
      <c r="Y50" s="308"/>
      <c r="Z50" s="310"/>
    </row>
    <row r="51" spans="1:26" s="187" customFormat="1" ht="22.2" customHeight="1" x14ac:dyDescent="0.45">
      <c r="A51" s="294" t="s">
        <v>7822</v>
      </c>
      <c r="B51" s="311"/>
      <c r="C51" s="295"/>
      <c r="D51" s="313" t="str">
        <f xml:space="preserve">
IF(C52="ア",VLOOKUP(A52,ア!$A:$C,2,FALSE),
IF(C52="イ",VLOOKUP(A52,イ!$A:$C,2,FALSE),
IF(C52="ウ",HLOOKUP(A52,ウ!$1:$6,4,FALSE),
IF(C52="エ",VLOOKUP(A52,エ!$A:$E,4,FALSE),""))))</f>
        <v/>
      </c>
      <c r="E51" s="315" t="str">
        <f xml:space="preserve">
IF(C52="ア",VLOOKUP(A52,ア!$A:$C,3,FALSE),
IF(C52="イ",VLOOKUP(A52,イ!$A:$C,3,FALSE),
IF(C52="ウ",HLOOKUP(A52,ウ!$1:$6,5,FALSE)&amp;HLOOKUP(A52,ウ!$1:$6,6,FALSE),
IF(C52="エ",VLOOKUP(A52,エ!$A:$E,4,FALSE),""))))</f>
        <v/>
      </c>
      <c r="F51" s="317"/>
      <c r="G51" s="305"/>
      <c r="H51" s="328"/>
      <c r="I51" s="298" t="s">
        <v>1957</v>
      </c>
      <c r="J51" s="311"/>
      <c r="K51" s="295"/>
      <c r="L51" s="313" t="str">
        <f xml:space="preserve">
IF(K52="ア",VLOOKUP(I52,ア!$A:$C,2,FALSE),
IF(K52="イ",VLOOKUP(I52,イ!$A:$C,2,FALSE),
IF(K52="ウ",HLOOKUP(I52,ウ!$1:$6,4,FALSE),
IF(K52="エ",VLOOKUP(I52,エ!$A:$E,4,FALSE),""))))</f>
        <v/>
      </c>
      <c r="M51" s="315" t="str">
        <f xml:space="preserve">
IF(K52="ア",VLOOKUP(I52,ア!$A:$C,3,FALSE),
IF(K52="イ",VLOOKUP(I52,イ!$A:$C,3,FALSE),
IF(K52="ウ",HLOOKUP(I52,ウ!$1:$6,5,FALSE)&amp;HLOOKUP(I52,ウ!$1:$6,6,FALSE),
IF(K52="エ",VLOOKUP(I52,エ!$A:$E,4,FALSE),""))))</f>
        <v/>
      </c>
      <c r="N51" s="317"/>
      <c r="O51" s="305"/>
      <c r="P51" s="328"/>
      <c r="Q51" s="319"/>
      <c r="R51" s="294" t="s">
        <v>1972</v>
      </c>
      <c r="S51" s="311"/>
      <c r="T51" s="295"/>
      <c r="U51" s="313" t="str">
        <f xml:space="preserve">
IF(T52="ア",VLOOKUP(R52,ア!$A:$C,2,FALSE),
IF(T52="イ",VLOOKUP(R52,イ!$A:$C,2,FALSE),
IF(T52="ウ",HLOOKUP(R52,ウ!$1:$6,4,FALSE),
IF(T52="エ",VLOOKUP(R52,エ!$A:$E,4,FALSE),""))))</f>
        <v/>
      </c>
      <c r="V51" s="315" t="str">
        <f xml:space="preserve">
IF(T52="ア",VLOOKUP(R52,ア!$A:$C,3,FALSE),
IF(T52="イ",VLOOKUP(R52,イ!$A:$C,3,FALSE),
IF(T52="ウ",HLOOKUP(R52,ウ!$1:$6,5,FALSE)&amp;HLOOKUP(R52,ウ!$1:$6,6,FALSE),
IF(T52="エ",VLOOKUP(R52,エ!$A:$E,4,FALSE),""))))</f>
        <v/>
      </c>
      <c r="W51" s="317"/>
      <c r="X51" s="305"/>
      <c r="Y51" s="307"/>
      <c r="Z51" s="309"/>
    </row>
    <row r="52" spans="1:26" s="187" customFormat="1" ht="22.2" customHeight="1" x14ac:dyDescent="0.45">
      <c r="A52" s="225"/>
      <c r="B52" s="312"/>
      <c r="C52" s="297"/>
      <c r="D52" s="314"/>
      <c r="E52" s="316"/>
      <c r="F52" s="318"/>
      <c r="G52" s="306"/>
      <c r="H52" s="331"/>
      <c r="I52" s="227"/>
      <c r="J52" s="312"/>
      <c r="K52" s="297"/>
      <c r="L52" s="314"/>
      <c r="M52" s="316"/>
      <c r="N52" s="318"/>
      <c r="O52" s="306"/>
      <c r="P52" s="331"/>
      <c r="Q52" s="320"/>
      <c r="R52" s="225"/>
      <c r="S52" s="312"/>
      <c r="T52" s="297"/>
      <c r="U52" s="314"/>
      <c r="V52" s="316"/>
      <c r="W52" s="318"/>
      <c r="X52" s="306"/>
      <c r="Y52" s="308"/>
      <c r="Z52" s="310"/>
    </row>
    <row r="53" spans="1:26" s="187" customFormat="1" ht="22.2" customHeight="1" x14ac:dyDescent="0.45">
      <c r="A53" s="294" t="s">
        <v>1953</v>
      </c>
      <c r="B53" s="311"/>
      <c r="C53" s="295"/>
      <c r="D53" s="313" t="str">
        <f xml:space="preserve">
IF(C54="ア",VLOOKUP(A54,ア!$A:$C,2,FALSE),
IF(C54="イ",VLOOKUP(A54,イ!$A:$C,2,FALSE),
IF(C54="ウ",HLOOKUP(A54,ウ!$1:$6,4,FALSE),
IF(C54="エ",VLOOKUP(A54,エ!$A:$E,4,FALSE),""))))</f>
        <v/>
      </c>
      <c r="E53" s="315" t="str">
        <f xml:space="preserve">
IF(C54="ア",VLOOKUP(A54,ア!$A:$C,3,FALSE),
IF(C54="イ",VLOOKUP(A54,イ!$A:$C,3,FALSE),
IF(C54="ウ",HLOOKUP(A54,ウ!$1:$6,5,FALSE)&amp;HLOOKUP(A54,ウ!$1:$6,6,FALSE),
IF(C54="エ",VLOOKUP(A54,エ!$A:$E,4,FALSE),""))))</f>
        <v/>
      </c>
      <c r="F53" s="317"/>
      <c r="G53" s="305"/>
      <c r="H53" s="328"/>
      <c r="I53" s="298" t="s">
        <v>1958</v>
      </c>
      <c r="J53" s="311"/>
      <c r="K53" s="295"/>
      <c r="L53" s="313" t="str">
        <f xml:space="preserve">
IF(K54="ア",VLOOKUP(I54,ア!$A:$C,2,FALSE),
IF(K54="イ",VLOOKUP(I54,イ!$A:$C,2,FALSE),
IF(K54="ウ",HLOOKUP(I54,ウ!$1:$6,4,FALSE),
IF(K54="エ",VLOOKUP(I54,エ!$A:$E,4,FALSE),""))))</f>
        <v/>
      </c>
      <c r="M53" s="315" t="str">
        <f xml:space="preserve">
IF(K54="ア",VLOOKUP(I54,ア!$A:$C,3,FALSE),
IF(K54="イ",VLOOKUP(I54,イ!$A:$C,3,FALSE),
IF(K54="ウ",HLOOKUP(I54,ウ!$1:$6,5,FALSE)&amp;HLOOKUP(I54,ウ!$1:$6,6,FALSE),
IF(K54="エ",VLOOKUP(I54,エ!$A:$E,4,FALSE),""))))</f>
        <v/>
      </c>
      <c r="N53" s="317"/>
      <c r="O53" s="305"/>
      <c r="P53" s="328"/>
      <c r="Q53" s="319"/>
      <c r="R53" s="294" t="s">
        <v>1973</v>
      </c>
      <c r="S53" s="311"/>
      <c r="T53" s="295"/>
      <c r="U53" s="313" t="str">
        <f xml:space="preserve">
IF(T54="ア",VLOOKUP(R54,ア!$A:$C,2,FALSE),
IF(T54="イ",VLOOKUP(R54,イ!$A:$C,2,FALSE),
IF(T54="ウ",HLOOKUP(R54,ウ!$1:$6,4,FALSE),
IF(T54="エ",VLOOKUP(R54,エ!$A:$E,4,FALSE),""))))</f>
        <v/>
      </c>
      <c r="V53" s="315" t="str">
        <f xml:space="preserve">
IF(T54="ア",VLOOKUP(R54,ア!$A:$C,3,FALSE),
IF(T54="イ",VLOOKUP(R54,イ!$A:$C,3,FALSE),
IF(T54="ウ",HLOOKUP(R54,ウ!$1:$6,5,FALSE)&amp;HLOOKUP(R54,ウ!$1:$6,6,FALSE),
IF(T54="エ",VLOOKUP(R54,エ!$A:$E,4,FALSE),""))))</f>
        <v/>
      </c>
      <c r="W53" s="317"/>
      <c r="X53" s="305"/>
      <c r="Y53" s="307"/>
      <c r="Z53" s="309"/>
    </row>
    <row r="54" spans="1:26" s="187" customFormat="1" ht="22.2" customHeight="1" x14ac:dyDescent="0.45">
      <c r="A54" s="225"/>
      <c r="B54" s="312"/>
      <c r="C54" s="297"/>
      <c r="D54" s="314"/>
      <c r="E54" s="316"/>
      <c r="F54" s="318"/>
      <c r="G54" s="306"/>
      <c r="H54" s="331"/>
      <c r="I54" s="227"/>
      <c r="J54" s="312"/>
      <c r="K54" s="297"/>
      <c r="L54" s="314"/>
      <c r="M54" s="316"/>
      <c r="N54" s="318"/>
      <c r="O54" s="306"/>
      <c r="P54" s="331"/>
      <c r="Q54" s="320"/>
      <c r="R54" s="225"/>
      <c r="S54" s="312"/>
      <c r="T54" s="297"/>
      <c r="U54" s="314"/>
      <c r="V54" s="316"/>
      <c r="W54" s="318"/>
      <c r="X54" s="306"/>
      <c r="Y54" s="308"/>
      <c r="Z54" s="310"/>
    </row>
    <row r="55" spans="1:26" s="187" customFormat="1" ht="22.2" customHeight="1" x14ac:dyDescent="0.45">
      <c r="A55" s="294" t="s">
        <v>1954</v>
      </c>
      <c r="B55" s="311"/>
      <c r="C55" s="295"/>
      <c r="D55" s="313" t="str">
        <f xml:space="preserve">
IF(C56="ア",VLOOKUP(A56,ア!$A:$C,2,FALSE),
IF(C56="イ",VLOOKUP(A56,イ!$A:$C,2,FALSE),
IF(C56="ウ",HLOOKUP(A56,ウ!$1:$6,4,FALSE),
IF(C56="エ",VLOOKUP(A56,エ!$A:$E,4,FALSE),""))))</f>
        <v/>
      </c>
      <c r="E55" s="315" t="str">
        <f xml:space="preserve">
IF(C56="ア",VLOOKUP(A56,ア!$A:$C,3,FALSE),
IF(C56="イ",VLOOKUP(A56,イ!$A:$C,3,FALSE),
IF(C56="ウ",HLOOKUP(A56,ウ!$1:$6,5,FALSE)&amp;HLOOKUP(A56,ウ!$1:$6,6,FALSE),
IF(C56="エ",VLOOKUP(A56,エ!$A:$E,4,FALSE),""))))</f>
        <v/>
      </c>
      <c r="F55" s="317"/>
      <c r="G55" s="305"/>
      <c r="H55" s="328"/>
      <c r="I55" s="298" t="s">
        <v>1959</v>
      </c>
      <c r="J55" s="311"/>
      <c r="K55" s="295"/>
      <c r="L55" s="313" t="str">
        <f xml:space="preserve">
IF(K56="ア",VLOOKUP(I56,ア!$A:$C,2,FALSE),
IF(K56="イ",VLOOKUP(I56,イ!$A:$C,2,FALSE),
IF(K56="ウ",HLOOKUP(I56,ウ!$1:$6,4,FALSE),
IF(K56="エ",VLOOKUP(I56,エ!$A:$E,4,FALSE),""))))</f>
        <v/>
      </c>
      <c r="M55" s="315" t="str">
        <f xml:space="preserve">
IF(K56="ア",VLOOKUP(I56,ア!$A:$C,3,FALSE),
IF(K56="イ",VLOOKUP(I56,イ!$A:$C,3,FALSE),
IF(K56="ウ",HLOOKUP(I56,ウ!$1:$6,5,FALSE)&amp;HLOOKUP(I56,ウ!$1:$6,6,FALSE),
IF(K56="エ",VLOOKUP(I56,エ!$A:$E,4,FALSE),""))))</f>
        <v/>
      </c>
      <c r="N55" s="317"/>
      <c r="O55" s="305"/>
      <c r="P55" s="328"/>
      <c r="Q55" s="319"/>
      <c r="R55" s="294" t="s">
        <v>1974</v>
      </c>
      <c r="S55" s="311"/>
      <c r="T55" s="295"/>
      <c r="U55" s="313" t="str">
        <f xml:space="preserve">
IF(T56="ア",VLOOKUP(R56,ア!$A:$C,2,FALSE),
IF(T56="イ",VLOOKUP(R56,イ!$A:$C,2,FALSE),
IF(T56="ウ",HLOOKUP(R56,ウ!$1:$6,4,FALSE),
IF(T56="エ",VLOOKUP(R56,エ!$A:$E,4,FALSE),""))))</f>
        <v/>
      </c>
      <c r="V55" s="315" t="str">
        <f xml:space="preserve">
IF(T56="ア",VLOOKUP(R56,ア!$A:$C,3,FALSE),
IF(T56="イ",VLOOKUP(R56,イ!$A:$C,3,FALSE),
IF(T56="ウ",HLOOKUP(R56,ウ!$1:$6,5,FALSE)&amp;HLOOKUP(R56,ウ!$1:$6,6,FALSE),
IF(T56="エ",VLOOKUP(R56,エ!$A:$E,4,FALSE),""))))</f>
        <v/>
      </c>
      <c r="W55" s="317"/>
      <c r="X55" s="305"/>
      <c r="Y55" s="307"/>
      <c r="Z55" s="309"/>
    </row>
    <row r="56" spans="1:26" s="187" customFormat="1" ht="22.2" customHeight="1" x14ac:dyDescent="0.45">
      <c r="A56" s="225"/>
      <c r="B56" s="312"/>
      <c r="C56" s="297"/>
      <c r="D56" s="314"/>
      <c r="E56" s="316"/>
      <c r="F56" s="318"/>
      <c r="G56" s="306"/>
      <c r="H56" s="331"/>
      <c r="I56" s="227"/>
      <c r="J56" s="312"/>
      <c r="K56" s="297"/>
      <c r="L56" s="314"/>
      <c r="M56" s="316"/>
      <c r="N56" s="318"/>
      <c r="O56" s="306"/>
      <c r="P56" s="331"/>
      <c r="Q56" s="320"/>
      <c r="R56" s="225"/>
      <c r="S56" s="312"/>
      <c r="T56" s="297"/>
      <c r="U56" s="314"/>
      <c r="V56" s="316"/>
      <c r="W56" s="318"/>
      <c r="X56" s="306"/>
      <c r="Y56" s="308"/>
      <c r="Z56" s="310"/>
    </row>
    <row r="57" spans="1:26" s="187" customFormat="1" ht="22.2" customHeight="1" x14ac:dyDescent="0.45">
      <c r="A57" s="294" t="s">
        <v>7823</v>
      </c>
      <c r="B57" s="311"/>
      <c r="C57" s="295"/>
      <c r="D57" s="313" t="str">
        <f xml:space="preserve">
IF(C58="ア",VLOOKUP(A58,ア!$A:$C,2,FALSE),
IF(C58="イ",VLOOKUP(A58,イ!$A:$C,2,FALSE),
IF(C58="ウ",HLOOKUP(A58,ウ!$1:$6,4,FALSE),
IF(C58="エ",VLOOKUP(A58,エ!$A:$E,4,FALSE),""))))</f>
        <v/>
      </c>
      <c r="E57" s="315" t="str">
        <f xml:space="preserve">
IF(C58="ア",VLOOKUP(A58,ア!$A:$C,3,FALSE),
IF(C58="イ",VLOOKUP(A58,イ!$A:$C,3,FALSE),
IF(C58="ウ",HLOOKUP(A58,ウ!$1:$6,5,FALSE)&amp;HLOOKUP(A58,ウ!$1:$6,6,FALSE),
IF(C58="エ",VLOOKUP(A58,エ!$A:$E,4,FALSE),""))))</f>
        <v/>
      </c>
      <c r="F57" s="317"/>
      <c r="G57" s="305"/>
      <c r="H57" s="328"/>
      <c r="I57" s="298" t="s">
        <v>1960</v>
      </c>
      <c r="J57" s="311"/>
      <c r="K57" s="295"/>
      <c r="L57" s="313" t="str">
        <f xml:space="preserve">
IF(K58="ア",VLOOKUP(I58,ア!$A:$C,2,FALSE),
IF(K58="イ",VLOOKUP(I58,イ!$A:$C,2,FALSE),
IF(K58="ウ",HLOOKUP(I58,ウ!$1:$6,4,FALSE),
IF(K58="エ",VLOOKUP(I58,エ!$A:$E,4,FALSE),""))))</f>
        <v/>
      </c>
      <c r="M57" s="315" t="str">
        <f xml:space="preserve">
IF(K58="ア",VLOOKUP(I58,ア!$A:$C,3,FALSE),
IF(K58="イ",VLOOKUP(I58,イ!$A:$C,3,FALSE),
IF(K58="ウ",HLOOKUP(I58,ウ!$1:$6,5,FALSE)&amp;HLOOKUP(I58,ウ!$1:$6,6,FALSE),
IF(K58="エ",VLOOKUP(I58,エ!$A:$E,4,FALSE),""))))</f>
        <v/>
      </c>
      <c r="N57" s="317"/>
      <c r="O57" s="305"/>
      <c r="P57" s="328"/>
      <c r="Q57" s="319"/>
      <c r="R57" s="294" t="s">
        <v>1975</v>
      </c>
      <c r="S57" s="311"/>
      <c r="T57" s="295"/>
      <c r="U57" s="313" t="str">
        <f xml:space="preserve">
IF(T58="ア",VLOOKUP(R58,ア!$A:$C,2,FALSE),
IF(T58="イ",VLOOKUP(R58,イ!$A:$C,2,FALSE),
IF(T58="ウ",HLOOKUP(R58,ウ!$1:$6,4,FALSE),
IF(T58="エ",VLOOKUP(R58,エ!$A:$E,4,FALSE),""))))</f>
        <v/>
      </c>
      <c r="V57" s="315" t="str">
        <f xml:space="preserve">
IF(T58="ア",VLOOKUP(R58,ア!$A:$C,3,FALSE),
IF(T58="イ",VLOOKUP(R58,イ!$A:$C,3,FALSE),
IF(T58="ウ",HLOOKUP(R58,ウ!$1:$6,5,FALSE)&amp;HLOOKUP(R58,ウ!$1:$6,6,FALSE),
IF(T58="エ",VLOOKUP(R58,エ!$A:$E,4,FALSE),""))))</f>
        <v/>
      </c>
      <c r="W57" s="317"/>
      <c r="X57" s="305"/>
      <c r="Y57" s="307"/>
      <c r="Z57" s="309"/>
    </row>
    <row r="58" spans="1:26" s="187" customFormat="1" ht="22.2" customHeight="1" x14ac:dyDescent="0.45">
      <c r="A58" s="225"/>
      <c r="B58" s="312"/>
      <c r="C58" s="297"/>
      <c r="D58" s="314"/>
      <c r="E58" s="316"/>
      <c r="F58" s="318"/>
      <c r="G58" s="306"/>
      <c r="H58" s="331"/>
      <c r="I58" s="227"/>
      <c r="J58" s="312"/>
      <c r="K58" s="297"/>
      <c r="L58" s="314"/>
      <c r="M58" s="316"/>
      <c r="N58" s="318"/>
      <c r="O58" s="306"/>
      <c r="P58" s="331"/>
      <c r="Q58" s="320"/>
      <c r="R58" s="225"/>
      <c r="S58" s="312"/>
      <c r="T58" s="297"/>
      <c r="U58" s="314"/>
      <c r="V58" s="316"/>
      <c r="W58" s="318"/>
      <c r="X58" s="306"/>
      <c r="Y58" s="308"/>
      <c r="Z58" s="310"/>
    </row>
    <row r="59" spans="1:26" s="187" customFormat="1" ht="22.2" customHeight="1" x14ac:dyDescent="0.45">
      <c r="A59" s="294" t="s">
        <v>7824</v>
      </c>
      <c r="B59" s="311"/>
      <c r="C59" s="295"/>
      <c r="D59" s="313" t="str">
        <f xml:space="preserve">
IF(C60="ア",VLOOKUP(A60,ア!$A:$C,2,FALSE),
IF(C60="イ",VLOOKUP(A60,イ!$A:$C,2,FALSE),
IF(C60="ウ",HLOOKUP(A60,ウ!$1:$6,4,FALSE),
IF(C60="エ",VLOOKUP(A60,エ!$A:$E,4,FALSE),""))))</f>
        <v/>
      </c>
      <c r="E59" s="315" t="str">
        <f xml:space="preserve">
IF(C60="ア",VLOOKUP(A60,ア!$A:$C,3,FALSE),
IF(C60="イ",VLOOKUP(A60,イ!$A:$C,3,FALSE),
IF(C60="ウ",HLOOKUP(A60,ウ!$1:$6,5,FALSE)&amp;HLOOKUP(A60,ウ!$1:$6,6,FALSE),
IF(C60="エ",VLOOKUP(A60,エ!$A:$E,4,FALSE),""))))</f>
        <v/>
      </c>
      <c r="F59" s="317"/>
      <c r="G59" s="305"/>
      <c r="H59" s="328"/>
      <c r="I59" s="298" t="s">
        <v>1961</v>
      </c>
      <c r="J59" s="311"/>
      <c r="K59" s="295"/>
      <c r="L59" s="313" t="str">
        <f xml:space="preserve">
IF(K60="ア",VLOOKUP(I60,ア!$A:$C,2,FALSE),
IF(K60="イ",VLOOKUP(I60,イ!$A:$C,2,FALSE),
IF(K60="ウ",HLOOKUP(I60,ウ!$1:$6,4,FALSE),
IF(K60="エ",VLOOKUP(I60,エ!$A:$E,4,FALSE),""))))</f>
        <v/>
      </c>
      <c r="M59" s="315" t="str">
        <f xml:space="preserve">
IF(K60="ア",VLOOKUP(I60,ア!$A:$C,3,FALSE),
IF(K60="イ",VLOOKUP(I60,イ!$A:$C,3,FALSE),
IF(K60="ウ",HLOOKUP(I60,ウ!$1:$6,5,FALSE)&amp;HLOOKUP(I60,ウ!$1:$6,6,FALSE),
IF(K60="エ",VLOOKUP(I60,エ!$A:$E,4,FALSE),""))))</f>
        <v/>
      </c>
      <c r="N59" s="317"/>
      <c r="O59" s="305"/>
      <c r="P59" s="328"/>
      <c r="Q59" s="319"/>
      <c r="R59" s="294" t="s">
        <v>1976</v>
      </c>
      <c r="S59" s="311"/>
      <c r="T59" s="295"/>
      <c r="U59" s="313" t="str">
        <f xml:space="preserve">
IF(T60="ア",VLOOKUP(R60,ア!$A:$C,2,FALSE),
IF(T60="イ",VLOOKUP(R60,イ!$A:$C,2,FALSE),
IF(T60="ウ",HLOOKUP(R60,ウ!$1:$6,4,FALSE),
IF(T60="エ",VLOOKUP(R60,エ!$A:$E,4,FALSE),""))))</f>
        <v/>
      </c>
      <c r="V59" s="315" t="str">
        <f xml:space="preserve">
IF(T60="ア",VLOOKUP(R60,ア!$A:$C,3,FALSE),
IF(T60="イ",VLOOKUP(R60,イ!$A:$C,3,FALSE),
IF(T60="ウ",HLOOKUP(R60,ウ!$1:$6,5,FALSE)&amp;HLOOKUP(R60,ウ!$1:$6,6,FALSE),
IF(T60="エ",VLOOKUP(R60,エ!$A:$E,4,FALSE),""))))</f>
        <v/>
      </c>
      <c r="W59" s="317"/>
      <c r="X59" s="305"/>
      <c r="Y59" s="307"/>
      <c r="Z59" s="309"/>
    </row>
    <row r="60" spans="1:26" s="187" customFormat="1" ht="22.2" customHeight="1" x14ac:dyDescent="0.45">
      <c r="A60" s="225"/>
      <c r="B60" s="312"/>
      <c r="C60" s="297"/>
      <c r="D60" s="314"/>
      <c r="E60" s="316"/>
      <c r="F60" s="318"/>
      <c r="G60" s="306"/>
      <c r="H60" s="331"/>
      <c r="I60" s="227"/>
      <c r="J60" s="312"/>
      <c r="K60" s="297"/>
      <c r="L60" s="314"/>
      <c r="M60" s="316"/>
      <c r="N60" s="318"/>
      <c r="O60" s="306"/>
      <c r="P60" s="331"/>
      <c r="Q60" s="320"/>
      <c r="R60" s="225"/>
      <c r="S60" s="312"/>
      <c r="T60" s="297"/>
      <c r="U60" s="314"/>
      <c r="V60" s="316"/>
      <c r="W60" s="318"/>
      <c r="X60" s="306"/>
      <c r="Y60" s="308"/>
      <c r="Z60" s="310"/>
    </row>
    <row r="61" spans="1:26" s="187" customFormat="1" ht="22.2" customHeight="1" x14ac:dyDescent="0.45">
      <c r="A61" s="294" t="s">
        <v>7825</v>
      </c>
      <c r="B61" s="311"/>
      <c r="C61" s="295"/>
      <c r="D61" s="313" t="str">
        <f xml:space="preserve">
IF(C62="ア",VLOOKUP(A62,ア!$A:$C,2,FALSE),
IF(C62="イ",VLOOKUP(A62,イ!$A:$C,2,FALSE),
IF(C62="ウ",HLOOKUP(A62,ウ!$1:$6,4,FALSE),
IF(C62="エ",VLOOKUP(A62,エ!$A:$E,4,FALSE),""))))</f>
        <v/>
      </c>
      <c r="E61" s="315" t="str">
        <f xml:space="preserve">
IF(C62="ア",VLOOKUP(A62,ア!$A:$C,3,FALSE),
IF(C62="イ",VLOOKUP(A62,イ!$A:$C,3,FALSE),
IF(C62="ウ",HLOOKUP(A62,ウ!$1:$6,5,FALSE)&amp;HLOOKUP(A62,ウ!$1:$6,6,FALSE),
IF(C62="エ",VLOOKUP(A62,エ!$A:$E,4,FALSE),""))))</f>
        <v/>
      </c>
      <c r="F61" s="317"/>
      <c r="G61" s="305"/>
      <c r="H61" s="328"/>
      <c r="I61" s="298" t="s">
        <v>1962</v>
      </c>
      <c r="J61" s="311"/>
      <c r="K61" s="295"/>
      <c r="L61" s="313" t="str">
        <f xml:space="preserve">
IF(K62="ア",VLOOKUP(I62,ア!$A:$C,2,FALSE),
IF(K62="イ",VLOOKUP(I62,イ!$A:$C,2,FALSE),
IF(K62="ウ",HLOOKUP(I62,ウ!$1:$6,4,FALSE),
IF(K62="エ",VLOOKUP(I62,エ!$A:$E,4,FALSE),""))))</f>
        <v/>
      </c>
      <c r="M61" s="315" t="str">
        <f xml:space="preserve">
IF(K62="ア",VLOOKUP(I62,ア!$A:$C,3,FALSE),
IF(K62="イ",VLOOKUP(I62,イ!$A:$C,3,FALSE),
IF(K62="ウ",HLOOKUP(I62,ウ!$1:$6,5,FALSE)&amp;HLOOKUP(I62,ウ!$1:$6,6,FALSE),
IF(K62="エ",VLOOKUP(I62,エ!$A:$E,4,FALSE),""))))</f>
        <v/>
      </c>
      <c r="N61" s="317"/>
      <c r="O61" s="305"/>
      <c r="P61" s="328"/>
      <c r="Q61" s="319"/>
      <c r="R61" s="294" t="s">
        <v>1977</v>
      </c>
      <c r="S61" s="311"/>
      <c r="T61" s="295"/>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22.2" customHeight="1" x14ac:dyDescent="0.45">
      <c r="A62" s="225"/>
      <c r="B62" s="312"/>
      <c r="C62" s="297"/>
      <c r="D62" s="314"/>
      <c r="E62" s="316"/>
      <c r="F62" s="318"/>
      <c r="G62" s="306"/>
      <c r="H62" s="331"/>
      <c r="I62" s="227"/>
      <c r="J62" s="312"/>
      <c r="K62" s="297"/>
      <c r="L62" s="314"/>
      <c r="M62" s="316"/>
      <c r="N62" s="318"/>
      <c r="O62" s="306"/>
      <c r="P62" s="331"/>
      <c r="Q62" s="320"/>
      <c r="R62" s="225"/>
      <c r="S62" s="312"/>
      <c r="T62" s="297"/>
      <c r="U62" s="314"/>
      <c r="V62" s="316"/>
      <c r="W62" s="318"/>
      <c r="X62" s="306"/>
      <c r="Y62" s="308"/>
      <c r="Z62" s="310"/>
    </row>
    <row r="63" spans="1:26" s="187" customFormat="1" ht="22.2" customHeight="1" x14ac:dyDescent="0.45">
      <c r="A63" s="294" t="s">
        <v>7826</v>
      </c>
      <c r="B63" s="311"/>
      <c r="C63" s="295"/>
      <c r="D63" s="313" t="str">
        <f xml:space="preserve">
IF(C64="ア",VLOOKUP(A64,ア!$A:$C,2,FALSE),
IF(C64="イ",VLOOKUP(A64,イ!$A:$C,2,FALSE),
IF(C64="ウ",HLOOKUP(A64,ウ!$1:$6,4,FALSE),
IF(C64="エ",VLOOKUP(A64,エ!$A:$E,4,FALSE),""))))</f>
        <v/>
      </c>
      <c r="E63" s="315" t="str">
        <f xml:space="preserve">
IF(C64="ア",VLOOKUP(A64,ア!$A:$C,3,FALSE),
IF(C64="イ",VLOOKUP(A64,イ!$A:$C,3,FALSE),
IF(C64="ウ",HLOOKUP(A64,ウ!$1:$6,5,FALSE)&amp;HLOOKUP(A64,ウ!$1:$6,6,FALSE),
IF(C64="エ",VLOOKUP(A64,エ!$A:$E,4,FALSE),""))))</f>
        <v/>
      </c>
      <c r="F63" s="317"/>
      <c r="G63" s="305"/>
      <c r="H63" s="328"/>
      <c r="I63" s="298" t="s">
        <v>1963</v>
      </c>
      <c r="J63" s="311"/>
      <c r="K63" s="295"/>
      <c r="L63" s="313" t="str">
        <f xml:space="preserve">
IF(K64="ア",VLOOKUP(I64,ア!$A:$C,2,FALSE),
IF(K64="イ",VLOOKUP(I64,イ!$A:$C,2,FALSE),
IF(K64="ウ",HLOOKUP(I64,ウ!$1:$6,4,FALSE),
IF(K64="エ",VLOOKUP(I64,エ!$A:$E,4,FALSE),""))))</f>
        <v/>
      </c>
      <c r="M63" s="315" t="str">
        <f xml:space="preserve">
IF(K64="ア",VLOOKUP(I64,ア!$A:$C,3,FALSE),
IF(K64="イ",VLOOKUP(I64,イ!$A:$C,3,FALSE),
IF(K64="ウ",HLOOKUP(I64,ウ!$1:$6,5,FALSE)&amp;HLOOKUP(I64,ウ!$1:$6,6,FALSE),
IF(K64="エ",VLOOKUP(I64,エ!$A:$E,4,FALSE),""))))</f>
        <v/>
      </c>
      <c r="N63" s="317"/>
      <c r="O63" s="305"/>
      <c r="P63" s="328"/>
      <c r="Q63" s="319"/>
      <c r="R63" s="294" t="s">
        <v>1978</v>
      </c>
      <c r="S63" s="311"/>
      <c r="T63" s="295"/>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22.2" customHeight="1" x14ac:dyDescent="0.45">
      <c r="A64" s="225"/>
      <c r="B64" s="312"/>
      <c r="C64" s="297"/>
      <c r="D64" s="314"/>
      <c r="E64" s="316"/>
      <c r="F64" s="318"/>
      <c r="G64" s="306"/>
      <c r="H64" s="331"/>
      <c r="I64" s="227"/>
      <c r="J64" s="312"/>
      <c r="K64" s="297"/>
      <c r="L64" s="314"/>
      <c r="M64" s="316"/>
      <c r="N64" s="318"/>
      <c r="O64" s="306"/>
      <c r="P64" s="331"/>
      <c r="Q64" s="320"/>
      <c r="R64" s="225"/>
      <c r="S64" s="312"/>
      <c r="T64" s="297"/>
      <c r="U64" s="314"/>
      <c r="V64" s="316"/>
      <c r="W64" s="318"/>
      <c r="X64" s="306"/>
      <c r="Y64" s="308"/>
      <c r="Z64" s="310"/>
    </row>
    <row r="65" spans="1:26" s="187" customFormat="1" ht="22.2" customHeight="1" x14ac:dyDescent="0.45">
      <c r="A65" s="294" t="s">
        <v>7827</v>
      </c>
      <c r="B65" s="311"/>
      <c r="C65" s="295"/>
      <c r="D65" s="313" t="str">
        <f xml:space="preserve">
IF(C66="ア",VLOOKUP(A66,ア!$A:$C,2,FALSE),
IF(C66="イ",VLOOKUP(A66,イ!$A:$C,2,FALSE),
IF(C66="ウ",HLOOKUP(A66,ウ!$1:$6,4,FALSE),
IF(C66="エ",VLOOKUP(A66,エ!$A:$E,4,FALSE),""))))</f>
        <v/>
      </c>
      <c r="E65" s="315" t="str">
        <f xml:space="preserve">
IF(C66="ア",VLOOKUP(A66,ア!$A:$C,3,FALSE),
IF(C66="イ",VLOOKUP(A66,イ!$A:$C,3,FALSE),
IF(C66="ウ",HLOOKUP(A66,ウ!$1:$6,5,FALSE)&amp;HLOOKUP(A66,ウ!$1:$6,6,FALSE),
IF(C66="エ",VLOOKUP(A66,エ!$A:$E,4,FALSE),""))))</f>
        <v/>
      </c>
      <c r="F65" s="317"/>
      <c r="G65" s="305"/>
      <c r="H65" s="328"/>
      <c r="I65" s="298" t="s">
        <v>1964</v>
      </c>
      <c r="J65" s="311"/>
      <c r="K65" s="295"/>
      <c r="L65" s="313" t="str">
        <f xml:space="preserve">
IF(K66="ア",VLOOKUP(I66,ア!$A:$C,2,FALSE),
IF(K66="イ",VLOOKUP(I66,イ!$A:$C,2,FALSE),
IF(K66="ウ",HLOOKUP(I66,ウ!$1:$6,4,FALSE),
IF(K66="エ",VLOOKUP(I66,エ!$A:$E,4,FALSE),""))))</f>
        <v/>
      </c>
      <c r="M65" s="315" t="str">
        <f xml:space="preserve">
IF(K66="ア",VLOOKUP(I66,ア!$A:$C,3,FALSE),
IF(K66="イ",VLOOKUP(I66,イ!$A:$C,3,FALSE),
IF(K66="ウ",HLOOKUP(I66,ウ!$1:$6,5,FALSE)&amp;HLOOKUP(I66,ウ!$1:$6,6,FALSE),
IF(K66="エ",VLOOKUP(I66,エ!$A:$E,4,FALSE),""))))</f>
        <v/>
      </c>
      <c r="N65" s="317"/>
      <c r="O65" s="305"/>
      <c r="P65" s="328"/>
      <c r="Q65" s="319"/>
      <c r="R65" s="294" t="s">
        <v>1979</v>
      </c>
      <c r="S65" s="311"/>
      <c r="T65" s="295"/>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22.2" customHeight="1" x14ac:dyDescent="0.45">
      <c r="A66" s="225"/>
      <c r="B66" s="312"/>
      <c r="C66" s="297"/>
      <c r="D66" s="314"/>
      <c r="E66" s="316"/>
      <c r="F66" s="318"/>
      <c r="G66" s="306"/>
      <c r="H66" s="331"/>
      <c r="I66" s="227"/>
      <c r="J66" s="312"/>
      <c r="K66" s="297"/>
      <c r="L66" s="314"/>
      <c r="M66" s="316"/>
      <c r="N66" s="318"/>
      <c r="O66" s="306"/>
      <c r="P66" s="331"/>
      <c r="Q66" s="320"/>
      <c r="R66" s="225"/>
      <c r="S66" s="312"/>
      <c r="T66" s="297"/>
      <c r="U66" s="314"/>
      <c r="V66" s="316"/>
      <c r="W66" s="318"/>
      <c r="X66" s="306"/>
      <c r="Y66" s="308"/>
      <c r="Z66" s="310"/>
    </row>
    <row r="67" spans="1:26" s="187" customFormat="1" ht="22.2" customHeight="1" x14ac:dyDescent="0.45">
      <c r="A67" s="294" t="s">
        <v>7828</v>
      </c>
      <c r="B67" s="311"/>
      <c r="C67" s="295"/>
      <c r="D67" s="313" t="str">
        <f xml:space="preserve">
IF(C68="ア",VLOOKUP(A68,ア!$A:$C,2,FALSE),
IF(C68="イ",VLOOKUP(A68,イ!$A:$C,2,FALSE),
IF(C68="ウ",HLOOKUP(A68,ウ!$1:$6,4,FALSE),
IF(C68="エ",VLOOKUP(A68,エ!$A:$E,4,FALSE),""))))</f>
        <v/>
      </c>
      <c r="E67" s="315" t="str">
        <f xml:space="preserve">
IF(C68="ア",VLOOKUP(A68,ア!$A:$C,3,FALSE),
IF(C68="イ",VLOOKUP(A68,イ!$A:$C,3,FALSE),
IF(C68="ウ",HLOOKUP(A68,ウ!$1:$6,5,FALSE)&amp;HLOOKUP(A68,ウ!$1:$6,6,FALSE),
IF(C68="エ",VLOOKUP(A68,エ!$A:$E,4,FALSE),""))))</f>
        <v/>
      </c>
      <c r="F67" s="317"/>
      <c r="G67" s="305"/>
      <c r="H67" s="328"/>
      <c r="I67" s="298" t="s">
        <v>1965</v>
      </c>
      <c r="J67" s="311"/>
      <c r="K67" s="295"/>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94" t="s">
        <v>1980</v>
      </c>
      <c r="S67" s="311"/>
      <c r="T67" s="295"/>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22.2" customHeight="1" x14ac:dyDescent="0.45">
      <c r="A68" s="225"/>
      <c r="B68" s="312"/>
      <c r="C68" s="297"/>
      <c r="D68" s="314"/>
      <c r="E68" s="316"/>
      <c r="F68" s="318"/>
      <c r="G68" s="306"/>
      <c r="H68" s="331"/>
      <c r="I68" s="227"/>
      <c r="J68" s="312"/>
      <c r="K68" s="297"/>
      <c r="L68" s="314"/>
      <c r="M68" s="316"/>
      <c r="N68" s="318"/>
      <c r="O68" s="306"/>
      <c r="P68" s="331"/>
      <c r="Q68" s="320"/>
      <c r="R68" s="225"/>
      <c r="S68" s="312"/>
      <c r="T68" s="297"/>
      <c r="U68" s="314"/>
      <c r="V68" s="316"/>
      <c r="W68" s="318"/>
      <c r="X68" s="306"/>
      <c r="Y68" s="308"/>
      <c r="Z68" s="310"/>
    </row>
    <row r="69" spans="1:26" s="187" customFormat="1" ht="22.2" customHeight="1" x14ac:dyDescent="0.45">
      <c r="A69" s="294" t="s">
        <v>7829</v>
      </c>
      <c r="B69" s="311"/>
      <c r="C69" s="295"/>
      <c r="D69" s="313" t="str">
        <f xml:space="preserve">
IF(C70="ア",VLOOKUP(A70,ア!$A:$C,2,FALSE),
IF(C70="イ",VLOOKUP(A70,イ!$A:$C,2,FALSE),
IF(C70="ウ",HLOOKUP(A70,ウ!$1:$6,4,FALSE),
IF(C70="エ",VLOOKUP(A70,エ!$A:$E,4,FALSE),""))))</f>
        <v/>
      </c>
      <c r="E69" s="315" t="str">
        <f xml:space="preserve">
IF(C70="ア",VLOOKUP(A70,ア!$A:$C,3,FALSE),
IF(C70="イ",VLOOKUP(A70,イ!$A:$C,3,FALSE),
IF(C70="ウ",HLOOKUP(A70,ウ!$1:$6,5,FALSE)&amp;HLOOKUP(A70,ウ!$1:$6,6,FALSE),
IF(C70="エ",VLOOKUP(A70,エ!$A:$E,4,FALSE),""))))</f>
        <v/>
      </c>
      <c r="F69" s="317"/>
      <c r="G69" s="305"/>
      <c r="H69" s="328"/>
      <c r="I69" s="298" t="s">
        <v>1966</v>
      </c>
      <c r="J69" s="311"/>
      <c r="K69" s="295"/>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94" t="s">
        <v>1981</v>
      </c>
      <c r="S69" s="311"/>
      <c r="T69" s="295"/>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22.2" customHeight="1" x14ac:dyDescent="0.45">
      <c r="A70" s="225"/>
      <c r="B70" s="312"/>
      <c r="C70" s="297"/>
      <c r="D70" s="314"/>
      <c r="E70" s="316"/>
      <c r="F70" s="318"/>
      <c r="G70" s="306"/>
      <c r="H70" s="331"/>
      <c r="I70" s="227"/>
      <c r="J70" s="312"/>
      <c r="K70" s="297"/>
      <c r="L70" s="314"/>
      <c r="M70" s="316"/>
      <c r="N70" s="318"/>
      <c r="O70" s="306"/>
      <c r="P70" s="331"/>
      <c r="Q70" s="320"/>
      <c r="R70" s="225"/>
      <c r="S70" s="312"/>
      <c r="T70" s="297"/>
      <c r="U70" s="314"/>
      <c r="V70" s="316"/>
      <c r="W70" s="318"/>
      <c r="X70" s="306"/>
      <c r="Y70" s="308"/>
      <c r="Z70" s="310"/>
    </row>
    <row r="71" spans="1:26" s="187" customFormat="1" ht="22.2" customHeight="1" x14ac:dyDescent="0.45">
      <c r="A71" s="294" t="s">
        <v>7830</v>
      </c>
      <c r="B71" s="311"/>
      <c r="C71" s="295"/>
      <c r="D71" s="313" t="str">
        <f xml:space="preserve">
IF(C72="ア",VLOOKUP(A72,ア!$A:$C,2,FALSE),
IF(C72="イ",VLOOKUP(A72,イ!$A:$C,2,FALSE),
IF(C72="ウ",HLOOKUP(A72,ウ!$1:$6,4,FALSE),
IF(C72="エ",VLOOKUP(A72,エ!$A:$E,4,FALSE),""))))</f>
        <v/>
      </c>
      <c r="E71" s="315" t="str">
        <f xml:space="preserve">
IF(C72="ア",VLOOKUP(A72,ア!$A:$C,3,FALSE),
IF(C72="イ",VLOOKUP(A72,イ!$A:$C,3,FALSE),
IF(C72="ウ",HLOOKUP(A72,ウ!$1:$6,5,FALSE)&amp;HLOOKUP(A72,ウ!$1:$6,6,FALSE),
IF(C72="エ",VLOOKUP(A72,エ!$A:$E,4,FALSE),""))))</f>
        <v/>
      </c>
      <c r="F71" s="317"/>
      <c r="G71" s="305"/>
      <c r="H71" s="328"/>
      <c r="I71" s="298" t="s">
        <v>1967</v>
      </c>
      <c r="J71" s="311"/>
      <c r="K71" s="295"/>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94" t="s">
        <v>1982</v>
      </c>
      <c r="S71" s="311"/>
      <c r="T71" s="295"/>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22.2" customHeight="1" x14ac:dyDescent="0.45">
      <c r="A72" s="225"/>
      <c r="B72" s="312"/>
      <c r="C72" s="297"/>
      <c r="D72" s="314"/>
      <c r="E72" s="316"/>
      <c r="F72" s="318"/>
      <c r="G72" s="306"/>
      <c r="H72" s="331"/>
      <c r="I72" s="227"/>
      <c r="J72" s="312"/>
      <c r="K72" s="297"/>
      <c r="L72" s="314"/>
      <c r="M72" s="316"/>
      <c r="N72" s="318"/>
      <c r="O72" s="306"/>
      <c r="P72" s="331"/>
      <c r="Q72" s="320"/>
      <c r="R72" s="225"/>
      <c r="S72" s="312"/>
      <c r="T72" s="297"/>
      <c r="U72" s="314"/>
      <c r="V72" s="316"/>
      <c r="W72" s="318"/>
      <c r="X72" s="306"/>
      <c r="Y72" s="308"/>
      <c r="Z72" s="310"/>
    </row>
    <row r="73" spans="1:26" s="187" customFormat="1" ht="22.2" customHeight="1" x14ac:dyDescent="0.45">
      <c r="A73" s="294" t="s">
        <v>7831</v>
      </c>
      <c r="B73" s="311"/>
      <c r="C73" s="295"/>
      <c r="D73" s="313" t="str">
        <f xml:space="preserve">
IF(C74="ア",VLOOKUP(A74,ア!$A:$C,2,FALSE),
IF(C74="イ",VLOOKUP(A74,イ!$A:$C,2,FALSE),
IF(C74="ウ",HLOOKUP(A74,ウ!$1:$6,4,FALSE),
IF(C74="エ",VLOOKUP(A74,エ!$A:$E,4,FALSE),""))))</f>
        <v/>
      </c>
      <c r="E73" s="315" t="str">
        <f xml:space="preserve">
IF(C74="ア",VLOOKUP(A74,ア!$A:$C,3,FALSE),
IF(C74="イ",VLOOKUP(A74,イ!$A:$C,3,FALSE),
IF(C74="ウ",HLOOKUP(A74,ウ!$1:$6,5,FALSE)&amp;HLOOKUP(A74,ウ!$1:$6,6,FALSE),
IF(C74="エ",VLOOKUP(A74,エ!$A:$E,4,FALSE),""))))</f>
        <v/>
      </c>
      <c r="F73" s="317"/>
      <c r="G73" s="305"/>
      <c r="H73" s="328"/>
      <c r="I73" s="298" t="s">
        <v>1968</v>
      </c>
      <c r="J73" s="311"/>
      <c r="K73" s="295"/>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94" t="s">
        <v>1983</v>
      </c>
      <c r="S73" s="311"/>
      <c r="T73" s="295"/>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22.2" customHeight="1" x14ac:dyDescent="0.45">
      <c r="A74" s="225"/>
      <c r="B74" s="312"/>
      <c r="C74" s="297"/>
      <c r="D74" s="314"/>
      <c r="E74" s="316"/>
      <c r="F74" s="318"/>
      <c r="G74" s="306"/>
      <c r="H74" s="331"/>
      <c r="I74" s="227"/>
      <c r="J74" s="312"/>
      <c r="K74" s="297"/>
      <c r="L74" s="314"/>
      <c r="M74" s="316"/>
      <c r="N74" s="318"/>
      <c r="O74" s="306"/>
      <c r="P74" s="331"/>
      <c r="Q74" s="320"/>
      <c r="R74" s="225"/>
      <c r="S74" s="312"/>
      <c r="T74" s="297"/>
      <c r="U74" s="314"/>
      <c r="V74" s="316"/>
      <c r="W74" s="318"/>
      <c r="X74" s="306"/>
      <c r="Y74" s="308"/>
      <c r="Z74" s="310"/>
    </row>
    <row r="75" spans="1:26" s="187" customFormat="1" ht="22.2" customHeight="1" x14ac:dyDescent="0.45">
      <c r="A75" s="294" t="s">
        <v>7832</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22.2"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22.2" customHeight="1" x14ac:dyDescent="0.45">
      <c r="A77" s="300" t="s">
        <v>7833</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22.2"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22.2" customHeight="1" x14ac:dyDescent="0.45">
      <c r="A79" s="294" t="s">
        <v>7834</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22.2"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22.2" customHeight="1" x14ac:dyDescent="0.45">
      <c r="A81" s="294" t="s">
        <v>7835</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22.2"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22.2"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22.2"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22.2"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22.2"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22.2" customHeight="1" x14ac:dyDescent="0.45">
      <c r="A87" s="294" t="s">
        <v>7836</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22.2"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22.2" customHeight="1" x14ac:dyDescent="0.45">
      <c r="A89" s="294" t="s">
        <v>7837</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22.2"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22.2" customHeight="1" x14ac:dyDescent="0.45">
      <c r="A91" s="294" t="s">
        <v>7838</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22.2"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22.2" customHeight="1" x14ac:dyDescent="0.45">
      <c r="A93" s="294" t="s">
        <v>7839</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22.2"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22.2" customHeight="1" x14ac:dyDescent="0.45">
      <c r="A95" s="294" t="s">
        <v>7840</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22.2"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22.2" customHeight="1" x14ac:dyDescent="0.45">
      <c r="A97" s="294" t="s">
        <v>7841</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22.2"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22.2" customHeight="1" x14ac:dyDescent="0.45">
      <c r="A99" s="294" t="s">
        <v>7842</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22.2"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22.2" customHeight="1" x14ac:dyDescent="0.45">
      <c r="A101" s="294" t="s">
        <v>7843</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22.2"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22.2" customHeight="1" x14ac:dyDescent="0.45">
      <c r="A103" s="294" t="s">
        <v>7844</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22.2"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22.2" customHeight="1" x14ac:dyDescent="0.45">
      <c r="A105" s="294" t="s">
        <v>7845</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22.2"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22.2" customHeight="1" x14ac:dyDescent="0.45">
      <c r="A107" s="300" t="s">
        <v>7846</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22.2"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22.2" customHeight="1" x14ac:dyDescent="0.45">
      <c r="A109" s="294" t="s">
        <v>7847</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22.2"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22.2" customHeight="1" x14ac:dyDescent="0.45">
      <c r="A111" s="294" t="s">
        <v>7848</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22.2"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22.2"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22.2"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22.2"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22.2"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22.2" customHeight="1" x14ac:dyDescent="0.45">
      <c r="A117" s="294" t="s">
        <v>7849</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22.2"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22.2" customHeight="1" x14ac:dyDescent="0.45">
      <c r="A119" s="294" t="s">
        <v>7850</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22.2"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22.2" customHeight="1" x14ac:dyDescent="0.45">
      <c r="A121" s="294" t="s">
        <v>7851</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22.2"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22.2" customHeight="1" x14ac:dyDescent="0.45">
      <c r="A123" s="294" t="s">
        <v>7852</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22.2"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22.2" customHeight="1" x14ac:dyDescent="0.45">
      <c r="A125" s="294" t="s">
        <v>7853</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22.2"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22.2" customHeight="1" x14ac:dyDescent="0.45">
      <c r="A127" s="294" t="s">
        <v>7854</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22.2"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22.2" customHeight="1" x14ac:dyDescent="0.45">
      <c r="A129" s="294" t="s">
        <v>7855</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22.2"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22.2" customHeight="1" x14ac:dyDescent="0.45">
      <c r="A131" s="294" t="s">
        <v>7856</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22.2"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22.2" customHeight="1" x14ac:dyDescent="0.45">
      <c r="A133" s="294" t="s">
        <v>7857</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22.2"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22.2" customHeight="1" x14ac:dyDescent="0.45">
      <c r="A135" s="294" t="s">
        <v>7858</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22.2"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28">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Y19:Y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X19:X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T18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K28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佐野支援学校</v>
      </c>
      <c r="B2" s="286" t="str">
        <f>'様式4・小学部（低）'!W3</f>
        <v>小学部（低）</v>
      </c>
      <c r="C2" s="287">
        <f>集計用!F2</f>
        <v>4</v>
      </c>
      <c r="D2" s="287">
        <f>集計用!G2</f>
        <v>2</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4</v>
      </c>
      <c r="G2" s="286">
        <f>IF(COUNTIF($B:$B,G1)=0,0,COUNTA(_xlfn.UNIQUE(G3:G182))-1)</f>
        <v>2</v>
      </c>
      <c r="H2" s="286">
        <f>IF(COUNTIF($B:$B,H1)=0,0,COUNTA(_xlfn.UNIQUE(H3:H182))-1)</f>
        <v>7</v>
      </c>
      <c r="I2" s="286">
        <f>IF(COUNTIF($B:$B,I1)=0,0,COUNTA(_xlfn.UNIQUE(I3:I182))-1)</f>
        <v>0</v>
      </c>
      <c r="J2" s="286">
        <f>IF(COUNTIF($B:$B,J1)=0,0,COUNTA(_xlfn.UNIQUE(J3:J182))-1)</f>
        <v>0</v>
      </c>
    </row>
    <row r="3" spans="1:10" x14ac:dyDescent="0.45">
      <c r="A3" s="286" t="s">
        <v>7728</v>
      </c>
      <c r="B3" s="286" t="str">
        <f>'様式4・小学部（低）'!C18</f>
        <v>ウ</v>
      </c>
      <c r="C3" s="286" t="str">
        <f>'様式4・小学部（低）'!E17</f>
        <v>ノンタンぶらんこのせて</v>
      </c>
      <c r="E3" s="286" t="s">
        <v>7648</v>
      </c>
      <c r="F3" s="286" t="str" cm="1">
        <f t="array" ref="F3:F6">IFERROR(_xlfn._xlws.FILTER($C$3:$C$182,($B$3:$B$182=F1)*($D$3:$D$182&lt;&gt;"〇")),"")</f>
        <v>小学音楽　おんがくのおくりもの１</v>
      </c>
      <c r="G3" s="286" t="str" cm="1">
        <f t="array" ref="G3:G4">IFERROR(_xlfn._xlws.FILTER($C$3:$C$182,($B$3:$B$182=G1)*($D$3:$D$182&lt;&gt;"〇")),"")</f>
        <v>こくご　☆☆</v>
      </c>
      <c r="H3" s="286" t="str" cm="1">
        <f t="array" ref="H3:H9">IFERROR(_xlfn._xlws.FILTER($C$3:$C$182,($B$3:$B$182=H1)*($D$3:$D$182&lt;&gt;"〇")),"")</f>
        <v>ノンタンぶらんこのせて</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ブルーナの絵本まる､しかく､さんかく</v>
      </c>
      <c r="E4" s="286" t="s">
        <v>7648</v>
      </c>
      <c r="F4" s="286" t="str">
        <v>小学音楽　音楽のおくりもの２</v>
      </c>
      <c r="G4" s="286" t="str">
        <v>さんすう　☆☆（１）
さんすう　☆☆（２）</v>
      </c>
      <c r="H4" s="286" t="str">
        <v>ブルーナの絵本まる､しかく､さんかく</v>
      </c>
    </row>
    <row r="5" spans="1:10" x14ac:dyDescent="0.45">
      <c r="A5" s="286" t="s">
        <v>2026</v>
      </c>
      <c r="B5" s="286" t="str">
        <f>'様式4・小学部（低）'!C22</f>
        <v>ウ</v>
      </c>
      <c r="C5" s="286" t="str">
        <f>'様式4・小学部（低）'!E21</f>
        <v>かばくん くらしのえほん１かばくんのいちにち</v>
      </c>
      <c r="E5" s="286" t="s">
        <v>7648</v>
      </c>
      <c r="F5" s="286" t="str">
        <v>小学音楽　音楽のおくりもの３</v>
      </c>
      <c r="H5" s="286" t="str">
        <v>かばくん くらしのえほん１かばくんのいちにち</v>
      </c>
    </row>
    <row r="6" spans="1:10" x14ac:dyDescent="0.45">
      <c r="A6" s="286" t="s">
        <v>2029</v>
      </c>
      <c r="B6" s="286" t="str">
        <f>'様式4・小学部（低）'!C24</f>
        <v>ア</v>
      </c>
      <c r="C6" s="286" t="str">
        <f>'様式4・小学部（低）'!E23</f>
        <v>小学音楽　おんがくのおくりもの１</v>
      </c>
      <c r="E6" s="286" t="s">
        <v>7648</v>
      </c>
      <c r="F6" s="286" t="str">
        <v>ずがこうさく１・２上　わくわくするね
ずがこうさく１・２下　_x000D_みつけたよ</v>
      </c>
      <c r="H6" s="286" t="str">
        <v>あそびの絵本えのぐあそび</v>
      </c>
    </row>
    <row r="7" spans="1:10" x14ac:dyDescent="0.45">
      <c r="A7" s="286" t="s">
        <v>2032</v>
      </c>
      <c r="B7" s="286" t="str">
        <f>'様式4・小学部（低）'!C26</f>
        <v>ウ</v>
      </c>
      <c r="C7" s="286" t="str">
        <f>'様式4・小学部（低）'!E25</f>
        <v>あそびの絵本えのぐあそび</v>
      </c>
      <c r="E7" s="286" t="s">
        <v>7648</v>
      </c>
      <c r="H7" s="286" t="str">
        <v>ピーマン村の絵本たちさつまのおいも</v>
      </c>
    </row>
    <row r="8" spans="1:10" x14ac:dyDescent="0.45">
      <c r="A8" s="286" t="s">
        <v>2035</v>
      </c>
      <c r="B8" s="286">
        <f>'様式4・小学部（低）'!C28</f>
        <v>0</v>
      </c>
      <c r="C8" s="286" t="str">
        <f>'様式4・小学部（低）'!E27</f>
        <v/>
      </c>
      <c r="E8" s="286" t="s">
        <v>7648</v>
      </c>
      <c r="H8" s="286" t="str">
        <v>0.1.2.えほんおおきい　ちいさい</v>
      </c>
    </row>
    <row r="9" spans="1:10" x14ac:dyDescent="0.45">
      <c r="A9" s="286" t="s">
        <v>2038</v>
      </c>
      <c r="B9" s="286">
        <f>'様式4・小学部（低）'!C30</f>
        <v>0</v>
      </c>
      <c r="C9" s="286" t="str">
        <f>'様式4・小学部（低）'!E29</f>
        <v/>
      </c>
      <c r="E9" s="286" t="s">
        <v>7648</v>
      </c>
      <c r="H9" s="286" t="str">
        <v>でんしゃでいこうでんしゃでかえろう</v>
      </c>
    </row>
    <row r="10" spans="1:10" x14ac:dyDescent="0.45">
      <c r="A10" s="286" t="s">
        <v>2041</v>
      </c>
      <c r="B10" s="286">
        <f>'様式4・小学部（低）'!C32</f>
        <v>0</v>
      </c>
      <c r="C10" s="286" t="str">
        <f>'様式4・小学部（低）'!E31</f>
        <v/>
      </c>
      <c r="E10" s="286" t="s">
        <v>7648</v>
      </c>
    </row>
    <row r="11" spans="1:10" x14ac:dyDescent="0.45">
      <c r="A11" s="286" t="s">
        <v>2044</v>
      </c>
      <c r="B11" s="286">
        <f>'様式4・小学部（低）'!C34</f>
        <v>0</v>
      </c>
      <c r="C11" s="286" t="str">
        <f>'様式4・小学部（低）'!E33</f>
        <v/>
      </c>
      <c r="E11" s="286" t="s">
        <v>7648</v>
      </c>
    </row>
    <row r="12" spans="1:10" x14ac:dyDescent="0.45">
      <c r="A12" s="286" t="s">
        <v>2047</v>
      </c>
      <c r="B12" s="286">
        <f>'様式4・小学部（低）'!C36</f>
        <v>0</v>
      </c>
      <c r="C12" s="286" t="str">
        <f>'様式4・小学部（低）'!E35</f>
        <v/>
      </c>
      <c r="E12" s="286" t="s">
        <v>7648</v>
      </c>
    </row>
    <row r="13" spans="1:10" x14ac:dyDescent="0.45">
      <c r="A13" s="286" t="s">
        <v>2050</v>
      </c>
      <c r="B13" s="286">
        <f>'様式4・小学部（低）'!C38</f>
        <v>0</v>
      </c>
      <c r="C13" s="286" t="str">
        <f>'様式4・小学部（低）'!E37</f>
        <v/>
      </c>
      <c r="E13" s="286" t="s">
        <v>7648</v>
      </c>
    </row>
    <row r="14" spans="1:10" x14ac:dyDescent="0.45">
      <c r="A14" s="286" t="s">
        <v>2053</v>
      </c>
      <c r="B14" s="286">
        <f>'様式4・小学部（低）'!C40</f>
        <v>0</v>
      </c>
      <c r="C14" s="286" t="str">
        <f>'様式4・小学部（低）'!E39</f>
        <v/>
      </c>
      <c r="E14" s="286" t="s">
        <v>7648</v>
      </c>
    </row>
    <row r="15" spans="1:10" x14ac:dyDescent="0.45">
      <c r="A15" s="286" t="s">
        <v>2056</v>
      </c>
      <c r="B15" s="286">
        <f>'様式4・小学部（低）'!C42</f>
        <v>0</v>
      </c>
      <c r="C15" s="286" t="str">
        <f>'様式4・小学部（低）'!E41</f>
        <v/>
      </c>
      <c r="E15" s="286" t="s">
        <v>7648</v>
      </c>
    </row>
    <row r="16" spans="1:10" x14ac:dyDescent="0.45">
      <c r="A16" s="286" t="s">
        <v>2059</v>
      </c>
      <c r="B16" s="286">
        <f>'様式4・小学部（低）'!C44</f>
        <v>0</v>
      </c>
      <c r="C16" s="286" t="str">
        <f>'様式4・小学部（低）'!E43</f>
        <v/>
      </c>
      <c r="E16" s="286" t="s">
        <v>7648</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ノンタンぶらんこのせて</v>
      </c>
      <c r="D63" s="286" t="str">
        <f>'様式4・小学部（低）'!Q17</f>
        <v>〇</v>
      </c>
      <c r="E63" s="286" t="s">
        <v>7648</v>
      </c>
    </row>
    <row r="64" spans="1:5" x14ac:dyDescent="0.45">
      <c r="A64" s="286" t="s">
        <v>2024</v>
      </c>
      <c r="B64" s="286" t="str">
        <f>'様式4・小学部（低）'!K20</f>
        <v>ウ</v>
      </c>
      <c r="C64" s="286" t="str">
        <f>'様式4・小学部（低）'!M19</f>
        <v>ブルーナの絵本まる､しかく､さんかく</v>
      </c>
      <c r="D64" s="286" t="str">
        <f>'様式4・小学部（低）'!Q19</f>
        <v>〇</v>
      </c>
      <c r="E64" s="286" t="s">
        <v>7648</v>
      </c>
    </row>
    <row r="65" spans="1:5" x14ac:dyDescent="0.45">
      <c r="A65" s="286" t="s">
        <v>2027</v>
      </c>
      <c r="B65" s="286" t="str">
        <f>'様式4・小学部（低）'!K22</f>
        <v>ウ</v>
      </c>
      <c r="C65" s="286" t="str">
        <f>'様式4・小学部（低）'!M21</f>
        <v>かばくん くらしのえほん１かばくんのいちにち</v>
      </c>
      <c r="D65" s="286" t="str">
        <f>'様式4・小学部（低）'!Q21</f>
        <v>〇</v>
      </c>
      <c r="E65" s="286" t="s">
        <v>7648</v>
      </c>
    </row>
    <row r="66" spans="1:5" x14ac:dyDescent="0.45">
      <c r="A66" s="286" t="s">
        <v>2030</v>
      </c>
      <c r="B66" s="286" t="str">
        <f>'様式4・小学部（低）'!K24</f>
        <v>ア</v>
      </c>
      <c r="C66" s="286" t="str">
        <f>'様式4・小学部（低）'!M23</f>
        <v>小学音楽　音楽のおくりもの２</v>
      </c>
      <c r="D66" s="286">
        <f>'様式4・小学部（低）'!Q23</f>
        <v>0</v>
      </c>
      <c r="E66" s="286" t="s">
        <v>7648</v>
      </c>
    </row>
    <row r="67" spans="1:5" x14ac:dyDescent="0.45">
      <c r="A67" s="286" t="s">
        <v>2033</v>
      </c>
      <c r="B67" s="286" t="str">
        <f>'様式4・小学部（低）'!K26</f>
        <v>ウ</v>
      </c>
      <c r="C67" s="286" t="str">
        <f>'様式4・小学部（低）'!M25</f>
        <v>あそびの絵本えのぐあそび</v>
      </c>
      <c r="D67" s="286" t="str">
        <f>'様式4・小学部（低）'!Q25</f>
        <v>〇</v>
      </c>
      <c r="E67" s="286" t="s">
        <v>7648</v>
      </c>
    </row>
    <row r="68" spans="1:5" x14ac:dyDescent="0.45">
      <c r="A68" s="286" t="s">
        <v>2036</v>
      </c>
      <c r="B68" s="286">
        <f>'様式4・小学部（低）'!K28</f>
        <v>0</v>
      </c>
      <c r="C68" s="286">
        <f>'様式4・小学部（低）'!M27</f>
        <v>0</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ピーマン村の絵本たちさつまのおいも</v>
      </c>
      <c r="D123" s="286">
        <f>'様式4・小学部（低）'!Z17</f>
        <v>0</v>
      </c>
    </row>
    <row r="124" spans="1:5" x14ac:dyDescent="0.45">
      <c r="A124" s="286" t="s">
        <v>2025</v>
      </c>
      <c r="B124" s="286" t="str">
        <f>'様式4・小学部（低）'!T20</f>
        <v>イ</v>
      </c>
      <c r="C124" s="286" t="str">
        <f>'様式4・小学部（低）'!V19</f>
        <v>こくご　☆☆</v>
      </c>
      <c r="D124" s="286">
        <f>'様式4・小学部（低）'!Z19</f>
        <v>0</v>
      </c>
    </row>
    <row r="125" spans="1:5" x14ac:dyDescent="0.45">
      <c r="A125" s="286" t="s">
        <v>2028</v>
      </c>
      <c r="B125" s="286" t="str">
        <f>'様式4・小学部（低）'!T22</f>
        <v>ウ</v>
      </c>
      <c r="C125" s="286" t="str">
        <f>'様式4・小学部（低）'!V21</f>
        <v>0.1.2.えほんおおきい　ちいさい</v>
      </c>
      <c r="D125" s="286">
        <f>'様式4・小学部（低）'!Z21</f>
        <v>0</v>
      </c>
    </row>
    <row r="126" spans="1:5" x14ac:dyDescent="0.45">
      <c r="A126" s="286" t="s">
        <v>2031</v>
      </c>
      <c r="B126" s="286" t="str">
        <f>'様式4・小学部（低）'!T24</f>
        <v>イ</v>
      </c>
      <c r="C126" s="286" t="str">
        <f>'様式4・小学部（低）'!V23</f>
        <v>さんすう　☆☆（１）
さんすう　☆☆（２）</v>
      </c>
      <c r="D126" s="286">
        <f>'様式4・小学部（低）'!Z23</f>
        <v>0</v>
      </c>
    </row>
    <row r="127" spans="1:5" x14ac:dyDescent="0.45">
      <c r="A127" s="286" t="s">
        <v>2034</v>
      </c>
      <c r="B127" s="286" t="str">
        <f>'様式4・小学部（低）'!T26</f>
        <v>ウ</v>
      </c>
      <c r="C127" s="286" t="str">
        <f>'様式4・小学部（低）'!V25</f>
        <v>でんしゃでいこうでんしゃでかえろう</v>
      </c>
      <c r="D127" s="286">
        <f>'様式4・小学部（低）'!Z25</f>
        <v>0</v>
      </c>
    </row>
    <row r="128" spans="1:5" x14ac:dyDescent="0.45">
      <c r="A128" s="286" t="s">
        <v>2037</v>
      </c>
      <c r="B128" s="286" t="str">
        <f>'様式4・小学部（低）'!T28</f>
        <v>ア</v>
      </c>
      <c r="C128" s="286" t="str">
        <f>'様式4・小学部（低）'!V27</f>
        <v>小学音楽　音楽のおくりもの３</v>
      </c>
      <c r="D128" s="286">
        <f>'様式4・小学部（低）'!Z27</f>
        <v>0</v>
      </c>
    </row>
    <row r="129" spans="1:4" x14ac:dyDescent="0.45">
      <c r="A129" s="286" t="s">
        <v>2040</v>
      </c>
      <c r="B129" s="286" t="str">
        <f>'様式4・小学部（低）'!T30</f>
        <v>ア</v>
      </c>
      <c r="C129" s="286" t="str">
        <f>'様式4・小学部（低）'!V29</f>
        <v>ずがこうさく１・２上　わくわくするね
ずがこうさく１・２下　_x000D_みつけたよ</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F8" sqref="F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1" t="str">
        <f>'様式4・小学部（低）'!W3</f>
        <v>小学部（低）</v>
      </c>
      <c r="B1" s="382"/>
      <c r="C1" s="383" t="s">
        <v>5528</v>
      </c>
      <c r="D1" s="384"/>
      <c r="E1" s="157"/>
      <c r="F1" s="385"/>
      <c r="G1" s="385"/>
      <c r="H1" s="385"/>
      <c r="I1" s="385"/>
    </row>
    <row r="2" spans="1:9" ht="29.25" customHeight="1" x14ac:dyDescent="0.45">
      <c r="A2" s="386" t="str">
        <f>'様式4・小学部（低）'!F1&amp;"図書選定理由一覧表（支援学校用）"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284"/>
      <c r="F3" s="387" t="str">
        <f>"学校名　　　大阪府立"&amp;'様式4・小学部（低）'!V3&amp;"　　　"&amp;'様式4・小学部（低）'!W3</f>
        <v>学校名　　　大阪府立佐野支援学校　　　小学部（低）</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75" t="s">
        <v>2017</v>
      </c>
      <c r="B5" s="376"/>
      <c r="C5" s="377"/>
      <c r="D5" s="171"/>
      <c r="E5" s="171"/>
    </row>
    <row r="6" spans="1:9" ht="20.55" customHeight="1" x14ac:dyDescent="0.45">
      <c r="A6" s="378"/>
      <c r="B6" s="379"/>
      <c r="C6" s="380"/>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ノンタンぶらんこのせて</v>
      </c>
      <c r="G8" s="179" t="str">
        <f>IF(B8="","",VLOOKUP(B8,'様式4・小学部（低）'!$A$17:$H$136,6,FALSE))</f>
        <v>知</v>
      </c>
      <c r="H8" s="179" t="str">
        <f>IF(B8="","",VLOOKUP(B8,'様式4・小学部（低）'!$A$17:$H$136,7,FALSE))</f>
        <v>全</v>
      </c>
      <c r="I8" s="197" t="s">
        <v>7885</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28-1　福　音　館</v>
      </c>
      <c r="F9" s="179" t="str">
        <f>IF(B9="","",VLOOKUP(B9,'様式4・小学部（低）'!$A$17:$H$136,5,FALSE))</f>
        <v>ブルーナの絵本まる､しかく､さんかく</v>
      </c>
      <c r="G9" s="179" t="str">
        <f>IF(B9="","",VLOOKUP(B9,'様式4・小学部（低）'!$A$17:$H$136,6,FALSE))</f>
        <v>知</v>
      </c>
      <c r="H9" s="179" t="str">
        <f>IF(B9="","",VLOOKUP(B9,'様式4・小学部（低）'!$A$17:$H$136,7,FALSE))</f>
        <v>全</v>
      </c>
      <c r="I9" s="197" t="s">
        <v>7873</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01-1　あ か ね 書 房</v>
      </c>
      <c r="F10" s="179" t="str">
        <f>IF(B10="","",VLOOKUP(B10,'様式4・小学部（低）'!$A$17:$H$136,5,FALSE))</f>
        <v>かばくん くらしのえほん１かばくんのいちにち</v>
      </c>
      <c r="G10" s="179" t="str">
        <f>IF(B10="","",VLOOKUP(B10,'様式4・小学部（低）'!$A$17:$H$136,6,FALSE))</f>
        <v>知</v>
      </c>
      <c r="H10" s="179" t="str">
        <f>IF(B10="","",VLOOKUP(B10,'様式4・小学部（低）'!$A$17:$H$136,7,FALSE))</f>
        <v>全</v>
      </c>
      <c r="I10" s="197" t="s">
        <v>7874</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教出</v>
      </c>
      <c r="F11" s="179" t="str">
        <f>IF(B11="","",VLOOKUP(B11,'様式4・小学部（低）'!$A$17:$H$136,5,FALSE))</f>
        <v>小学音楽　おんがくのおくりもの１</v>
      </c>
      <c r="G11" s="179" t="str">
        <f>IF(B11="","",VLOOKUP(B11,'様式4・小学部（低）'!$A$17:$H$136,6,FALSE))</f>
        <v>知</v>
      </c>
      <c r="H11" s="179" t="str">
        <f>IF(B11="","",VLOOKUP(B11,'様式4・小学部（低）'!$A$17:$H$136,7,FALSE))</f>
        <v>全</v>
      </c>
      <c r="I11" s="197" t="s">
        <v>7882</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02-1　岩　崎　書　店</v>
      </c>
      <c r="F12" s="179" t="str">
        <f>IF(B12="","",VLOOKUP(B12,'様式4・小学部（低）'!$A$17:$H$136,5,FALSE))</f>
        <v>あそびの絵本えのぐあそび</v>
      </c>
      <c r="G12" s="179" t="str">
        <f>IF(B12="","",VLOOKUP(B12,'様式4・小学部（低）'!$A$17:$H$136,6,FALSE))</f>
        <v>知</v>
      </c>
      <c r="H12" s="179" t="str">
        <f>IF(B12="","",VLOOKUP(B12,'様式4・小学部（低）'!$A$17:$H$136,7,FALSE))</f>
        <v>全</v>
      </c>
      <c r="I12" s="197" t="s">
        <v>7875</v>
      </c>
    </row>
    <row r="13" spans="1:9" ht="80.099999999999994" customHeight="1" x14ac:dyDescent="0.45">
      <c r="A13" s="176">
        <v>6</v>
      </c>
      <c r="B13" s="177"/>
      <c r="C13" s="178" t="str">
        <f>IF(B13="","",VLOOKUP(B13,'様式4・小学部（低）'!$A$17:$H$136,2,FALSE))</f>
        <v/>
      </c>
      <c r="D13" s="178" t="str">
        <f>IF(B13="","",VLOOKUP(B13,'様式4・小学部（低）'!$A$17:$H$136,3,FALSE))</f>
        <v/>
      </c>
      <c r="E13" s="178" t="str">
        <f>IF(B13="","",VLOOKUP(B13,'様式4・小学部（低）'!$A$17:$H$136,4,FALSE))</f>
        <v/>
      </c>
      <c r="F13" s="179" t="str">
        <f>IF(B13="","",VLOOKUP(B13,'様式4・小学部（低）'!$A$17:$H$136,5,FALSE))</f>
        <v/>
      </c>
      <c r="G13" s="179" t="str">
        <f>IF(B13="","",VLOOKUP(B13,'様式4・小学部（低）'!$A$17:$H$136,6,FALSE))</f>
        <v/>
      </c>
      <c r="H13" s="179" t="str">
        <f>IF(B13="","",VLOOKUP(B13,'様式4・小学部（低）'!$A$17:$H$136,7,FALSE))</f>
        <v/>
      </c>
      <c r="I13" s="197"/>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F8" sqref="F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大阪府立佐野支援学校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2017</v>
      </c>
      <c r="B5" s="388"/>
      <c r="C5" s="388"/>
      <c r="D5" s="159"/>
      <c r="E5" s="159"/>
      <c r="F5" s="285" t="s">
        <v>7713</v>
      </c>
      <c r="G5" s="285"/>
      <c r="H5" s="285"/>
    </row>
    <row r="6" spans="1:8" ht="20.55" customHeight="1" x14ac:dyDescent="0.45">
      <c r="A6" s="388"/>
      <c r="B6" s="388"/>
      <c r="C6" s="388"/>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IF(B8="","",VLOOKUP(B8,'様式4・小学部（低）'!$A$17:$H$136,2,FALSE))</f>
        <v/>
      </c>
      <c r="D8" s="396" t="str">
        <f>IF(B8="","",VLOOKUP(B8,'様式4・小学部（低）'!$A$17:$H$136,3,FALSE))</f>
        <v/>
      </c>
      <c r="E8" s="166" t="str">
        <f>IF(B8="","",VLOOKUP(B8,'様式4・小学部（低）'!$A$17:$H$136,4,FALSE))</f>
        <v/>
      </c>
      <c r="F8" s="167" t="str">
        <f>IF(B8="","",VLOOKUP(B8,'様式4・小学部（低）'!$A$17:$H$136,5,FALSE))</f>
        <v/>
      </c>
      <c r="G8" s="399" t="str">
        <f>IF(B8="","",VLOOKUP(B8,'様式4・小学部（低）'!$A$17:$H$136,7,FALSE))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IF(B11="","",VLOOKUP(B11,'様式4・小学部（低）'!$A$17:$H$136,2,FALSE))</f>
        <v/>
      </c>
      <c r="D11" s="396" t="str">
        <f>IF(B11="","",VLOOKUP(B11,'様式4・小学部（低）'!$A$17:$H$136,3,FALSE))</f>
        <v/>
      </c>
      <c r="E11" s="166" t="str">
        <f>IF(B11="","",VLOOKUP(B11,'様式4・小学部（低）'!$A$17:$H$136,4,FALSE))</f>
        <v/>
      </c>
      <c r="F11" s="167" t="str">
        <f>IF(B11="","",VLOOKUP(B11,'様式4・小学部（低）'!$A$17:$H$136,5,FALSE))</f>
        <v/>
      </c>
      <c r="G11" s="399" t="str">
        <f>IF(B11="","",VLOOKUP(B11,'様式4・小学部（低）'!$A$17:$H$136,7,FALSE))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IF(B14="","",VLOOKUP(B14,'様式4・小学部（低）'!$A$17:$H$136,2,FALSE))</f>
        <v/>
      </c>
      <c r="D14" s="396" t="str">
        <f>IF(B14="","",VLOOKUP(B14,'様式4・小学部（低）'!$A$17:$H$136,3,FALSE))</f>
        <v/>
      </c>
      <c r="E14" s="166" t="str">
        <f>IF(B14="","",VLOOKUP(B14,'様式4・小学部（低）'!$A$17:$H$136,4,FALSE))</f>
        <v/>
      </c>
      <c r="F14" s="167" t="str">
        <f>IF(B14="","",VLOOKUP(B14,'様式4・小学部（低）'!$A$17:$H$136,5,FALSE))</f>
        <v/>
      </c>
      <c r="G14" s="399" t="str">
        <f>IF(B14="","",VLOOKUP(B14,'様式4・小学部（低）'!$A$17:$H$136,7,FALSE))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IF(B17="","",VLOOKUP(B17,'様式4・小学部（低）'!$A$17:$H$136,2,FALSE))</f>
        <v/>
      </c>
      <c r="D17" s="396" t="str">
        <f>IF(B17="","",VLOOKUP(B17,'様式4・小学部（低）'!$A$17:$H$136,3,FALSE))</f>
        <v/>
      </c>
      <c r="E17" s="166" t="str">
        <f>IF(B17="","",VLOOKUP(B17,'様式4・小学部（低）'!$A$17:$H$136,4,FALSE))</f>
        <v/>
      </c>
      <c r="F17" s="167" t="str">
        <f>IF(B17="","",VLOOKUP(B17,'様式4・小学部（低）'!$A$17:$H$136,5,FALSE))</f>
        <v/>
      </c>
      <c r="G17" s="399" t="str">
        <f>IF(B17="","",VLOOKUP(B17,'様式4・小学部（低）'!$A$17:$H$136,7,FALSE))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IF(B20="","",VLOOKUP(B20,'様式4・小学部（低）'!$A$17:$H$136,2,FALSE))</f>
        <v/>
      </c>
      <c r="D20" s="396" t="str">
        <f>IF(B20="","",VLOOKUP(B20,'様式4・小学部（低）'!$A$17:$H$136,3,FALSE))</f>
        <v/>
      </c>
      <c r="E20" s="166" t="str">
        <f>IF(B20="","",VLOOKUP(B20,'様式4・小学部（低）'!$A$17:$H$136,4,FALSE))</f>
        <v/>
      </c>
      <c r="F20" s="167" t="str">
        <f>IF(B20="","",VLOOKUP(B20,'様式4・小学部（低）'!$A$17:$H$136,5,FALSE))</f>
        <v/>
      </c>
      <c r="G20" s="399" t="str">
        <f>IF(B20="","",VLOOKUP(B20,'様式4・小学部（低）'!$A$17:$H$136,7,FALSE))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IF(B23="","",VLOOKUP(B23,'様式4・小学部（低）'!$A$17:$H$136,2,FALSE))</f>
        <v/>
      </c>
      <c r="D23" s="396" t="str">
        <f>IF(B23="","",VLOOKUP(B23,'様式4・小学部（低）'!$A$17:$H$136,3,FALSE))</f>
        <v/>
      </c>
      <c r="E23" s="166" t="str">
        <f>IF(B23="","",VLOOKUP(B23,'様式4・小学部（低）'!$A$17:$H$136,4,FALSE))</f>
        <v/>
      </c>
      <c r="F23" s="167" t="str">
        <f>IF(B23="","",VLOOKUP(B23,'様式4・小学部（低）'!$A$17:$H$136,5,FALSE))</f>
        <v/>
      </c>
      <c r="G23" s="399" t="str">
        <f>IF(B23="","",VLOOKUP(B23,'様式4・小学部（低）'!$A$17:$H$136,7,FALSE))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IF(B26="","",VLOOKUP(B26,'様式4・小学部（低）'!$A$17:$H$136,2,FALSE))</f>
        <v/>
      </c>
      <c r="D26" s="396" t="str">
        <f>IF(B26="","",VLOOKUP(B26,'様式4・小学部（低）'!$A$17:$H$136,3,FALSE))</f>
        <v/>
      </c>
      <c r="E26" s="166" t="str">
        <f>IF(B26="","",VLOOKUP(B26,'様式4・小学部（低）'!$A$17:$H$136,4,FALSE))</f>
        <v/>
      </c>
      <c r="F26" s="167" t="str">
        <f>IF(B26="","",VLOOKUP(B26,'様式4・小学部（低）'!$A$17:$H$136,5,FALSE))</f>
        <v/>
      </c>
      <c r="G26" s="399" t="str">
        <f>IF(B26="","",VLOOKUP(B26,'様式4・小学部（低）'!$A$17:$H$136,7,FALSE))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IF(B29="","",VLOOKUP(B29,'様式4・小学部（低）'!$A$17:$H$136,2,FALSE))</f>
        <v/>
      </c>
      <c r="D29" s="396" t="str">
        <f>IF(B29="","",VLOOKUP(B29,'様式4・小学部（低）'!$A$17:$H$136,3,FALSE))</f>
        <v/>
      </c>
      <c r="E29" s="166" t="str">
        <f>IF(B29="","",VLOOKUP(B29,'様式4・小学部（低）'!$A$17:$H$136,4,FALSE))</f>
        <v/>
      </c>
      <c r="F29" s="167" t="str">
        <f>IF(B29="","",VLOOKUP(B29,'様式4・小学部（低）'!$A$17:$H$136,5,FALSE))</f>
        <v/>
      </c>
      <c r="G29" s="399" t="str">
        <f>IF(B29="","",VLOOKUP(B29,'様式4・小学部（低）'!$A$17:$H$136,7,FALSE))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IF(B32="","",VLOOKUP(B32,'様式4・小学部（低）'!$A$17:$H$136,2,FALSE))</f>
        <v/>
      </c>
      <c r="D32" s="396" t="str">
        <f>IF(B32="","",VLOOKUP(B32,'様式4・小学部（低）'!$A$17:$H$136,3,FALSE))</f>
        <v/>
      </c>
      <c r="E32" s="166" t="str">
        <f>IF(B32="","",VLOOKUP(B32,'様式4・小学部（低）'!$A$17:$H$136,4,FALSE))</f>
        <v/>
      </c>
      <c r="F32" s="167" t="str">
        <f>IF(B32="","",VLOOKUP(B32,'様式4・小学部（低）'!$A$17:$H$136,5,FALSE))</f>
        <v/>
      </c>
      <c r="G32" s="399" t="str">
        <f>IF(B32="","",VLOOKUP(B32,'様式4・小学部（低）'!$A$17:$H$136,7,FALSE))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IF(B35="","",VLOOKUP(B35,'様式4・小学部（低）'!$A$17:$H$136,2,FALSE))</f>
        <v/>
      </c>
      <c r="D35" s="396" t="str">
        <f>IF(B35="","",VLOOKUP(B35,'様式4・小学部（低）'!$A$17:$H$136,3,FALSE))</f>
        <v/>
      </c>
      <c r="E35" s="166" t="str">
        <f>IF(B35="","",VLOOKUP(B35,'様式4・小学部（低）'!$A$17:$H$136,4,FALSE))</f>
        <v/>
      </c>
      <c r="F35" s="167" t="str">
        <f>IF(B35="","",VLOOKUP(B35,'様式4・小学部（低）'!$A$17:$H$136,5,FALSE))</f>
        <v/>
      </c>
      <c r="G35" s="399" t="str">
        <f>IF(B35="","",VLOOKUP(B35,'様式4・小学部（低）'!$A$17:$H$136,7,FALSE))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IF(B38="","",VLOOKUP(B38,'様式4・小学部（低）'!$A$17:$H$136,2,FALSE))</f>
        <v/>
      </c>
      <c r="D38" s="396" t="str">
        <f>IF(B38="","",VLOOKUP(B38,'様式4・小学部（低）'!$A$17:$H$136,3,FALSE))</f>
        <v/>
      </c>
      <c r="E38" s="166" t="str">
        <f>IF(B38="","",VLOOKUP(B38,'様式4・小学部（低）'!$A$17:$H$136,4,FALSE))</f>
        <v/>
      </c>
      <c r="F38" s="167" t="str">
        <f>IF(B38="","",VLOOKUP(B38,'様式4・小学部（低）'!$A$17:$H$136,5,FALSE))</f>
        <v/>
      </c>
      <c r="G38" s="399" t="str">
        <f>IF(B38="","",VLOOKUP(B38,'様式4・小学部（低）'!$A$17:$H$136,7,FALSE))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IF(B41="","",VLOOKUP(B41,'様式4・小学部（低）'!$A$17:$H$136,2,FALSE))</f>
        <v/>
      </c>
      <c r="D41" s="396" t="str">
        <f>IF(B41="","",VLOOKUP(B41,'様式4・小学部（低）'!$A$17:$H$136,3,FALSE))</f>
        <v/>
      </c>
      <c r="E41" s="166" t="str">
        <f>IF(B41="","",VLOOKUP(B41,'様式4・小学部（低）'!$A$17:$H$136,4,FALSE))</f>
        <v/>
      </c>
      <c r="F41" s="167" t="str">
        <f>IF(B41="","",VLOOKUP(B41,'様式4・小学部（低）'!$A$17:$H$136,5,FALSE))</f>
        <v/>
      </c>
      <c r="G41" s="399" t="str">
        <f>IF(B41="","",VLOOKUP(B41,'様式4・小学部（低）'!$A$17:$H$136,7,FALSE))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IF(B44="","",VLOOKUP(B44,'様式4・小学部（低）'!$A$17:$H$136,2,FALSE))</f>
        <v/>
      </c>
      <c r="D44" s="396" t="str">
        <f>IF(B44="","",VLOOKUP(B44,'様式4・小学部（低）'!$A$17:$H$136,3,FALSE))</f>
        <v/>
      </c>
      <c r="E44" s="166" t="str">
        <f>IF(B44="","",VLOOKUP(B44,'様式4・小学部（低）'!$A$17:$H$136,4,FALSE))</f>
        <v/>
      </c>
      <c r="F44" s="167" t="str">
        <f>IF(B44="","",VLOOKUP(B44,'様式4・小学部（低）'!$A$17:$H$136,5,FALSE))</f>
        <v/>
      </c>
      <c r="G44" s="399" t="str">
        <f>IF(B44="","",VLOOKUP(B44,'様式4・小学部（低）'!$A$17:$H$136,7,FALSE))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IF(B47="","",VLOOKUP(B47,'様式4・小学部（低）'!$A$17:$H$136,2,FALSE))</f>
        <v/>
      </c>
      <c r="D47" s="396" t="str">
        <f>IF(B47="","",VLOOKUP(B47,'様式4・小学部（低）'!$A$17:$H$136,3,FALSE))</f>
        <v/>
      </c>
      <c r="E47" s="166" t="str">
        <f>IF(B47="","",VLOOKUP(B47,'様式4・小学部（低）'!$A$17:$H$136,4,FALSE))</f>
        <v/>
      </c>
      <c r="F47" s="167" t="str">
        <f>IF(B47="","",VLOOKUP(B47,'様式4・小学部（低）'!$A$17:$H$136,5,FALSE))</f>
        <v/>
      </c>
      <c r="G47" s="399" t="str">
        <f>IF(B47="","",VLOOKUP(B47,'様式4・小学部（低）'!$A$17:$H$136,7,FALSE))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IF(B50="","",VLOOKUP(B50,'様式4・小学部（低）'!$A$17:$H$136,2,FALSE))</f>
        <v/>
      </c>
      <c r="D50" s="396" t="str">
        <f>IF(B50="","",VLOOKUP(B50,'様式4・小学部（低）'!$A$17:$H$136,3,FALSE))</f>
        <v/>
      </c>
      <c r="E50" s="166" t="str">
        <f>IF(B50="","",VLOOKUP(B50,'様式4・小学部（低）'!$A$17:$H$136,4,FALSE))</f>
        <v/>
      </c>
      <c r="F50" s="167" t="str">
        <f>IF(B50="","",VLOOKUP(B50,'様式4・小学部（低）'!$A$17:$H$136,5,FALSE))</f>
        <v/>
      </c>
      <c r="G50" s="399" t="str">
        <f>IF(B50="","",VLOOKUP(B50,'様式4・小学部（低）'!$A$17:$H$136,7,FALSE))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F8" sqref="F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'様式4・小学部（低）'!W3</f>
        <v>小学部（低）</v>
      </c>
      <c r="B1" s="382"/>
      <c r="C1" s="383" t="s">
        <v>5528</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283"/>
      <c r="B3" s="283"/>
      <c r="C3" s="283"/>
      <c r="E3" s="171"/>
      <c r="F3" s="387" t="str">
        <f>"学校名　　　大阪府立"&amp;'様式4・小学部（低）'!V3&amp;"　　　"&amp;'様式4・小学部（低）'!W3</f>
        <v>学校名　　　大阪府立佐野支援学校　　　小学部（低）</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88" t="s">
        <v>2018</v>
      </c>
      <c r="B5" s="388"/>
      <c r="C5" s="388"/>
      <c r="D5" s="171"/>
      <c r="E5" s="171"/>
    </row>
    <row r="6" spans="1:9" ht="20.55" customHeight="1" x14ac:dyDescent="0.45">
      <c r="A6" s="388"/>
      <c r="B6" s="388"/>
      <c r="C6" s="388"/>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2030</v>
      </c>
      <c r="C8" s="178" t="str">
        <f>IF(B8="","",VLOOKUP(B8,'様式4・小学部（低）'!$I$17:$Q$136,2,FALSE))</f>
        <v>音楽</v>
      </c>
      <c r="D8" s="178" t="str">
        <f>IF(B8="","",VLOOKUP(B8,'様式4・小学部（低）'!$I$17:$Q$136,3,FALSE))</f>
        <v>音楽</v>
      </c>
      <c r="E8" s="178" t="str">
        <f>IF(B8="","",VLOOKUP(B8,'様式4・小学部（低）'!$I$17:$Q$136,4,FALSE))</f>
        <v>教出</v>
      </c>
      <c r="F8" s="179" t="str">
        <f>IF(B8="","",VLOOKUP(B8,'様式4・小学部（低）'!$I$17:$Q$136,5,FALSE))</f>
        <v>小学音楽　音楽のおくりもの２</v>
      </c>
      <c r="G8" s="179" t="str">
        <f>IF(B8="","",VLOOKUP(B8,'様式4・小学部（低）'!$I$17:$Q$136,6,FALSE))</f>
        <v>知</v>
      </c>
      <c r="H8" s="179" t="str">
        <f>IF(B8="","",VLOOKUP(B8,'様式4・小学部（低）'!$I$17:$Q$136,7,FALSE))</f>
        <v>全</v>
      </c>
      <c r="I8" s="197" t="s">
        <v>7888</v>
      </c>
    </row>
    <row r="9" spans="1:9" ht="80.099999999999994" customHeight="1" x14ac:dyDescent="0.45">
      <c r="A9" s="176">
        <v>2</v>
      </c>
      <c r="B9" s="177"/>
      <c r="C9" s="178" t="str">
        <f>IF(B9="","",VLOOKUP(B9,'様式4・小学部（低）'!$I$17:$Q$136,2,FALSE))</f>
        <v/>
      </c>
      <c r="D9" s="178" t="str">
        <f>IF(B9="","",VLOOKUP(B9,'様式4・小学部（低）'!$I$17:$Q$136,3,FALSE))</f>
        <v/>
      </c>
      <c r="E9" s="178" t="str">
        <f>IF(B9="","",VLOOKUP(B9,'様式4・小学部（低）'!$I$17:$Q$136,4,FALSE))</f>
        <v/>
      </c>
      <c r="F9" s="179" t="str">
        <f>IF(B9="","",VLOOKUP(B9,'様式4・小学部（低）'!$I$17:$Q$136,5,FALSE))</f>
        <v/>
      </c>
      <c r="G9" s="179" t="str">
        <f>IF(B9="","",VLOOKUP(B9,'様式4・小学部（低）'!$I$17:$Q$136,6,FALSE))</f>
        <v/>
      </c>
      <c r="H9" s="179" t="str">
        <f>IF(B9="","",VLOOKUP(B9,'様式4・小学部（低）'!$I$17:$Q$136,7,FALSE))</f>
        <v/>
      </c>
      <c r="I9" s="197"/>
    </row>
    <row r="10" spans="1:9" ht="80.099999999999994" customHeight="1" x14ac:dyDescent="0.45">
      <c r="A10" s="176">
        <v>3</v>
      </c>
      <c r="B10" s="177"/>
      <c r="C10" s="178" t="str">
        <f>IF(B10="","",VLOOKUP(B10,'様式4・小学部（低）'!$I$17:$Q$136,2,FALSE))</f>
        <v/>
      </c>
      <c r="D10" s="178" t="str">
        <f>IF(B10="","",VLOOKUP(B10,'様式4・小学部（低）'!$I$17:$Q$136,3,FALSE))</f>
        <v/>
      </c>
      <c r="E10" s="178" t="str">
        <f>IF(B10="","",VLOOKUP(B10,'様式4・小学部（低）'!$I$17:$Q$136,4,FALSE))</f>
        <v/>
      </c>
      <c r="F10" s="179" t="str">
        <f>IF(B10="","",VLOOKUP(B10,'様式4・小学部（低）'!$I$17:$Q$136,5,FALSE))</f>
        <v/>
      </c>
      <c r="G10" s="179" t="str">
        <f>IF(B10="","",VLOOKUP(B10,'様式4・小学部（低）'!$I$17:$Q$136,6,FALSE))</f>
        <v/>
      </c>
      <c r="H10" s="179" t="str">
        <f>IF(B10="","",VLOOKUP(B10,'様式4・小学部（低）'!$I$17:$Q$136,7,FALSE))</f>
        <v/>
      </c>
      <c r="I10" s="197"/>
    </row>
    <row r="11" spans="1:9" ht="80.099999999999994" customHeight="1" x14ac:dyDescent="0.45">
      <c r="A11" s="176">
        <v>4</v>
      </c>
      <c r="B11" s="177"/>
      <c r="C11" s="178" t="str">
        <f>IF(B11="","",VLOOKUP(B11,'様式4・小学部（低）'!$I$17:$Q$136,2,FALSE))</f>
        <v/>
      </c>
      <c r="D11" s="178" t="str">
        <f>IF(B11="","",VLOOKUP(B11,'様式4・小学部（低）'!$I$17:$Q$136,3,FALSE))</f>
        <v/>
      </c>
      <c r="E11" s="178" t="str">
        <f>IF(B11="","",VLOOKUP(B11,'様式4・小学部（低）'!$I$17:$Q$136,4,FALSE))</f>
        <v/>
      </c>
      <c r="F11" s="179" t="str">
        <f>IF(B11="","",VLOOKUP(B11,'様式4・小学部（低）'!$I$17:$Q$136,5,FALSE))</f>
        <v/>
      </c>
      <c r="G11" s="179" t="str">
        <f>IF(B11="","",VLOOKUP(B11,'様式4・小学部（低）'!$I$17:$Q$136,6,FALSE))</f>
        <v/>
      </c>
      <c r="H11" s="179" t="str">
        <f>IF(B11="","",VLOOKUP(B11,'様式4・小学部（低）'!$I$17:$Q$136,7,FALSE))</f>
        <v/>
      </c>
      <c r="I11" s="197"/>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8" sqref="F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大阪府立佐野支援学校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2018</v>
      </c>
      <c r="B5" s="388"/>
      <c r="C5" s="388"/>
      <c r="D5" s="159"/>
      <c r="E5" s="159"/>
      <c r="F5" s="285" t="s">
        <v>7713</v>
      </c>
      <c r="G5" s="285"/>
      <c r="H5" s="285"/>
    </row>
    <row r="6" spans="1:8" ht="20.55" customHeight="1" x14ac:dyDescent="0.45">
      <c r="A6" s="388"/>
      <c r="B6" s="388"/>
      <c r="C6" s="388"/>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IF(B8="","",VLOOKUP(B8,'様式4・小学部（低）'!$I$17:$Q$136,2,FALSE))</f>
        <v/>
      </c>
      <c r="D8" s="396" t="str">
        <f>IF(B8="","",VLOOKUP(B8,'様式4・小学部（低）'!$I$17:$Q$136,3,FALSE))</f>
        <v/>
      </c>
      <c r="E8" s="166" t="str">
        <f>IF(B8="","",VLOOKUP(B8,'様式4・小学部（低）'!$A$17:$H$136,4,FALSE))</f>
        <v/>
      </c>
      <c r="F8" s="167" t="str">
        <f>IF(B8="","",VLOOKUP(B8,'様式4・小学部（低）'!$I$17:$Q$136,5,FALSE))</f>
        <v/>
      </c>
      <c r="G8" s="399" t="str">
        <f>IF(B8="","",VLOOKUP(B8,'様式4・小学部（低）'!$I$17:$Q$136,7,FALSE))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IF(B11="","",VLOOKUP(B11,'様式4・小学部（低）'!$I$17:$Q$136,2,FALSE))</f>
        <v/>
      </c>
      <c r="D11" s="396" t="str">
        <f>IF(B11="","",VLOOKUP(B11,'様式4・小学部（低）'!$I$17:$Q$136,3,FALSE))</f>
        <v/>
      </c>
      <c r="E11" s="166" t="str">
        <f>IF(B11="","",VLOOKUP(B11,'様式4・小学部（低）'!$I$17:$Q$136,4,FALSE))</f>
        <v/>
      </c>
      <c r="F11" s="167" t="str">
        <f>IF(B11="","",VLOOKUP(B11,'様式4・小学部（低）'!$I$17:$Q$136,5,FALSE))</f>
        <v/>
      </c>
      <c r="G11" s="399" t="str">
        <f>IF(B11="","",VLOOKUP(B11,'様式4・小学部（低）'!$I$17:$Q$136,7,FALSE))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IF(B14="","",VLOOKUP(B14,'様式4・小学部（低）'!$I$17:$Q$136,2,FALSE))</f>
        <v/>
      </c>
      <c r="D14" s="396" t="str">
        <f>IF(B14="","",VLOOKUP(B14,'様式4・小学部（低）'!$I$17:$Q$136,3,FALSE))</f>
        <v/>
      </c>
      <c r="E14" s="166" t="str">
        <f>IF(B14="","",VLOOKUP(B14,'様式4・小学部（低）'!$I$17:$Q$136,4,FALSE))</f>
        <v/>
      </c>
      <c r="F14" s="167" t="str">
        <f>IF(B14="","",VLOOKUP(B14,'様式4・小学部（低）'!$I$17:$Q$136,5,FALSE))</f>
        <v/>
      </c>
      <c r="G14" s="399" t="str">
        <f>IF(B14="","",VLOOKUP(B14,'様式4・小学部（低）'!$I$17:$Q$136,7,FALSE))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IF(B17="","",VLOOKUP(B17,'様式4・小学部（低）'!$I$17:$Q$136,2,FALSE))</f>
        <v/>
      </c>
      <c r="D17" s="396" t="str">
        <f>IF(B17="","",VLOOKUP(B17,'様式4・小学部（低）'!$I$17:$Q$136,3,FALSE))</f>
        <v/>
      </c>
      <c r="E17" s="166" t="str">
        <f>IF(B17="","",VLOOKUP(B17,'様式4・小学部（低）'!$I$17:$Q$136,4,FALSE))</f>
        <v/>
      </c>
      <c r="F17" s="167" t="str">
        <f>IF(B17="","",VLOOKUP(B17,'様式4・小学部（低）'!$I$17:$Q$136,5,FALSE))</f>
        <v/>
      </c>
      <c r="G17" s="399" t="str">
        <f>IF(B17="","",VLOOKUP(B17,'様式4・小学部（低）'!$I$17:$Q$136,7,FALSE))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IF(B20="","",VLOOKUP(B20,'様式4・小学部（低）'!$I$17:$Q$136,2,FALSE))</f>
        <v/>
      </c>
      <c r="D20" s="396" t="str">
        <f>IF(B20="","",VLOOKUP(B20,'様式4・小学部（低）'!$I$17:$Q$136,3,FALSE))</f>
        <v/>
      </c>
      <c r="E20" s="166" t="str">
        <f>IF(B20="","",VLOOKUP(B20,'様式4・小学部（低）'!$I$17:$Q$136,4,FALSE))</f>
        <v/>
      </c>
      <c r="F20" s="167" t="str">
        <f>IF(B20="","",VLOOKUP(B20,'様式4・小学部（低）'!$I$17:$Q$136,5,FALSE))</f>
        <v/>
      </c>
      <c r="G20" s="399" t="str">
        <f>IF(B20="","",VLOOKUP(B20,'様式4・小学部（低）'!$I$17:$Q$136,7,FALSE))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IF(B23="","",VLOOKUP(B23,'様式4・小学部（低）'!$I$17:$Q$136,2,FALSE))</f>
        <v/>
      </c>
      <c r="D23" s="396" t="str">
        <f>IF(B23="","",VLOOKUP(B23,'様式4・小学部（低）'!$I$17:$Q$136,3,FALSE))</f>
        <v/>
      </c>
      <c r="E23" s="166" t="str">
        <f>IF(B23="","",VLOOKUP(B23,'様式4・小学部（低）'!$I$17:$Q$136,4,FALSE))</f>
        <v/>
      </c>
      <c r="F23" s="167" t="str">
        <f>IF(B23="","",VLOOKUP(B23,'様式4・小学部（低）'!$I$17:$Q$136,5,FALSE))</f>
        <v/>
      </c>
      <c r="G23" s="399" t="str">
        <f>IF(B23="","",VLOOKUP(B23,'様式4・小学部（低）'!$I$17:$Q$136,7,FALSE))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IF(B26="","",VLOOKUP(B26,'様式4・小学部（低）'!$I$17:$Q$136,2,FALSE))</f>
        <v/>
      </c>
      <c r="D26" s="396" t="str">
        <f>IF(B26="","",VLOOKUP(B26,'様式4・小学部（低）'!$I$17:$Q$136,3,FALSE))</f>
        <v/>
      </c>
      <c r="E26" s="166" t="str">
        <f>IF(B26="","",VLOOKUP(B26,'様式4・小学部（低）'!$I$17:$Q$136,4,FALSE))</f>
        <v/>
      </c>
      <c r="F26" s="167" t="str">
        <f>IF(B26="","",VLOOKUP(B26,'様式4・小学部（低）'!$I$17:$Q$136,5,FALSE))</f>
        <v/>
      </c>
      <c r="G26" s="399" t="str">
        <f>IF(B26="","",VLOOKUP(B26,'様式4・小学部（低）'!$I$17:$Q$136,7,FALSE))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IF(B29="","",VLOOKUP(B29,'様式4・小学部（低）'!$I$17:$Q$136,2,FALSE))</f>
        <v/>
      </c>
      <c r="D29" s="396" t="str">
        <f>IF(B29="","",VLOOKUP(B29,'様式4・小学部（低）'!$I$17:$Q$136,3,FALSE))</f>
        <v/>
      </c>
      <c r="E29" s="166" t="str">
        <f>IF(B29="","",VLOOKUP(B29,'様式4・小学部（低）'!$I$17:$Q$136,4,FALSE))</f>
        <v/>
      </c>
      <c r="F29" s="167" t="str">
        <f>IF(B29="","",VLOOKUP(B29,'様式4・小学部（低）'!$I$17:$Q$136,5,FALSE))</f>
        <v/>
      </c>
      <c r="G29" s="399" t="str">
        <f>IF(B29="","",VLOOKUP(B29,'様式4・小学部（低）'!$I$17:$Q$136,7,FALSE))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IF(B32="","",VLOOKUP(B32,'様式4・小学部（低）'!$I$17:$Q$136,2,FALSE))</f>
        <v/>
      </c>
      <c r="D32" s="396" t="str">
        <f>IF(B32="","",VLOOKUP(B32,'様式4・小学部（低）'!$I$17:$Q$136,3,FALSE))</f>
        <v/>
      </c>
      <c r="E32" s="166" t="str">
        <f>IF(B32="","",VLOOKUP(B32,'様式4・小学部（低）'!$I$17:$Q$136,4,FALSE))</f>
        <v/>
      </c>
      <c r="F32" s="167" t="str">
        <f>IF(B32="","",VLOOKUP(B32,'様式4・小学部（低）'!$I$17:$Q$136,5,FALSE))</f>
        <v/>
      </c>
      <c r="G32" s="399" t="str">
        <f>IF(B32="","",VLOOKUP(B32,'様式4・小学部（低）'!$I$17:$Q$136,7,FALSE))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IF(B35="","",VLOOKUP(B35,'様式4・小学部（低）'!$I$17:$Q$136,2,FALSE))</f>
        <v/>
      </c>
      <c r="D35" s="396" t="str">
        <f>IF(B35="","",VLOOKUP(B35,'様式4・小学部（低）'!$I$17:$Q$136,3,FALSE))</f>
        <v/>
      </c>
      <c r="E35" s="166" t="str">
        <f>IF(B35="","",VLOOKUP(B35,'様式4・小学部（低）'!$I$17:$Q$136,4,FALSE))</f>
        <v/>
      </c>
      <c r="F35" s="167" t="str">
        <f>IF(B35="","",VLOOKUP(B35,'様式4・小学部（低）'!$I$17:$Q$136,5,FALSE))</f>
        <v/>
      </c>
      <c r="G35" s="399" t="str">
        <f>IF(B35="","",VLOOKUP(B35,'様式4・小学部（低）'!$I$17:$Q$136,7,FALSE))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IF(B38="","",VLOOKUP(B38,'様式4・小学部（低）'!$I$17:$Q$136,2,FALSE))</f>
        <v/>
      </c>
      <c r="D38" s="396" t="str">
        <f>IF(B38="","",VLOOKUP(B38,'様式4・小学部（低）'!$I$17:$Q$136,3,FALSE))</f>
        <v/>
      </c>
      <c r="E38" s="166" t="str">
        <f>IF(B38="","",VLOOKUP(B38,'様式4・小学部（低）'!$I$17:$Q$136,4,FALSE))</f>
        <v/>
      </c>
      <c r="F38" s="167" t="str">
        <f>IF(B38="","",VLOOKUP(B38,'様式4・小学部（低）'!$I$17:$Q$136,5,FALSE))</f>
        <v/>
      </c>
      <c r="G38" s="399" t="str">
        <f>IF(B38="","",VLOOKUP(B38,'様式4・小学部（低）'!$I$17:$Q$136,7,FALSE))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IF(B41="","",VLOOKUP(B41,'様式4・小学部（低）'!$I$17:$Q$136,2,FALSE))</f>
        <v/>
      </c>
      <c r="D41" s="396" t="str">
        <f>IF(B41="","",VLOOKUP(B41,'様式4・小学部（低）'!$I$17:$Q$136,3,FALSE))</f>
        <v/>
      </c>
      <c r="E41" s="166" t="str">
        <f>IF(B41="","",VLOOKUP(B41,'様式4・小学部（低）'!$I$17:$Q$136,4,FALSE))</f>
        <v/>
      </c>
      <c r="F41" s="167" t="str">
        <f>IF(B41="","",VLOOKUP(B41,'様式4・小学部（低）'!$I$17:$Q$136,5,FALSE))</f>
        <v/>
      </c>
      <c r="G41" s="399" t="str">
        <f>IF(B41="","",VLOOKUP(B41,'様式4・小学部（低）'!$I$17:$Q$136,7,FALSE))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IF(B44="","",VLOOKUP(B44,'様式4・小学部（低）'!$I$17:$Q$136,2,FALSE))</f>
        <v/>
      </c>
      <c r="D44" s="396" t="str">
        <f>IF(B44="","",VLOOKUP(B44,'様式4・小学部（低）'!$I$17:$Q$136,3,FALSE))</f>
        <v/>
      </c>
      <c r="E44" s="166" t="str">
        <f>IF(B44="","",VLOOKUP(B44,'様式4・小学部（低）'!$I$17:$Q$136,4,FALSE))</f>
        <v/>
      </c>
      <c r="F44" s="167" t="str">
        <f>IF(B44="","",VLOOKUP(B44,'様式4・小学部（低）'!$I$17:$Q$136,5,FALSE))</f>
        <v/>
      </c>
      <c r="G44" s="399" t="str">
        <f>IF(B44="","",VLOOKUP(B44,'様式4・小学部（低）'!$I$17:$Q$136,7,FALSE))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IF(B47="","",VLOOKUP(B47,'様式4・小学部（低）'!$I$17:$Q$136,2,FALSE))</f>
        <v/>
      </c>
      <c r="D47" s="396" t="str">
        <f>IF(B47="","",VLOOKUP(B47,'様式4・小学部（低）'!$I$17:$Q$136,3,FALSE))</f>
        <v/>
      </c>
      <c r="E47" s="166" t="str">
        <f>IF(B47="","",VLOOKUP(B47,'様式4・小学部（低）'!$I$17:$Q$136,4,FALSE))</f>
        <v/>
      </c>
      <c r="F47" s="167" t="str">
        <f>IF(B47="","",VLOOKUP(B47,'様式4・小学部（低）'!$I$17:$Q$136,5,FALSE))</f>
        <v/>
      </c>
      <c r="G47" s="399" t="str">
        <f>IF(B47="","",VLOOKUP(B47,'様式4・小学部（低）'!$I$17:$Q$136,7,FALSE))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IF(B50="","",VLOOKUP(B50,'様式4・小学部（低）'!$I$17:$Q$136,2,FALSE))</f>
        <v/>
      </c>
      <c r="D50" s="396" t="str">
        <f>IF(B50="","",VLOOKUP(B50,'様式4・小学部（低）'!$I$17:$Q$136,3,FALSE))</f>
        <v/>
      </c>
      <c r="E50" s="166" t="str">
        <f>IF(B50="","",VLOOKUP(B50,'様式4・小学部（低）'!$I$17:$Q$136,4,FALSE))</f>
        <v/>
      </c>
      <c r="F50" s="167" t="str">
        <f>IF(B50="","",VLOOKUP(B50,'様式4・小学部（低）'!$I$17:$Q$136,5,FALSE))</f>
        <v/>
      </c>
      <c r="G50" s="399" t="str">
        <f>IF(B50="","",VLOOKUP(B50,'様式4・小学部（低）'!$I$17:$Q$136,7,FALSE))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F8" sqref="F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'様式4・小学部（低）'!W3</f>
        <v>小学部（低）</v>
      </c>
      <c r="B1" s="382"/>
      <c r="C1" s="383" t="s">
        <v>5528</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402"/>
      <c r="B3" s="402"/>
      <c r="C3" s="402"/>
      <c r="D3" s="289"/>
      <c r="E3" s="289"/>
      <c r="F3" s="387" t="str">
        <f>様式３・小１!F3</f>
        <v>学校名　　　大阪府立佐野支援学校　　　小学部（低）</v>
      </c>
      <c r="G3" s="387"/>
      <c r="H3" s="387"/>
      <c r="I3" s="387"/>
    </row>
    <row r="4" spans="1:9" s="1" customFormat="1" ht="20.55" customHeight="1" x14ac:dyDescent="0.2">
      <c r="A4" s="171"/>
      <c r="B4" s="171"/>
      <c r="C4" s="171"/>
      <c r="D4" s="171"/>
      <c r="E4" s="171"/>
      <c r="F4" s="282" t="s">
        <v>5529</v>
      </c>
      <c r="G4" s="282"/>
      <c r="H4" s="282"/>
      <c r="I4" s="282"/>
    </row>
    <row r="5" spans="1:9" s="1" customFormat="1" ht="20.55" customHeight="1" x14ac:dyDescent="0.2">
      <c r="A5" s="388" t="s">
        <v>2019</v>
      </c>
      <c r="B5" s="388"/>
      <c r="C5" s="388"/>
      <c r="D5" s="171"/>
      <c r="E5" s="171"/>
    </row>
    <row r="6" spans="1:9" ht="20.55" customHeight="1" x14ac:dyDescent="0.45">
      <c r="A6" s="388"/>
      <c r="B6" s="388"/>
      <c r="C6" s="388"/>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20-1　童　心　社</v>
      </c>
      <c r="F8" s="179" t="str">
        <f>IF(B8="","",VLOOKUP(B8,'様式4・小学部（低）'!$R$17:$Z$136,5,FALSE))</f>
        <v>ピーマン村の絵本たちさつまのおいも</v>
      </c>
      <c r="G8" s="181" t="str">
        <f>IF(B8="","",VLOOKUP(B8,'様式4・小学部（低）'!$R$17:$Z$136,6,FALSE))</f>
        <v>知</v>
      </c>
      <c r="H8" s="181" t="str">
        <f>IF(B8="","",VLOOKUP(B8,'様式4・小学部（低）'!$R$17:$Z$136,7,FALSE))</f>
        <v>A</v>
      </c>
      <c r="I8" s="197" t="s">
        <v>7887</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東書</v>
      </c>
      <c r="F9" s="179" t="str">
        <f>IF(B9="","",VLOOKUP(B9,'様式4・小学部（低）'!$R$17:$Z$136,5,FALSE))</f>
        <v>こくご　☆☆</v>
      </c>
      <c r="G9" s="181" t="str">
        <f>IF(B9="","",VLOOKUP(B9,'様式4・小学部（低）'!$R$17:$Z$136,6,FALSE))</f>
        <v>知</v>
      </c>
      <c r="H9" s="181" t="str">
        <f>IF(B9="","",VLOOKUP(B9,'様式4・小学部（低）'!$R$17:$Z$136,7,FALSE))</f>
        <v>B</v>
      </c>
      <c r="I9" s="197" t="s">
        <v>7878</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28-1　福　音　館</v>
      </c>
      <c r="F10" s="179" t="str">
        <f>IF(B10="","",VLOOKUP(B10,'様式4・小学部（低）'!$R$17:$Z$136,5,FALSE))</f>
        <v>0.1.2.えほんおおきい　ちいさい</v>
      </c>
      <c r="G10" s="181" t="str">
        <f>IF(B10="","",VLOOKUP(B10,'様式4・小学部（低）'!$R$17:$Z$136,6,FALSE))</f>
        <v>知</v>
      </c>
      <c r="H10" s="181" t="str">
        <f>IF(B10="","",VLOOKUP(B10,'様式4・小学部（低）'!$R$17:$Z$136,7,FALSE))</f>
        <v>A</v>
      </c>
      <c r="I10" s="197" t="s">
        <v>7886</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教出</v>
      </c>
      <c r="F11" s="179" t="str">
        <f>IF(B11="","",VLOOKUP(B11,'様式4・小学部（低）'!$R$17:$Z$136,5,FALSE))</f>
        <v>さんすう　☆☆（１）
さんすう　☆☆（２）</v>
      </c>
      <c r="G11" s="181" t="str">
        <f>IF(B11="","",VLOOKUP(B11,'様式4・小学部（低）'!$R$17:$Z$136,6,FALSE))</f>
        <v>知</v>
      </c>
      <c r="H11" s="181" t="str">
        <f>IF(B11="","",VLOOKUP(B11,'様式4・小学部（低）'!$R$17:$Z$136,7,FALSE))</f>
        <v>B</v>
      </c>
      <c r="I11" s="197" t="s">
        <v>7884</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27-3　ひ　さ　か　た</v>
      </c>
      <c r="F12" s="179" t="str">
        <f>IF(B12="","",VLOOKUP(B12,'様式4・小学部（低）'!$R$17:$Z$136,5,FALSE))</f>
        <v>でんしゃでいこうでんしゃでかえろう</v>
      </c>
      <c r="G12" s="181" t="str">
        <f>IF(B12="","",VLOOKUP(B12,'様式4・小学部（低）'!$R$17:$Z$136,6,FALSE))</f>
        <v>知</v>
      </c>
      <c r="H12" s="181" t="str">
        <f>IF(B12="","",VLOOKUP(B12,'様式4・小学部（低）'!$R$17:$Z$136,7,FALSE))</f>
        <v>全</v>
      </c>
      <c r="I12" s="197" t="s">
        <v>7876</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教出</v>
      </c>
      <c r="F13" s="179" t="str">
        <f>IF(B13="","",VLOOKUP(B13,'様式4・小学部（低）'!$R$17:$Z$136,5,FALSE))</f>
        <v>小学音楽　音楽のおくりもの３</v>
      </c>
      <c r="G13" s="181" t="str">
        <f>IF(B13="","",VLOOKUP(B13,'様式4・小学部（低）'!$R$17:$Z$136,6,FALSE))</f>
        <v>知</v>
      </c>
      <c r="H13" s="181" t="str">
        <f>IF(B13="","",VLOOKUP(B13,'様式4・小学部（低）'!$R$17:$Z$136,7,FALSE))</f>
        <v>全</v>
      </c>
      <c r="I13" s="197" t="s">
        <v>7883</v>
      </c>
    </row>
    <row r="14" spans="1:9" ht="80.099999999999994" customHeight="1" x14ac:dyDescent="0.45">
      <c r="A14" s="176">
        <v>7</v>
      </c>
      <c r="B14" s="177" t="s">
        <v>2040</v>
      </c>
      <c r="C14" s="180" t="str">
        <f>IF(B14="","",VLOOKUP(B14,'様式4・小学部（低）'!$R$17:$Z$136,2,FALSE))</f>
        <v>図工</v>
      </c>
      <c r="D14" s="180" t="str">
        <f>IF(B14="","",VLOOKUP(B14,'様式4・小学部（低）'!$R$17:$Z$136,3,FALSE))</f>
        <v>図工</v>
      </c>
      <c r="E14" s="178" t="str">
        <f>IF(B14="","",VLOOKUP(B14,'様式4・小学部（低）'!$R$17:$Z$136,4,FALSE))</f>
        <v>開隆堂</v>
      </c>
      <c r="F14" s="179" t="str">
        <f>IF(B14="","",VLOOKUP(B14,'様式4・小学部（低）'!$R$17:$Z$136,5,FALSE))</f>
        <v>ずがこうさく１・２上　わくわくするね
ずがこうさく１・２下　_x000D_みつけたよ</v>
      </c>
      <c r="G14" s="181" t="str">
        <f>IF(B14="","",VLOOKUP(B14,'様式4・小学部（低）'!$R$17:$Z$136,6,FALSE))</f>
        <v>知</v>
      </c>
      <c r="H14" s="181" t="str">
        <f>IF(B14="","",VLOOKUP(B14,'様式4・小学部（低）'!$R$17:$Z$136,7,FALSE))</f>
        <v>全</v>
      </c>
      <c r="I14" s="197" t="s">
        <v>7877</v>
      </c>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F8" sqref="F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5526</v>
      </c>
      <c r="D1" s="392"/>
      <c r="E1" s="157"/>
      <c r="F1" s="390" t="s">
        <v>7776</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大阪府立佐野支援学校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2019</v>
      </c>
      <c r="B5" s="388"/>
      <c r="C5" s="388"/>
      <c r="D5" s="159"/>
      <c r="E5" s="159"/>
      <c r="F5" s="285" t="s">
        <v>7713</v>
      </c>
      <c r="G5" s="285"/>
      <c r="H5" s="285"/>
    </row>
    <row r="6" spans="1:8" ht="20.55" customHeight="1" x14ac:dyDescent="0.45">
      <c r="A6" s="388"/>
      <c r="B6" s="388"/>
      <c r="C6" s="388"/>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IF(B8="","",VLOOKUP(B8,'様式4・小学部（低）'!$R$17:$Z$136,2,FALSE))</f>
        <v/>
      </c>
      <c r="D8" s="396" t="str">
        <f>IF(B8="","",VLOOKUP(B8,'様式4・小学部（低）'!$R$17:$Z$136,3,FALSE))</f>
        <v/>
      </c>
      <c r="E8" s="166" t="str">
        <f>IF(B8="","",VLOOKUP(B8,'様式4・小学部（低）'!$A$17:$H$136,4,FALSE))</f>
        <v/>
      </c>
      <c r="F8" s="167" t="str">
        <f>IF(B8="","",VLOOKUP(B8,'様式4・小学部（低）'!$R$17:$Z$136,5,FALSE))</f>
        <v/>
      </c>
      <c r="G8" s="399" t="str">
        <f>IF(B8="","",VLOOKUP(B8,'様式4・小学部（低）'!$R$17:$Z$136,7,FALSE))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IF(B11="","",VLOOKUP(B11,'様式4・小学部（低）'!$R$17:$Z$136,2,FALSE))</f>
        <v/>
      </c>
      <c r="D11" s="396" t="str">
        <f>IF(B11="","",VLOOKUP(B11,'様式4・小学部（低）'!$R$17:$Z$136,3,FALSE))</f>
        <v/>
      </c>
      <c r="E11" s="166" t="str">
        <f>IF(B11="","",VLOOKUP(B11,'様式4・小学部（低）'!$R$17:$Z$136,4,FALSE))</f>
        <v/>
      </c>
      <c r="F11" s="167" t="str">
        <f>IF(B11="","",VLOOKUP(B11,'様式4・小学部（低）'!$R$17:$Z$136,5,FALSE))</f>
        <v/>
      </c>
      <c r="G11" s="399" t="str">
        <f>IF(B11="","",VLOOKUP(B11,'様式4・小学部（低）'!$R$17:$Z$136,7,FALSE))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IF(B14="","",VLOOKUP(B14,'様式4・小学部（低）'!$R$17:$Z$136,2,FALSE))</f>
        <v/>
      </c>
      <c r="D14" s="396" t="str">
        <f>IF(B14="","",VLOOKUP(B14,'様式4・小学部（低）'!$R$17:$Z$136,3,FALSE))</f>
        <v/>
      </c>
      <c r="E14" s="166" t="str">
        <f>IF(B14="","",VLOOKUP(B14,'様式4・小学部（低）'!$R$17:$Z$136,4,FALSE))</f>
        <v/>
      </c>
      <c r="F14" s="167" t="str">
        <f>IF(B14="","",VLOOKUP(B14,'様式4・小学部（低）'!$R$17:$Z$136,5,FALSE))</f>
        <v/>
      </c>
      <c r="G14" s="399" t="str">
        <f>IF(B14="","",VLOOKUP(B14,'様式4・小学部（低）'!$R$17:$Z$136,7,FALSE))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IF(B17="","",VLOOKUP(B17,'様式4・小学部（低）'!$R$17:$Z$136,2,FALSE))</f>
        <v/>
      </c>
      <c r="D17" s="396" t="str">
        <f>IF(B17="","",VLOOKUP(B17,'様式4・小学部（低）'!$R$17:$Z$136,3,FALSE))</f>
        <v/>
      </c>
      <c r="E17" s="166" t="str">
        <f>IF(B17="","",VLOOKUP(B17,'様式4・小学部（低）'!$R$17:$Z$136,4,FALSE))</f>
        <v/>
      </c>
      <c r="F17" s="167" t="str">
        <f>IF(B17="","",VLOOKUP(B17,'様式4・小学部（低）'!$R$17:$Z$136,5,FALSE))</f>
        <v/>
      </c>
      <c r="G17" s="399" t="str">
        <f>IF(B17="","",VLOOKUP(B17,'様式4・小学部（低）'!$R$17:$Z$136,7,FALSE))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IF(B20="","",VLOOKUP(B20,'様式4・小学部（低）'!$R$17:$Z$136,2,FALSE))</f>
        <v/>
      </c>
      <c r="D20" s="396" t="str">
        <f>IF(B20="","",VLOOKUP(B20,'様式4・小学部（低）'!$R$17:$Z$136,3,FALSE))</f>
        <v/>
      </c>
      <c r="E20" s="166" t="str">
        <f>IF(B20="","",VLOOKUP(B20,'様式4・小学部（低）'!$R$17:$Z$136,4,FALSE))</f>
        <v/>
      </c>
      <c r="F20" s="167" t="str">
        <f>IF(B20="","",VLOOKUP(B20,'様式4・小学部（低）'!$R$17:$Z$136,5,FALSE))</f>
        <v/>
      </c>
      <c r="G20" s="399" t="str">
        <f>IF(B20="","",VLOOKUP(B20,'様式4・小学部（低）'!$R$17:$Z$136,7,FALSE))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IF(B23="","",VLOOKUP(B23,'様式4・小学部（低）'!$R$17:$Z$136,2,FALSE))</f>
        <v/>
      </c>
      <c r="D23" s="396" t="str">
        <f>IF(B23="","",VLOOKUP(B23,'様式4・小学部（低）'!$R$17:$Z$136,3,FALSE))</f>
        <v/>
      </c>
      <c r="E23" s="166" t="str">
        <f>IF(B23="","",VLOOKUP(B23,'様式4・小学部（低）'!$R$17:$Z$136,4,FALSE))</f>
        <v/>
      </c>
      <c r="F23" s="167" t="str">
        <f>IF(B23="","",VLOOKUP(B23,'様式4・小学部（低）'!$R$17:$Z$136,5,FALSE))</f>
        <v/>
      </c>
      <c r="G23" s="399" t="str">
        <f>IF(B23="","",VLOOKUP(B23,'様式4・小学部（低）'!$R$17:$Z$136,7,FALSE))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IF(B26="","",VLOOKUP(B26,'様式4・小学部（低）'!$R$17:$Z$136,2,FALSE))</f>
        <v/>
      </c>
      <c r="D26" s="396" t="str">
        <f>IF(B26="","",VLOOKUP(B26,'様式4・小学部（低）'!$R$17:$Z$136,3,FALSE))</f>
        <v/>
      </c>
      <c r="E26" s="166" t="str">
        <f>IF(B26="","",VLOOKUP(B26,'様式4・小学部（低）'!$R$17:$Z$136,4,FALSE))</f>
        <v/>
      </c>
      <c r="F26" s="167" t="str">
        <f>IF(B26="","",VLOOKUP(B26,'様式4・小学部（低）'!$R$17:$Z$136,5,FALSE))</f>
        <v/>
      </c>
      <c r="G26" s="399" t="str">
        <f>IF(B26="","",VLOOKUP(B26,'様式4・小学部（低）'!$R$17:$Z$136,7,FALSE))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IF(B29="","",VLOOKUP(B29,'様式4・小学部（低）'!$R$17:$Z$136,2,FALSE))</f>
        <v/>
      </c>
      <c r="D29" s="396" t="str">
        <f>IF(B29="","",VLOOKUP(B29,'様式4・小学部（低）'!$R$17:$Z$136,3,FALSE))</f>
        <v/>
      </c>
      <c r="E29" s="166" t="str">
        <f>IF(B29="","",VLOOKUP(B29,'様式4・小学部（低）'!$R$17:$Z$136,4,FALSE))</f>
        <v/>
      </c>
      <c r="F29" s="167" t="str">
        <f>IF(B29="","",VLOOKUP(B29,'様式4・小学部（低）'!$R$17:$Z$136,5,FALSE))</f>
        <v/>
      </c>
      <c r="G29" s="399" t="str">
        <f>IF(B29="","",VLOOKUP(B29,'様式4・小学部（低）'!$R$17:$Z$136,7,FALSE))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IF(B32="","",VLOOKUP(B32,'様式4・小学部（低）'!$R$17:$Z$136,2,FALSE))</f>
        <v/>
      </c>
      <c r="D32" s="396" t="str">
        <f>IF(B32="","",VLOOKUP(B32,'様式4・小学部（低）'!$R$17:$Z$136,3,FALSE))</f>
        <v/>
      </c>
      <c r="E32" s="166" t="str">
        <f>IF(B32="","",VLOOKUP(B32,'様式4・小学部（低）'!$R$17:$Z$136,4,FALSE))</f>
        <v/>
      </c>
      <c r="F32" s="167" t="str">
        <f>IF(B32="","",VLOOKUP(B32,'様式4・小学部（低）'!$R$17:$Z$136,5,FALSE))</f>
        <v/>
      </c>
      <c r="G32" s="399" t="str">
        <f>IF(B32="","",VLOOKUP(B32,'様式4・小学部（低）'!$R$17:$Z$136,7,FALSE))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IF(B35="","",VLOOKUP(B35,'様式4・小学部（低）'!$R$17:$Z$136,2,FALSE))</f>
        <v/>
      </c>
      <c r="D35" s="396" t="str">
        <f>IF(B35="","",VLOOKUP(B35,'様式4・小学部（低）'!$R$17:$Z$136,3,FALSE))</f>
        <v/>
      </c>
      <c r="E35" s="166" t="str">
        <f>IF(B35="","",VLOOKUP(B35,'様式4・小学部（低）'!$R$17:$Z$136,4,FALSE))</f>
        <v/>
      </c>
      <c r="F35" s="167" t="str">
        <f>IF(B35="","",VLOOKUP(B35,'様式4・小学部（低）'!$R$17:$Z$136,5,FALSE))</f>
        <v/>
      </c>
      <c r="G35" s="399" t="str">
        <f>IF(B35="","",VLOOKUP(B35,'様式4・小学部（低）'!$R$17:$Z$136,7,FALSE))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IF(B38="","",VLOOKUP(B38,'様式4・小学部（低）'!$R$17:$Z$136,2,FALSE))</f>
        <v/>
      </c>
      <c r="D38" s="396" t="str">
        <f>IF(B38="","",VLOOKUP(B38,'様式4・小学部（低）'!$R$17:$Z$136,3,FALSE))</f>
        <v/>
      </c>
      <c r="E38" s="166" t="str">
        <f>IF(B38="","",VLOOKUP(B38,'様式4・小学部（低）'!$R$17:$Z$136,4,FALSE))</f>
        <v/>
      </c>
      <c r="F38" s="167" t="str">
        <f>IF(B38="","",VLOOKUP(B38,'様式4・小学部（低）'!$R$17:$Z$136,5,FALSE))</f>
        <v/>
      </c>
      <c r="G38" s="399" t="str">
        <f>IF(B38="","",VLOOKUP(B38,'様式4・小学部（低）'!$R$17:$Z$136,7,FALSE))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IF(B41="","",VLOOKUP(B41,'様式4・小学部（低）'!$R$17:$Z$136,2,FALSE))</f>
        <v/>
      </c>
      <c r="D41" s="396" t="str">
        <f>IF(B41="","",VLOOKUP(B41,'様式4・小学部（低）'!$R$17:$Z$136,3,FALSE))</f>
        <v/>
      </c>
      <c r="E41" s="166" t="str">
        <f>IF(B41="","",VLOOKUP(B41,'様式4・小学部（低）'!$R$17:$Z$136,4,FALSE))</f>
        <v/>
      </c>
      <c r="F41" s="167" t="str">
        <f>IF(B41="","",VLOOKUP(B41,'様式4・小学部（低）'!$R$17:$Z$136,5,FALSE))</f>
        <v/>
      </c>
      <c r="G41" s="399" t="str">
        <f>IF(B41="","",VLOOKUP(B41,'様式4・小学部（低）'!$R$17:$Z$136,7,FALSE))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IF(B44="","",VLOOKUP(B44,'様式4・小学部（低）'!$R$17:$Z$136,2,FALSE))</f>
        <v/>
      </c>
      <c r="D44" s="396" t="str">
        <f>IF(B44="","",VLOOKUP(B44,'様式4・小学部（低）'!$R$17:$Z$136,3,FALSE))</f>
        <v/>
      </c>
      <c r="E44" s="166" t="str">
        <f>IF(B44="","",VLOOKUP(B44,'様式4・小学部（低）'!$R$17:$Z$136,4,FALSE))</f>
        <v/>
      </c>
      <c r="F44" s="167" t="str">
        <f>IF(B44="","",VLOOKUP(B44,'様式4・小学部（低）'!$R$17:$Z$136,5,FALSE))</f>
        <v/>
      </c>
      <c r="G44" s="399" t="str">
        <f>IF(B44="","",VLOOKUP(B44,'様式4・小学部（低）'!$R$17:$Z$136,7,FALSE))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IF(B47="","",VLOOKUP(B47,'様式4・小学部（低）'!$R$17:$Z$136,2,FALSE))</f>
        <v/>
      </c>
      <c r="D47" s="396" t="str">
        <f>IF(B47="","",VLOOKUP(B47,'様式4・小学部（低）'!$R$17:$Z$136,3,FALSE))</f>
        <v/>
      </c>
      <c r="E47" s="166" t="str">
        <f>IF(B47="","",VLOOKUP(B47,'様式4・小学部（低）'!$R$17:$Z$136,4,FALSE))</f>
        <v/>
      </c>
      <c r="F47" s="167" t="str">
        <f>IF(B47="","",VLOOKUP(B47,'様式4・小学部（低）'!$R$17:$Z$136,5,FALSE))</f>
        <v/>
      </c>
      <c r="G47" s="399" t="str">
        <f>IF(B47="","",VLOOKUP(B47,'様式4・小学部（低）'!$R$17:$Z$136,7,FALSE))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IF(B50="","",VLOOKUP(B50,'様式4・小学部（低）'!$R$17:$Z$136,2,FALSE))</f>
        <v/>
      </c>
      <c r="D50" s="396" t="str">
        <f>IF(B50="","",VLOOKUP(B50,'様式4・小学部（低）'!$R$17:$Z$136,3,FALSE))</f>
        <v/>
      </c>
      <c r="E50" s="166" t="str">
        <f>IF(B50="","",VLOOKUP(B50,'様式4・小学部（低）'!$R$17:$Z$136,4,FALSE))</f>
        <v/>
      </c>
      <c r="F50" s="167" t="str">
        <f>IF(B50="","",VLOOKUP(B50,'様式4・小学部（低）'!$R$17:$Z$136,5,FALSE))</f>
        <v/>
      </c>
      <c r="G50" s="399" t="str">
        <f>IF(B50="","",VLOOKUP(B50,'様式4・小学部（低）'!$R$17:$Z$136,7,FALSE))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7B006009076654DA06BE02623851F9B" ma:contentTypeVersion="15" ma:contentTypeDescription="新しいドキュメントを作成します。" ma:contentTypeScope="" ma:versionID="fff95bee99ed83fe94bbb02eea54b6ef">
  <xsd:schema xmlns:xsd="http://www.w3.org/2001/XMLSchema" xmlns:xs="http://www.w3.org/2001/XMLSchema" xmlns:p="http://schemas.microsoft.com/office/2006/metadata/properties" xmlns:ns2="47debc09-38d5-4ad4-bd50-b590568a3600" xmlns:ns3="92c85782-91b6-4975-a634-e8e07eaefb77" targetNamespace="http://schemas.microsoft.com/office/2006/metadata/properties" ma:root="true" ma:fieldsID="98892b27c16a65aa17bfb09d23a5be5d" ns2:_="" ns3:_="">
    <xsd:import namespace="47debc09-38d5-4ad4-bd50-b590568a360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_Flow_SignoffStatu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ebc09-38d5-4ad4-bd50-b590568a36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31b21b4-e81e-457f-b3b2-fb02391e592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7debc09-38d5-4ad4-bd50-b590568a3600">
      <Terms xmlns="http://schemas.microsoft.com/office/infopath/2007/PartnerControls"/>
    </lcf76f155ced4ddcb4097134ff3c332f>
    <_Flow_SignoffStatus xmlns="47debc09-38d5-4ad4-bd50-b590568a3600" xsi:nil="true"/>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B5C334-481C-4D1D-A558-D354B7C718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ebc09-38d5-4ad4-bd50-b590568a360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D6B027-8A7A-4300-BD4E-C97036EFDAAE}">
  <ds:schemaRefs>
    <ds:schemaRef ds:uri="47debc09-38d5-4ad4-bd50-b590568a3600"/>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92c85782-91b6-4975-a634-e8e07eaefb77"/>
    <ds:schemaRef ds:uri="http://purl.org/dc/dcmitype/"/>
  </ds:schemaRefs>
</ds:datastoreItem>
</file>

<file path=customXml/itemProps3.xml><?xml version="1.0" encoding="utf-8"?>
<ds:datastoreItem xmlns:ds="http://schemas.openxmlformats.org/officeDocument/2006/customXml" ds:itemID="{9361A0C5-B10C-414B-974C-F2DA97493724}">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2025-07-03T06:58:55Z</cp:lastPrinted>
  <dcterms:created xsi:type="dcterms:W3CDTF">2019-06-05T06:28:00Z</dcterms:created>
  <dcterms:modified xsi:type="dcterms:W3CDTF">2025-11-27T07:22:13Z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0x010100D7B006009076654DA06BE02623851F9B</vt:lpwstr>
  </property>
  <property fmtid="{D5CDD505-2E9C-101B-9397-08002B2CF9AE}" pid="4" name="MediaServiceImageTags">
    <vt:lpwstr/>
  </property>
</Properties>
</file>