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6 決算・健全化\26 財政状況資料集\財政状況資料集【H24～】\R7（R6決算）\07_チェック後資料集\"/>
    </mc:Choice>
  </mc:AlternateContent>
  <xr:revisionPtr revIDLastSave="0" documentId="13_ncr:1_{07C1F31B-D32F-4310-BE5F-F168A97F1527}" xr6:coauthVersionLast="47" xr6:coauthVersionMax="47" xr10:uidLastSave="{00000000-0000-0000-0000-000000000000}"/>
  <bookViews>
    <workbookView xWindow="-289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34"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36" i="10"/>
  <c r="BE35" i="10"/>
  <c r="AM35" i="10"/>
  <c r="C35" i="10"/>
  <c r="BE34" i="10"/>
  <c r="U34" i="10"/>
  <c r="U35" i="10" s="1"/>
  <c r="U36" i="10" s="1"/>
  <c r="C34" i="10"/>
  <c r="BW34" i="10" l="1"/>
  <c r="BW35" i="10" s="1"/>
  <c r="AM34" i="10"/>
  <c r="BW36" i="10"/>
  <c r="BW37" i="10" s="1"/>
  <c r="BW38" i="10" s="1"/>
  <c r="BW39" i="10" s="1"/>
  <c r="BW40" i="10" s="1"/>
  <c r="BW41" i="10" s="1"/>
  <c r="BW42"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CO34" i="10" l="1"/>
  <c r="CO35" i="10" s="1"/>
</calcChain>
</file>

<file path=xl/sharedStrings.xml><?xml version="1.0" encoding="utf-8"?>
<sst xmlns="http://schemas.openxmlformats.org/spreadsheetml/2006/main" count="1064" uniqueCount="561">
  <si>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</si>
  <si>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</si>
  <si>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</si>
  <si>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</si>
  <si>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</si>
  <si>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</si>
  <si>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</si>
  <si>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</si>
  <si>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</si>
  <si>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</si>
  <si>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</si>
  <si>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</si>
  <si>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</si>
  <si>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</si>
  <si>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</si>
  <si>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</si>
  <si>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</si>
  <si>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</si>
  <si>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</si>
  <si>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</si>
  <si>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</si>
  <si>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</si>
  <si>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</si>
  <si>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</si>
  <si>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</si>
  <si>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</si>
  <si>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</si>
  <si>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</si>
  <si>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</si>
  <si>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</si>
  <si>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</si>
  <si>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</si>
  <si>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</si>
  <si>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</si>
  <si>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</si>
  <si>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</si>
  <si>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</si>
  <si>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</si>
  <si>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</si>
  <si>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</si>
  <si>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</si>
  <si>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</si>
  <si>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</si>
  <si>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</si>
  <si>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</si>
  <si>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</si>
  <si>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</si>
  <si>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</si>
  <si>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</si>
  <si>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</si>
  <si>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</si>
  <si>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</si>
  <si>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</si>
  <si>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</si>
  <si>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</si>
  <si>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</si>
  <si>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</si>
  <si>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</si>
  <si>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</si>
  <si>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</si>
  <si>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</si>
  <si>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</si>
  <si>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</si>
  <si>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</si>
  <si>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</si>
  <si>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</si>
  <si>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</si>
  <si>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</si>
  <si>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</si>
  <si>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</si>
  <si>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</si>
  <si>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</si>
  <si>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</si>
  <si>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</si>
  <si>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</si>
  <si>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</si>
  <si>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</si>
  <si>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</si>
  <si>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</si>
  <si>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大阪府</t>
    <phoneticPr fontId="5"/>
  </si>
  <si>
    <t>市町村類型</t>
    <phoneticPr fontId="5"/>
  </si>
  <si>
    <t>Ⅱ－３</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</si>
  <si>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</si>
  <si>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</si>
  <si>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</si>
  <si>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</si>
  <si>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</si>
  <si>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</si>
  <si>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</si>
  <si>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</si>
  <si>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</si>
  <si>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</si>
  <si>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</si>
  <si>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</si>
  <si>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藤井寺市</t>
    <phoneticPr fontId="5"/>
  </si>
  <si>
    <t>地方交付税種地</t>
    <rPh sb="0" eb="2">
      <t>チホウ</t>
    </rPh>
    <rPh sb="2" eb="5">
      <t>コウフゼイ</t>
    </rPh>
    <rPh sb="5" eb="6">
      <t>シュ</t>
    </rPh>
    <rPh sb="6" eb="7">
      <t>チ</t>
    </rPh>
    <phoneticPr fontId="5"/>
  </si>
  <si>
    <t>2-8</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</si>
  <si>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</si>
  <si>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</si>
  <si>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</si>
  <si>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</si>
  <si>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</si>
  <si>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</si>
  <si>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</si>
  <si>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</si>
  <si>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</si>
  <si>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</si>
  <si>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</si>
  <si>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</si>
  <si>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</si>
  <si>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</si>
  <si>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</si>
  <si>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</si>
  <si>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</si>
  <si>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</si>
  <si>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</si>
  <si>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</si>
  <si>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</si>
  <si>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-2.7</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</si>
  <si>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</si>
  <si>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</si>
  <si>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</si>
  <si>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</si>
  <si>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</si>
  <si>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</si>
  <si>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</si>
  <si>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</si>
  <si>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</si>
  <si>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</si>
  <si>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</si>
  <si>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</si>
  <si>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</si>
  <si>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</si>
  <si>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</si>
  <si>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</si>
  <si>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</si>
  <si>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</si>
  <si>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</si>
  <si>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</si>
  <si>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</si>
  <si>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</si>
  <si>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</si>
  <si>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25"/>
  </si>
  <si>
    <t>うち日本人(％)</t>
    <phoneticPr fontId="5"/>
  </si>
  <si>
    <t>-0.9</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</si>
  <si>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</si>
  <si>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</si>
  <si>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</si>
  <si>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</si>
  <si>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</si>
  <si>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</si>
  <si>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</si>
  <si>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</si>
  <si>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</si>
  <si>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</si>
  <si>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</si>
  <si>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</si>
  <si>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</si>
  <si>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</si>
  <si>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</si>
  <si>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</si>
  <si>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</si>
  <si>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</si>
  <si>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</si>
  <si>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</si>
  <si>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</si>
  <si>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</si>
  <si>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</si>
  <si>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</si>
  <si>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</si>
  <si>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</si>
  <si>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</si>
  <si>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</si>
  <si>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</si>
  <si>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</si>
  <si>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</si>
  <si>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</si>
  <si>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</si>
  <si>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</si>
  <si>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</si>
  <si>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</si>
  <si>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</si>
  <si>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</si>
  <si>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</si>
  <si>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</si>
  <si>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</si>
  <si>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</si>
  <si>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</si>
  <si>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</si>
  <si>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</si>
  <si>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</si>
  <si>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</si>
  <si>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</si>
  <si>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</si>
  <si>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</si>
  <si>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</si>
  <si>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</si>
  <si>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</si>
  <si>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</si>
  <si>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</si>
  <si>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</si>
  <si>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</si>
  <si>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</si>
  <si>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大阪府藤井寺市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</si>
  <si>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</si>
  <si>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</si>
  <si>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</si>
  <si>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</si>
  <si>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</si>
  <si>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</si>
  <si>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</si>
  <si>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</si>
  <si>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</si>
  <si>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</si>
  <si>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</si>
  <si>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</si>
  <si>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</si>
  <si>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</si>
  <si>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</si>
  <si>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</si>
  <si>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</si>
  <si>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</si>
  <si>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</si>
  <si>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</si>
  <si>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</si>
  <si>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</si>
  <si>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</si>
  <si>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</si>
  <si>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</si>
  <si>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</si>
  <si>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</si>
  <si>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</si>
  <si>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</si>
  <si>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</si>
  <si>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</si>
  <si>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</si>
  <si>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</si>
  <si>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</si>
  <si>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</si>
  <si>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</si>
  <si>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</si>
  <si>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</si>
  <si>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</si>
  <si>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</si>
  <si>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</si>
  <si>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</si>
  <si>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</si>
  <si>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</si>
  <si>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</si>
  <si>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</si>
  <si>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</si>
  <si>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</si>
  <si>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</si>
  <si>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</si>
  <si>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</si>
  <si>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</si>
  <si>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</si>
  <si>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</si>
  <si>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</si>
  <si>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</si>
  <si>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</si>
  <si>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</si>
  <si>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</si>
  <si>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</si>
  <si>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</si>
  <si>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</si>
  <si>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</si>
  <si>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</si>
  <si>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</si>
  <si>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</si>
  <si>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</si>
  <si>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</si>
  <si>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</si>
  <si>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</si>
  <si>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</si>
  <si>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</si>
  <si>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</si>
  <si>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</si>
  <si>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</si>
  <si>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</si>
  <si>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</si>
  <si>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</si>
  <si>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</si>
  <si>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</si>
  <si>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</si>
  <si>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</si>
  <si>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</si>
  <si>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</si>
  <si>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</si>
  <si>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</si>
  <si>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</si>
  <si>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</si>
  <si>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</si>
  <si>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</si>
  <si>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</si>
  <si>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</si>
  <si>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</si>
  <si>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</si>
  <si>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</si>
  <si>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</si>
  <si>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</si>
  <si>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</si>
  <si>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</si>
  <si>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</si>
  <si>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</si>
  <si>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</si>
  <si>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</si>
  <si>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</si>
  <si>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</si>
  <si>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</si>
  <si>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</si>
  <si>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</si>
  <si>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</si>
  <si>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</si>
  <si>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</si>
  <si>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</si>
  <si>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</si>
  <si>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</si>
  <si>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</si>
  <si>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</si>
  <si>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</si>
  <si>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</si>
  <si>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</si>
  <si>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</si>
  <si>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</si>
  <si>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</si>
  <si>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</si>
  <si>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</si>
  <si>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</si>
  <si>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</si>
  <si>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</si>
  <si>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</si>
  <si>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</si>
  <si>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</si>
  <si>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</si>
  <si>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</si>
  <si>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</si>
  <si>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</si>
  <si>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</si>
  <si>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</si>
  <si>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</si>
  <si>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</si>
  <si>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</si>
  <si>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</si>
  <si>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</si>
  <si>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</si>
  <si>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</si>
  <si>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</si>
  <si>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</si>
  <si>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</si>
  <si>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</si>
  <si>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</si>
  <si>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</si>
  <si>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</si>
  <si>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大阪府藤井寺市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</si>
  <si>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</si>
  <si>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</si>
  <si>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</si>
  <si>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</si>
  <si>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</si>
  <si>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</si>
  <si>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</si>
  <si>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</si>
  <si>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</si>
  <si>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</si>
  <si>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</si>
  <si>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</si>
  <si>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</si>
  <si>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</si>
  <si>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</si>
  <si>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</si>
  <si>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</si>
  <si>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</si>
  <si>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</si>
  <si>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</si>
  <si>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</si>
  <si>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</si>
  <si>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</si>
  <si>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</si>
  <si>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</si>
  <si>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</si>
  <si>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</si>
  <si>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</si>
  <si>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</si>
  <si>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</si>
  <si>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</si>
  <si>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</si>
  <si>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</si>
  <si>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</si>
  <si>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</si>
  <si>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</si>
  <si>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公共下水道事業会計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</si>
  <si>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</si>
  <si>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</si>
  <si>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</si>
  <si>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</si>
  <si>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</si>
  <si>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</si>
  <si>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</si>
  <si>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</si>
  <si>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</si>
  <si>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</si>
  <si>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</si>
  <si>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</si>
  <si>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</si>
  <si>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</si>
  <si>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</si>
  <si>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</si>
  <si>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</si>
  <si>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</si>
  <si>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</si>
  <si>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</si>
  <si>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</si>
  <si>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</si>
  <si>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</si>
  <si>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</si>
  <si>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</si>
  <si>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</si>
  <si>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</si>
  <si>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</si>
  <si>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</si>
  <si>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</si>
  <si>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</si>
  <si>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</si>
  <si>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</si>
  <si>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</si>
  <si>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</si>
  <si>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</si>
  <si>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</si>
  <si>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</si>
  <si>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</si>
  <si>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</si>
  <si>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</si>
  <si>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</si>
  <si>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</si>
  <si>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</si>
  <si>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</si>
  <si>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</si>
  <si>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</si>
  <si>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</si>
  <si>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</si>
  <si>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</si>
  <si>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</si>
  <si>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</si>
  <si>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</si>
  <si>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</si>
  <si>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</si>
  <si>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</si>
  <si>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</si>
  <si>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</si>
  <si>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</si>
  <si>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</si>
  <si>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</si>
  <si>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</si>
  <si>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</si>
  <si>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</si>
  <si>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</si>
  <si>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</si>
  <si>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</si>
  <si>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</si>
  <si>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</si>
  <si>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</si>
  <si>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</si>
  <si>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</si>
  <si>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</si>
  <si>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</si>
  <si>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</si>
  <si>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</si>
  <si>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</si>
  <si>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</si>
  <si>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</si>
  <si>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</si>
  <si>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</si>
  <si>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</si>
  <si>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</si>
  <si>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</si>
  <si>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</si>
  <si>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</si>
  <si>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</si>
  <si>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</si>
  <si>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</si>
  <si>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</si>
  <si>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</si>
  <si>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</si>
  <si>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</si>
  <si>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</si>
  <si>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</si>
  <si>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</si>
  <si>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</si>
  <si>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</si>
  <si>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</si>
  <si>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</si>
  <si>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</si>
  <si>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</si>
  <si>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</si>
  <si>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</si>
  <si>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</si>
  <si>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</si>
  <si>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</si>
  <si>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</si>
  <si>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</si>
  <si>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</si>
  <si>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</si>
  <si>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</si>
  <si>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</si>
  <si>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</si>
  <si>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</si>
  <si>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</si>
  <si>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</si>
  <si>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</si>
  <si>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</si>
  <si>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</si>
  <si>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</si>
  <si>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</si>
  <si>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</si>
  <si>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</si>
  <si>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</si>
  <si>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</si>
  <si>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</si>
  <si>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</si>
  <si>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</si>
  <si>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</si>
  <si>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</si>
  <si>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</si>
  <si>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</si>
  <si>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</si>
  <si>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</si>
  <si>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</si>
  <si>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0.24</t>
  </si>
  <si>
    <t>▲ 4.98</t>
  </si>
  <si>
    <t>国民健康保険特別会計</t>
  </si>
  <si>
    <t>公共下水道事業会計</t>
  </si>
  <si>
    <t>一般会計</t>
  </si>
  <si>
    <t>介護保険特別会計</t>
  </si>
  <si>
    <t>後期高齢者医療特別会計</t>
  </si>
  <si>
    <t>その他会計（赤字）</t>
  </si>
  <si>
    <t>▲ 0.02</t>
  </si>
  <si>
    <t>その他会計（黒字）</t>
  </si>
  <si>
    <t>R02</t>
    <phoneticPr fontId="5"/>
  </si>
  <si>
    <t>R03</t>
    <phoneticPr fontId="5"/>
  </si>
  <si>
    <t>R04</t>
    <phoneticPr fontId="5"/>
  </si>
  <si>
    <t>R05</t>
    <phoneticPr fontId="5"/>
  </si>
  <si>
    <t>R06</t>
    <phoneticPr fontId="5"/>
  </si>
  <si>
    <t>公共施設整備基金</t>
    <rPh sb="0" eb="2">
      <t>コウキョウ</t>
    </rPh>
    <rPh sb="2" eb="4">
      <t>シセツ</t>
    </rPh>
    <rPh sb="4" eb="6">
      <t>セイビ</t>
    </rPh>
    <rPh sb="6" eb="8">
      <t>キキン</t>
    </rPh>
    <phoneticPr fontId="3"/>
  </si>
  <si>
    <t>ふるさとまちづくり応援基金</t>
    <rPh sb="9" eb="11">
      <t>オウエン</t>
    </rPh>
    <rPh sb="11" eb="13">
      <t>キキン</t>
    </rPh>
    <phoneticPr fontId="3"/>
  </si>
  <si>
    <t>古代史料整備基金</t>
    <rPh sb="0" eb="2">
      <t>コダイ</t>
    </rPh>
    <rPh sb="2" eb="4">
      <t>シリョウ</t>
    </rPh>
    <rPh sb="4" eb="8">
      <t>セイビキキン</t>
    </rPh>
    <phoneticPr fontId="3"/>
  </si>
  <si>
    <t>森林環境譲与税基金</t>
    <rPh sb="0" eb="4">
      <t>シンリンカンキョウ</t>
    </rPh>
    <rPh sb="4" eb="6">
      <t>ジョウヨ</t>
    </rPh>
    <rPh sb="6" eb="7">
      <t>ゼイ</t>
    </rPh>
    <rPh sb="7" eb="9">
      <t>キキン</t>
    </rPh>
    <phoneticPr fontId="3"/>
  </si>
  <si>
    <t>福祉基金</t>
    <rPh sb="0" eb="2">
      <t>フクシ</t>
    </rPh>
    <rPh sb="2" eb="4">
      <t>キキン</t>
    </rPh>
    <phoneticPr fontId="3"/>
  </si>
  <si>
    <t>-</t>
    <phoneticPr fontId="2"/>
  </si>
  <si>
    <t>藤井寺市地域サービス公社</t>
    <rPh sb="0" eb="4">
      <t>フジイデラシ</t>
    </rPh>
    <rPh sb="4" eb="6">
      <t>チイキ</t>
    </rPh>
    <rPh sb="10" eb="12">
      <t>コウシャ</t>
    </rPh>
    <phoneticPr fontId="10"/>
  </si>
  <si>
    <t>藤井寺市勤労者互助会</t>
    <rPh sb="0" eb="4">
      <t>フジイデラシ</t>
    </rPh>
    <rPh sb="4" eb="6">
      <t>キンロウ</t>
    </rPh>
    <rPh sb="6" eb="7">
      <t>シャ</t>
    </rPh>
    <rPh sb="7" eb="10">
      <t>ゴジョカイ</t>
    </rPh>
    <phoneticPr fontId="10"/>
  </si>
  <si>
    <t>藤井寺市柏原市学校給食組合</t>
    <rPh sb="0" eb="4">
      <t>フジイデラシ</t>
    </rPh>
    <rPh sb="4" eb="7">
      <t>カシワラシ</t>
    </rPh>
    <rPh sb="7" eb="9">
      <t>ガッコウ</t>
    </rPh>
    <rPh sb="9" eb="11">
      <t>キュウショク</t>
    </rPh>
    <rPh sb="11" eb="13">
      <t>クミアイ</t>
    </rPh>
    <phoneticPr fontId="2"/>
  </si>
  <si>
    <t>柏羽藤環境事業組合</t>
    <rPh sb="0" eb="1">
      <t>カシワ</t>
    </rPh>
    <rPh sb="1" eb="2">
      <t>ハネ</t>
    </rPh>
    <rPh sb="2" eb="3">
      <t>フジ</t>
    </rPh>
    <rPh sb="3" eb="5">
      <t>カンキョウ</t>
    </rPh>
    <rPh sb="5" eb="7">
      <t>ジギョウ</t>
    </rPh>
    <rPh sb="7" eb="9">
      <t>クミアイ</t>
    </rPh>
    <phoneticPr fontId="2"/>
  </si>
  <si>
    <t>大和川右岸水防事務組合</t>
    <rPh sb="0" eb="2">
      <t>ヤマト</t>
    </rPh>
    <rPh sb="2" eb="3">
      <t>ガワ</t>
    </rPh>
    <rPh sb="3" eb="5">
      <t>ウガン</t>
    </rPh>
    <rPh sb="5" eb="7">
      <t>スイボウ</t>
    </rPh>
    <rPh sb="7" eb="9">
      <t>ジム</t>
    </rPh>
    <rPh sb="9" eb="11">
      <t>クミアイ</t>
    </rPh>
    <phoneticPr fontId="2"/>
  </si>
  <si>
    <t>大阪府後期高齢者医療広域連合（一般会計）</t>
    <rPh sb="0" eb="3">
      <t>オオサカフ</t>
    </rPh>
    <rPh sb="3" eb="5">
      <t>コウキ</t>
    </rPh>
    <rPh sb="5" eb="8">
      <t>コウレイシャ</t>
    </rPh>
    <rPh sb="8" eb="10">
      <t>イリョウ</t>
    </rPh>
    <rPh sb="10" eb="12">
      <t>コウイキ</t>
    </rPh>
    <rPh sb="12" eb="14">
      <t>レンゴウ</t>
    </rPh>
    <rPh sb="15" eb="17">
      <t>イッパン</t>
    </rPh>
    <rPh sb="17" eb="19">
      <t>カイケイ</t>
    </rPh>
    <phoneticPr fontId="2"/>
  </si>
  <si>
    <t>大阪府後期高齢者医療広域連合（後期高齢者医療特別会計）</t>
    <rPh sb="0" eb="3">
      <t>オオサカフ</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</si>
  <si>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大阪広域水道企業団（水道事業会計）</t>
    <rPh sb="0" eb="2">
      <t>オオサカ</t>
    </rPh>
    <rPh sb="2" eb="4">
      <t>コウイキ</t>
    </rPh>
    <rPh sb="4" eb="6">
      <t>スイドウ</t>
    </rPh>
    <rPh sb="6" eb="8">
      <t>キギョウ</t>
    </rPh>
    <rPh sb="8" eb="9">
      <t>ダン</t>
    </rPh>
    <rPh sb="10" eb="12">
      <t>スイドウ</t>
    </rPh>
    <rPh sb="12" eb="14">
      <t>ジギョウ</t>
    </rPh>
    <rPh sb="14" eb="16">
      <t>カイケイ</t>
    </rPh>
    <phoneticPr fontId="2"/>
  </si>
  <si>
    <t>大阪広域水道企業団（工業用水道事業会計）</t>
    <rPh sb="0" eb="2">
      <t>オオサカ</t>
    </rPh>
    <rPh sb="2" eb="4">
      <t>コウイキ</t>
    </rPh>
    <rPh sb="4" eb="6">
      <t>スイドウ</t>
    </rPh>
    <rPh sb="6" eb="8">
      <t>キギョウ</t>
    </rPh>
    <rPh sb="8" eb="9">
      <t>ダン</t>
    </rPh>
    <rPh sb="10" eb="13">
      <t>コウギョウヨウ</t>
    </rPh>
    <rPh sb="13" eb="14">
      <t>スイ</t>
    </rPh>
    <rPh sb="14" eb="15">
      <t>ドウ</t>
    </rPh>
    <rPh sb="15" eb="17">
      <t>ジギョウ</t>
    </rPh>
    <rPh sb="17" eb="19">
      <t>カイケイ</t>
    </rPh>
    <phoneticPr fontId="2"/>
  </si>
  <si>
    <t>藤井寺水道事業会計</t>
    <rPh sb="0" eb="3">
      <t>フジイデラ</t>
    </rPh>
    <rPh sb="3" eb="5">
      <t>スイドウ</t>
    </rPh>
    <rPh sb="5" eb="7">
      <t>ジギョウ</t>
    </rPh>
    <rPh sb="7" eb="9">
      <t>カイケイ</t>
    </rPh>
    <phoneticPr fontId="2"/>
  </si>
  <si>
    <t>-</t>
    <phoneticPr fontId="2"/>
  </si>
  <si>
    <t>大阪南消防組合</t>
    <rPh sb="0" eb="2">
      <t>オオサカ</t>
    </rPh>
    <rPh sb="2" eb="3">
      <t>ミナミ</t>
    </rPh>
    <rPh sb="3" eb="7">
      <t>ショウボウクミアイ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</si>
</sst>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45483</c:v>
                </c:pt>
                <c:pt idx="1">
                  <c:v>45945</c:v>
                </c:pt>
                <c:pt idx="2">
                  <c:v>44475</c:v>
                </c:pt>
                <c:pt idx="3">
                  <c:v>45982</c:v>
                </c:pt>
                <c:pt idx="4">
                  <c:v>50538</c:v>
                </c:pt>
              </c:numCache>
            </c:numRef>
          </c:val>
          <c:smooth val="0"/>
          <c:extLst>
            <c:ext xmlns:c16="http://schemas.microsoft.com/office/drawing/2014/chart" uri="{C3380CC4-5D6E-409C-BE32-E72D297353CC}">
              <c16:uniqueId val="{00000000-6705-4277-A5DC-3493AEDDB2B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11589</c:v>
                </c:pt>
                <c:pt idx="1">
                  <c:v>5167</c:v>
                </c:pt>
                <c:pt idx="2">
                  <c:v>3874</c:v>
                </c:pt>
                <c:pt idx="3">
                  <c:v>6021</c:v>
                </c:pt>
                <c:pt idx="4">
                  <c:v>8047</c:v>
                </c:pt>
              </c:numCache>
            </c:numRef>
          </c:val>
          <c:smooth val="0"/>
          <c:extLst>
            <c:ext xmlns:c16="http://schemas.microsoft.com/office/drawing/2014/chart" uri="{C3380CC4-5D6E-409C-BE32-E72D297353CC}">
              <c16:uniqueId val="{00000001-6705-4277-A5DC-3493AEDDB2B8}"/>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0.44</c:v>
                </c:pt>
                <c:pt idx="1">
                  <c:v>2.78</c:v>
                </c:pt>
                <c:pt idx="2">
                  <c:v>2.58</c:v>
                </c:pt>
                <c:pt idx="3">
                  <c:v>0.1</c:v>
                </c:pt>
                <c:pt idx="4">
                  <c:v>1.51</c:v>
                </c:pt>
              </c:numCache>
            </c:numRef>
          </c:val>
          <c:extLst>
            <c:ext xmlns:c16="http://schemas.microsoft.com/office/drawing/2014/chart" uri="{C3380CC4-5D6E-409C-BE32-E72D297353CC}">
              <c16:uniqueId val="{00000000-F5E4-45D8-A30F-CEC1A3F71F9C}"/>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10.57</c:v>
                </c:pt>
                <c:pt idx="1">
                  <c:v>10.31</c:v>
                </c:pt>
                <c:pt idx="2">
                  <c:v>12.22</c:v>
                </c:pt>
                <c:pt idx="3">
                  <c:v>10.76</c:v>
                </c:pt>
                <c:pt idx="4">
                  <c:v>14.36</c:v>
                </c:pt>
              </c:numCache>
            </c:numRef>
          </c:val>
          <c:extLst>
            <c:ext xmlns:c16="http://schemas.microsoft.com/office/drawing/2014/chart" uri="{C3380CC4-5D6E-409C-BE32-E72D297353CC}">
              <c16:uniqueId val="{00000001-F5E4-45D8-A30F-CEC1A3F71F9C}"/>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0.32</c:v>
                </c:pt>
                <c:pt idx="1">
                  <c:v>2.38</c:v>
                </c:pt>
                <c:pt idx="2">
                  <c:v>-0.24</c:v>
                </c:pt>
                <c:pt idx="3">
                  <c:v>-4.9800000000000004</c:v>
                </c:pt>
                <c:pt idx="4">
                  <c:v>5.09</c:v>
                </c:pt>
              </c:numCache>
            </c:numRef>
          </c:val>
          <c:smooth val="0"/>
          <c:extLst>
            <c:ext xmlns:c16="http://schemas.microsoft.com/office/drawing/2014/chart" uri="{C3380CC4-5D6E-409C-BE32-E72D297353CC}">
              <c16:uniqueId val="{00000002-F5E4-45D8-A30F-CEC1A3F71F9C}"/>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14.24</c:v>
                </c:pt>
                <c:pt idx="2">
                  <c:v>#N/A</c:v>
                </c:pt>
                <c:pt idx="3">
                  <c:v>5.34</c:v>
                </c:pt>
                <c:pt idx="4">
                  <c:v>#N/A</c:v>
                </c:pt>
                <c:pt idx="5">
                  <c:v>4.93</c:v>
                </c:pt>
                <c:pt idx="6">
                  <c:v>0</c:v>
                </c:pt>
                <c:pt idx="7">
                  <c:v>0</c:v>
                </c:pt>
                <c:pt idx="8">
                  <c:v>0</c:v>
                </c:pt>
                <c:pt idx="9">
                  <c:v>0</c:v>
                </c:pt>
              </c:numCache>
            </c:numRef>
          </c:val>
          <c:extLst>
            <c:ext xmlns:c16="http://schemas.microsoft.com/office/drawing/2014/chart" uri="{C3380CC4-5D6E-409C-BE32-E72D297353CC}">
              <c16:uniqueId val="{00000000-6C6A-40ED-BB7C-436DF328A9F4}"/>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0.02</c:v>
                </c:pt>
                <c:pt idx="7">
                  <c:v>#N/A</c:v>
                </c:pt>
                <c:pt idx="8">
                  <c:v>0</c:v>
                </c:pt>
                <c:pt idx="9">
                  <c:v>0</c:v>
                </c:pt>
              </c:numCache>
            </c:numRef>
          </c:val>
          <c:extLst>
            <c:ext xmlns:c16="http://schemas.microsoft.com/office/drawing/2014/chart" uri="{C3380CC4-5D6E-409C-BE32-E72D297353CC}">
              <c16:uniqueId val="{00000001-6C6A-40ED-BB7C-436DF328A9F4}"/>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C6A-40ED-BB7C-436DF328A9F4}"/>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6C6A-40ED-BB7C-436DF328A9F4}"/>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6C6A-40ED-BB7C-436DF328A9F4}"/>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0.25</c:v>
                </c:pt>
                <c:pt idx="2">
                  <c:v>#N/A</c:v>
                </c:pt>
                <c:pt idx="3">
                  <c:v>0.25</c:v>
                </c:pt>
                <c:pt idx="4">
                  <c:v>#N/A</c:v>
                </c:pt>
                <c:pt idx="5">
                  <c:v>0.3</c:v>
                </c:pt>
                <c:pt idx="6">
                  <c:v>#N/A</c:v>
                </c:pt>
                <c:pt idx="7">
                  <c:v>0.32</c:v>
                </c:pt>
                <c:pt idx="8">
                  <c:v>#N/A</c:v>
                </c:pt>
                <c:pt idx="9">
                  <c:v>0.35</c:v>
                </c:pt>
              </c:numCache>
            </c:numRef>
          </c:val>
          <c:extLst>
            <c:ext xmlns:c16="http://schemas.microsoft.com/office/drawing/2014/chart" uri="{C3380CC4-5D6E-409C-BE32-E72D297353CC}">
              <c16:uniqueId val="{00000005-6C6A-40ED-BB7C-436DF328A9F4}"/>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0.82</c:v>
                </c:pt>
                <c:pt idx="2">
                  <c:v>#N/A</c:v>
                </c:pt>
                <c:pt idx="3">
                  <c:v>1.52</c:v>
                </c:pt>
                <c:pt idx="4">
                  <c:v>#N/A</c:v>
                </c:pt>
                <c:pt idx="5">
                  <c:v>0.56999999999999995</c:v>
                </c:pt>
                <c:pt idx="6">
                  <c:v>#N/A</c:v>
                </c:pt>
                <c:pt idx="7">
                  <c:v>0.53</c:v>
                </c:pt>
                <c:pt idx="8">
                  <c:v>#N/A</c:v>
                </c:pt>
                <c:pt idx="9">
                  <c:v>0.49</c:v>
                </c:pt>
              </c:numCache>
            </c:numRef>
          </c:val>
          <c:extLst>
            <c:ext xmlns:c16="http://schemas.microsoft.com/office/drawing/2014/chart" uri="{C3380CC4-5D6E-409C-BE32-E72D297353CC}">
              <c16:uniqueId val="{00000006-6C6A-40ED-BB7C-436DF328A9F4}"/>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0.43</c:v>
                </c:pt>
                <c:pt idx="2">
                  <c:v>#N/A</c:v>
                </c:pt>
                <c:pt idx="3">
                  <c:v>2.78</c:v>
                </c:pt>
                <c:pt idx="4">
                  <c:v>#N/A</c:v>
                </c:pt>
                <c:pt idx="5">
                  <c:v>2.58</c:v>
                </c:pt>
                <c:pt idx="6">
                  <c:v>#N/A</c:v>
                </c:pt>
                <c:pt idx="7">
                  <c:v>0.1</c:v>
                </c:pt>
                <c:pt idx="8">
                  <c:v>#N/A</c:v>
                </c:pt>
                <c:pt idx="9">
                  <c:v>1.51</c:v>
                </c:pt>
              </c:numCache>
            </c:numRef>
          </c:val>
          <c:extLst>
            <c:ext xmlns:c16="http://schemas.microsoft.com/office/drawing/2014/chart" uri="{C3380CC4-5D6E-409C-BE32-E72D297353CC}">
              <c16:uniqueId val="{00000007-6C6A-40ED-BB7C-436DF328A9F4}"/>
            </c:ext>
          </c:extLst>
        </c:ser>
        <c:ser>
          <c:idx val="8"/>
          <c:order val="8"/>
          <c:tx>
            <c:strRef>
              <c:f>データシート!$A$35</c:f>
              <c:strCache>
                <c:ptCount val="1"/>
                <c:pt idx="0">
                  <c:v>公共下水道事業会計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0.54</c:v>
                </c:pt>
                <c:pt idx="2">
                  <c:v>#N/A</c:v>
                </c:pt>
                <c:pt idx="3">
                  <c:v>1.85</c:v>
                </c:pt>
                <c:pt idx="4">
                  <c:v>#N/A</c:v>
                </c:pt>
                <c:pt idx="5">
                  <c:v>3.57</c:v>
                </c:pt>
                <c:pt idx="6">
                  <c:v>#N/A</c:v>
                </c:pt>
                <c:pt idx="7">
                  <c:v>3.37</c:v>
                </c:pt>
                <c:pt idx="8">
                  <c:v>#N/A</c:v>
                </c:pt>
                <c:pt idx="9">
                  <c:v>3.74</c:v>
                </c:pt>
              </c:numCache>
            </c:numRef>
          </c:val>
          <c:extLst>
            <c:ext xmlns:c16="http://schemas.microsoft.com/office/drawing/2014/chart" uri="{C3380CC4-5D6E-409C-BE32-E72D297353CC}">
              <c16:uniqueId val="{00000008-6C6A-40ED-BB7C-436DF328A9F4}"/>
            </c:ext>
          </c:extLst>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4.18</c:v>
                </c:pt>
                <c:pt idx="2">
                  <c:v>#N/A</c:v>
                </c:pt>
                <c:pt idx="3">
                  <c:v>3.09</c:v>
                </c:pt>
                <c:pt idx="4">
                  <c:v>#N/A</c:v>
                </c:pt>
                <c:pt idx="5">
                  <c:v>4.47</c:v>
                </c:pt>
                <c:pt idx="6">
                  <c:v>#N/A</c:v>
                </c:pt>
                <c:pt idx="7">
                  <c:v>3.87</c:v>
                </c:pt>
                <c:pt idx="8">
                  <c:v>#N/A</c:v>
                </c:pt>
                <c:pt idx="9">
                  <c:v>3.79</c:v>
                </c:pt>
              </c:numCache>
            </c:numRef>
          </c:val>
          <c:extLst>
            <c:ext xmlns:c16="http://schemas.microsoft.com/office/drawing/2014/chart" uri="{C3380CC4-5D6E-409C-BE32-E72D297353CC}">
              <c16:uniqueId val="{00000009-6C6A-40ED-BB7C-436DF328A9F4}"/>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2480</c:v>
                </c:pt>
                <c:pt idx="5">
                  <c:v>2450</c:v>
                </c:pt>
                <c:pt idx="8">
                  <c:v>2455</c:v>
                </c:pt>
                <c:pt idx="11">
                  <c:v>2420</c:v>
                </c:pt>
                <c:pt idx="14">
                  <c:v>2216</c:v>
                </c:pt>
              </c:numCache>
            </c:numRef>
          </c:val>
          <c:extLst>
            <c:ext xmlns:c16="http://schemas.microsoft.com/office/drawing/2014/chart" uri="{C3380CC4-5D6E-409C-BE32-E72D297353CC}">
              <c16:uniqueId val="{00000000-2024-45F7-A5F7-973D809F61AA}"/>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1</c:v>
                </c:pt>
                <c:pt idx="3">
                  <c:v>0</c:v>
                </c:pt>
                <c:pt idx="6">
                  <c:v>0</c:v>
                </c:pt>
                <c:pt idx="9">
                  <c:v>0</c:v>
                </c:pt>
                <c:pt idx="12">
                  <c:v>1</c:v>
                </c:pt>
              </c:numCache>
            </c:numRef>
          </c:val>
          <c:extLst>
            <c:ext xmlns:c16="http://schemas.microsoft.com/office/drawing/2014/chart" uri="{C3380CC4-5D6E-409C-BE32-E72D297353CC}">
              <c16:uniqueId val="{00000001-2024-45F7-A5F7-973D809F61AA}"/>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c:v>
                </c:pt>
                <c:pt idx="3">
                  <c:v>1</c:v>
                </c:pt>
                <c:pt idx="6">
                  <c:v>1</c:v>
                </c:pt>
                <c:pt idx="9">
                  <c:v>1</c:v>
                </c:pt>
                <c:pt idx="12">
                  <c:v>1</c:v>
                </c:pt>
              </c:numCache>
            </c:numRef>
          </c:val>
          <c:extLst>
            <c:ext xmlns:c16="http://schemas.microsoft.com/office/drawing/2014/chart" uri="{C3380CC4-5D6E-409C-BE32-E72D297353CC}">
              <c16:uniqueId val="{00000002-2024-45F7-A5F7-973D809F61AA}"/>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96</c:v>
                </c:pt>
                <c:pt idx="3">
                  <c:v>112</c:v>
                </c:pt>
                <c:pt idx="6">
                  <c:v>120</c:v>
                </c:pt>
                <c:pt idx="9">
                  <c:v>129</c:v>
                </c:pt>
                <c:pt idx="12">
                  <c:v>126</c:v>
                </c:pt>
              </c:numCache>
            </c:numRef>
          </c:val>
          <c:extLst>
            <c:ext xmlns:c16="http://schemas.microsoft.com/office/drawing/2014/chart" uri="{C3380CC4-5D6E-409C-BE32-E72D297353CC}">
              <c16:uniqueId val="{00000003-2024-45F7-A5F7-973D809F61AA}"/>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1073</c:v>
                </c:pt>
                <c:pt idx="3">
                  <c:v>1024</c:v>
                </c:pt>
                <c:pt idx="6">
                  <c:v>1033</c:v>
                </c:pt>
                <c:pt idx="9">
                  <c:v>1022</c:v>
                </c:pt>
                <c:pt idx="12">
                  <c:v>648</c:v>
                </c:pt>
              </c:numCache>
            </c:numRef>
          </c:val>
          <c:extLst>
            <c:ext xmlns:c16="http://schemas.microsoft.com/office/drawing/2014/chart" uri="{C3380CC4-5D6E-409C-BE32-E72D297353CC}">
              <c16:uniqueId val="{00000004-2024-45F7-A5F7-973D809F61AA}"/>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024-45F7-A5F7-973D809F61AA}"/>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2024-45F7-A5F7-973D809F61AA}"/>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1466</c:v>
                </c:pt>
                <c:pt idx="3">
                  <c:v>1685</c:v>
                </c:pt>
                <c:pt idx="6">
                  <c:v>1772</c:v>
                </c:pt>
                <c:pt idx="9">
                  <c:v>1690</c:v>
                </c:pt>
                <c:pt idx="12">
                  <c:v>1510</c:v>
                </c:pt>
              </c:numCache>
            </c:numRef>
          </c:val>
          <c:extLst>
            <c:ext xmlns:c16="http://schemas.microsoft.com/office/drawing/2014/chart" uri="{C3380CC4-5D6E-409C-BE32-E72D297353CC}">
              <c16:uniqueId val="{00000007-2024-45F7-A5F7-973D809F61AA}"/>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157</c:v>
                </c:pt>
                <c:pt idx="2">
                  <c:v>#N/A</c:v>
                </c:pt>
                <c:pt idx="3">
                  <c:v>#N/A</c:v>
                </c:pt>
                <c:pt idx="4">
                  <c:v>372</c:v>
                </c:pt>
                <c:pt idx="5">
                  <c:v>#N/A</c:v>
                </c:pt>
                <c:pt idx="6">
                  <c:v>#N/A</c:v>
                </c:pt>
                <c:pt idx="7">
                  <c:v>471</c:v>
                </c:pt>
                <c:pt idx="8">
                  <c:v>#N/A</c:v>
                </c:pt>
                <c:pt idx="9">
                  <c:v>#N/A</c:v>
                </c:pt>
                <c:pt idx="10">
                  <c:v>422</c:v>
                </c:pt>
                <c:pt idx="11">
                  <c:v>#N/A</c:v>
                </c:pt>
                <c:pt idx="12">
                  <c:v>#N/A</c:v>
                </c:pt>
                <c:pt idx="13">
                  <c:v>70</c:v>
                </c:pt>
                <c:pt idx="14">
                  <c:v>#N/A</c:v>
                </c:pt>
              </c:numCache>
            </c:numRef>
          </c:val>
          <c:smooth val="0"/>
          <c:extLst>
            <c:ext xmlns:c16="http://schemas.microsoft.com/office/drawing/2014/chart" uri="{C3380CC4-5D6E-409C-BE32-E72D297353CC}">
              <c16:uniqueId val="{00000008-2024-45F7-A5F7-973D809F61AA}"/>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22123</c:v>
                </c:pt>
                <c:pt idx="5">
                  <c:v>21497</c:v>
                </c:pt>
                <c:pt idx="8">
                  <c:v>20500</c:v>
                </c:pt>
                <c:pt idx="11">
                  <c:v>19581</c:v>
                </c:pt>
                <c:pt idx="14">
                  <c:v>18461</c:v>
                </c:pt>
              </c:numCache>
            </c:numRef>
          </c:val>
          <c:extLst>
            <c:ext xmlns:c16="http://schemas.microsoft.com/office/drawing/2014/chart" uri="{C3380CC4-5D6E-409C-BE32-E72D297353CC}">
              <c16:uniqueId val="{00000000-7C70-4718-9871-B61E0EA6163F}"/>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4353</c:v>
                </c:pt>
                <c:pt idx="5">
                  <c:v>3702</c:v>
                </c:pt>
                <c:pt idx="8">
                  <c:v>3628</c:v>
                </c:pt>
                <c:pt idx="11">
                  <c:v>3393</c:v>
                </c:pt>
                <c:pt idx="14">
                  <c:v>6132</c:v>
                </c:pt>
              </c:numCache>
            </c:numRef>
          </c:val>
          <c:extLst>
            <c:ext xmlns:c16="http://schemas.microsoft.com/office/drawing/2014/chart" uri="{C3380CC4-5D6E-409C-BE32-E72D297353CC}">
              <c16:uniqueId val="{00000001-7C70-4718-9871-B61E0EA6163F}"/>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2830</c:v>
                </c:pt>
                <c:pt idx="5">
                  <c:v>3699</c:v>
                </c:pt>
                <c:pt idx="8">
                  <c:v>4025</c:v>
                </c:pt>
                <c:pt idx="11">
                  <c:v>3947</c:v>
                </c:pt>
                <c:pt idx="14">
                  <c:v>4600</c:v>
                </c:pt>
              </c:numCache>
            </c:numRef>
          </c:val>
          <c:extLst>
            <c:ext xmlns:c16="http://schemas.microsoft.com/office/drawing/2014/chart" uri="{C3380CC4-5D6E-409C-BE32-E72D297353CC}">
              <c16:uniqueId val="{00000002-7C70-4718-9871-B61E0EA6163F}"/>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7C70-4718-9871-B61E0EA6163F}"/>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7C70-4718-9871-B61E0EA6163F}"/>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C70-4718-9871-B61E0EA6163F}"/>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2932</c:v>
                </c:pt>
                <c:pt idx="3">
                  <c:v>2929</c:v>
                </c:pt>
                <c:pt idx="6">
                  <c:v>2961</c:v>
                </c:pt>
                <c:pt idx="9">
                  <c:v>2895</c:v>
                </c:pt>
                <c:pt idx="12">
                  <c:v>3172</c:v>
                </c:pt>
              </c:numCache>
            </c:numRef>
          </c:val>
          <c:extLst>
            <c:ext xmlns:c16="http://schemas.microsoft.com/office/drawing/2014/chart" uri="{C3380CC4-5D6E-409C-BE32-E72D297353CC}">
              <c16:uniqueId val="{00000006-7C70-4718-9871-B61E0EA6163F}"/>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781</c:v>
                </c:pt>
                <c:pt idx="3">
                  <c:v>796</c:v>
                </c:pt>
                <c:pt idx="6">
                  <c:v>806</c:v>
                </c:pt>
                <c:pt idx="9">
                  <c:v>1300</c:v>
                </c:pt>
                <c:pt idx="12">
                  <c:v>1064</c:v>
                </c:pt>
              </c:numCache>
            </c:numRef>
          </c:val>
          <c:extLst>
            <c:ext xmlns:c16="http://schemas.microsoft.com/office/drawing/2014/chart" uri="{C3380CC4-5D6E-409C-BE32-E72D297353CC}">
              <c16:uniqueId val="{00000007-7C70-4718-9871-B61E0EA6163F}"/>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15295</c:v>
                </c:pt>
                <c:pt idx="3">
                  <c:v>13680</c:v>
                </c:pt>
                <c:pt idx="6">
                  <c:v>12858</c:v>
                </c:pt>
                <c:pt idx="9">
                  <c:v>12214</c:v>
                </c:pt>
                <c:pt idx="12">
                  <c:v>11749</c:v>
                </c:pt>
              </c:numCache>
            </c:numRef>
          </c:val>
          <c:extLst>
            <c:ext xmlns:c16="http://schemas.microsoft.com/office/drawing/2014/chart" uri="{C3380CC4-5D6E-409C-BE32-E72D297353CC}">
              <c16:uniqueId val="{00000008-7C70-4718-9871-B61E0EA6163F}"/>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4</c:v>
                </c:pt>
                <c:pt idx="3">
                  <c:v>4</c:v>
                </c:pt>
                <c:pt idx="6">
                  <c:v>3</c:v>
                </c:pt>
                <c:pt idx="9">
                  <c:v>2</c:v>
                </c:pt>
                <c:pt idx="12">
                  <c:v>2</c:v>
                </c:pt>
              </c:numCache>
            </c:numRef>
          </c:val>
          <c:extLst>
            <c:ext xmlns:c16="http://schemas.microsoft.com/office/drawing/2014/chart" uri="{C3380CC4-5D6E-409C-BE32-E72D297353CC}">
              <c16:uniqueId val="{00000009-7C70-4718-9871-B61E0EA6163F}"/>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19237</c:v>
                </c:pt>
                <c:pt idx="3">
                  <c:v>18736</c:v>
                </c:pt>
                <c:pt idx="6">
                  <c:v>17385</c:v>
                </c:pt>
                <c:pt idx="9">
                  <c:v>16179</c:v>
                </c:pt>
                <c:pt idx="12">
                  <c:v>15920</c:v>
                </c:pt>
              </c:numCache>
            </c:numRef>
          </c:val>
          <c:extLst>
            <c:ext xmlns:c16="http://schemas.microsoft.com/office/drawing/2014/chart" uri="{C3380CC4-5D6E-409C-BE32-E72D297353CC}">
              <c16:uniqueId val="{0000000A-7C70-4718-9871-B61E0EA6163F}"/>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8943</c:v>
                </c:pt>
                <c:pt idx="2">
                  <c:v>#N/A</c:v>
                </c:pt>
                <c:pt idx="3">
                  <c:v>#N/A</c:v>
                </c:pt>
                <c:pt idx="4">
                  <c:v>7246</c:v>
                </c:pt>
                <c:pt idx="5">
                  <c:v>#N/A</c:v>
                </c:pt>
                <c:pt idx="6">
                  <c:v>#N/A</c:v>
                </c:pt>
                <c:pt idx="7">
                  <c:v>5861</c:v>
                </c:pt>
                <c:pt idx="8">
                  <c:v>#N/A</c:v>
                </c:pt>
                <c:pt idx="9">
                  <c:v>#N/A</c:v>
                </c:pt>
                <c:pt idx="10">
                  <c:v>5668</c:v>
                </c:pt>
                <c:pt idx="11">
                  <c:v>#N/A</c:v>
                </c:pt>
                <c:pt idx="12">
                  <c:v>#N/A</c:v>
                </c:pt>
                <c:pt idx="13">
                  <c:v>2713</c:v>
                </c:pt>
                <c:pt idx="14">
                  <c:v>#N/A</c:v>
                </c:pt>
              </c:numCache>
            </c:numRef>
          </c:val>
          <c:smooth val="0"/>
          <c:extLst>
            <c:ext xmlns:c16="http://schemas.microsoft.com/office/drawing/2014/chart" uri="{C3380CC4-5D6E-409C-BE32-E72D297353CC}">
              <c16:uniqueId val="{0000000B-7C70-4718-9871-B61E0EA6163F}"/>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1795</c:v>
                </c:pt>
                <c:pt idx="1">
                  <c:v>1605</c:v>
                </c:pt>
                <c:pt idx="2">
                  <c:v>2168</c:v>
                </c:pt>
              </c:numCache>
            </c:numRef>
          </c:val>
          <c:extLst>
            <c:ext xmlns:c16="http://schemas.microsoft.com/office/drawing/2014/chart" uri="{C3380CC4-5D6E-409C-BE32-E72D297353CC}">
              <c16:uniqueId val="{00000000-BB7C-40EA-BD3D-15D5F0061F63}"/>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684</c:v>
                </c:pt>
                <c:pt idx="1">
                  <c:v>755</c:v>
                </c:pt>
                <c:pt idx="2">
                  <c:v>848</c:v>
                </c:pt>
              </c:numCache>
            </c:numRef>
          </c:val>
          <c:extLst>
            <c:ext xmlns:c16="http://schemas.microsoft.com/office/drawing/2014/chart" uri="{C3380CC4-5D6E-409C-BE32-E72D297353CC}">
              <c16:uniqueId val="{00000001-BB7C-40EA-BD3D-15D5F0061F63}"/>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579</c:v>
                </c:pt>
                <c:pt idx="1">
                  <c:v>679</c:v>
                </c:pt>
                <c:pt idx="2">
                  <c:v>763</c:v>
                </c:pt>
              </c:numCache>
            </c:numRef>
          </c:val>
          <c:extLst>
            <c:ext xmlns:c16="http://schemas.microsoft.com/office/drawing/2014/chart" uri="{C3380CC4-5D6E-409C-BE32-E72D297353CC}">
              <c16:uniqueId val="{00000002-BB7C-40EA-BD3D-15D5F0061F63}"/>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大阪府藤井寺市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一般会計の元利償還金については令和</a:t>
          </a:r>
          <a:r>
            <a:rPr kumimoji="1" lang="en-US" altLang="ja-JP" sz="1400">
              <a:latin typeface="ＭＳ ゴシック" pitchFamily="49" charset="-128"/>
              <a:ea typeface="ＭＳ ゴシック" pitchFamily="49" charset="-128"/>
            </a:rPr>
            <a:t>4</a:t>
          </a:r>
          <a:r>
            <a:rPr kumimoji="1" lang="ja-JP" altLang="en-US" sz="1400">
              <a:latin typeface="ＭＳ ゴシック" pitchFamily="49" charset="-128"/>
              <a:ea typeface="ＭＳ ゴシック" pitchFamily="49" charset="-128"/>
            </a:rPr>
            <a:t>年度まで増加傾向にあったが、臨時財政対策債に係る元利償還金が減になったことに伴い、令和</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年度より減少に転じ、令和６年度も引き続き減少している。</a:t>
          </a:r>
        </a:p>
        <a:p>
          <a:r>
            <a:rPr kumimoji="1" lang="ja-JP" altLang="en-US" sz="1400">
              <a:latin typeface="ＭＳ ゴシック" pitchFamily="49" charset="-128"/>
              <a:ea typeface="ＭＳ ゴシック" pitchFamily="49" charset="-128"/>
            </a:rPr>
            <a:t>　また、公営企業について、元利償還金に対する繰入金は減少傾向にあり、令和６年度は</a:t>
          </a:r>
          <a:r>
            <a:rPr kumimoji="1" lang="en-US" altLang="ja-JP" sz="1400">
              <a:latin typeface="ＭＳ ゴシック" pitchFamily="49" charset="-128"/>
              <a:ea typeface="ＭＳ ゴシック" pitchFamily="49" charset="-128"/>
            </a:rPr>
            <a:t>374</a:t>
          </a:r>
          <a:r>
            <a:rPr kumimoji="1" lang="ja-JP" altLang="en-US" sz="1400">
              <a:latin typeface="ＭＳ ゴシック" pitchFamily="49" charset="-128"/>
              <a:ea typeface="ＭＳ ゴシック" pitchFamily="49" charset="-128"/>
            </a:rPr>
            <a:t>百万円と大幅な減少となった。</a:t>
          </a:r>
        </a:p>
        <a:p>
          <a:r>
            <a:rPr kumimoji="1" lang="ja-JP" altLang="en-US" sz="1400">
              <a:latin typeface="ＭＳ ゴシック" pitchFamily="49" charset="-128"/>
              <a:ea typeface="ＭＳ ゴシック" pitchFamily="49" charset="-128"/>
            </a:rPr>
            <a:t>　今後も引き続き、事業の精査や過度な後年度負担が生じないように考慮する必要がある。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大阪府藤井寺市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一般会計等の市債残高については、令和５年度から</a:t>
          </a:r>
          <a:r>
            <a:rPr kumimoji="1" lang="en-US" altLang="ja-JP" sz="1400">
              <a:latin typeface="ＭＳ ゴシック" pitchFamily="49" charset="-128"/>
              <a:ea typeface="ＭＳ ゴシック" pitchFamily="49" charset="-128"/>
            </a:rPr>
            <a:t>259</a:t>
          </a:r>
          <a:r>
            <a:rPr kumimoji="1" lang="ja-JP" altLang="en-US" sz="1400">
              <a:latin typeface="ＭＳ ゴシック" pitchFamily="49" charset="-128"/>
              <a:ea typeface="ＭＳ ゴシック" pitchFamily="49" charset="-128"/>
            </a:rPr>
            <a:t>百万円減少し、</a:t>
          </a:r>
          <a:r>
            <a:rPr kumimoji="1" lang="en-US" altLang="ja-JP" sz="1400">
              <a:latin typeface="ＭＳ ゴシック" pitchFamily="49" charset="-128"/>
              <a:ea typeface="ＭＳ ゴシック" pitchFamily="49" charset="-128"/>
            </a:rPr>
            <a:t>15,920</a:t>
          </a:r>
          <a:r>
            <a:rPr kumimoji="1" lang="ja-JP" altLang="en-US" sz="1400">
              <a:latin typeface="ＭＳ ゴシック" pitchFamily="49" charset="-128"/>
              <a:ea typeface="ＭＳ ゴシック" pitchFamily="49" charset="-128"/>
            </a:rPr>
            <a:t>百万円となった。</a:t>
          </a:r>
        </a:p>
        <a:p>
          <a:r>
            <a:rPr kumimoji="1" lang="ja-JP" altLang="en-US" sz="1400">
              <a:latin typeface="ＭＳ ゴシック" pitchFamily="49" charset="-128"/>
              <a:ea typeface="ＭＳ ゴシック" pitchFamily="49" charset="-128"/>
            </a:rPr>
            <a:t>　近年は減少傾向にあるが、今後も公共施設等の改修事業等において、起債発行が予想され、事業の実施に当たっては、慎重に内容の精査等を行う必要がある。</a:t>
          </a:r>
        </a:p>
        <a:p>
          <a:r>
            <a:rPr kumimoji="1" lang="ja-JP" altLang="en-US" sz="1400">
              <a:latin typeface="ＭＳ ゴシック" pitchFamily="49" charset="-128"/>
              <a:ea typeface="ＭＳ ゴシック" pitchFamily="49" charset="-128"/>
            </a:rPr>
            <a:t>　また、本市においては公営企業債等繰入見込額が多くを占めているが、その大部分は下水道事業債となっており、減少傾向にある。</a:t>
          </a:r>
        </a:p>
        <a:p>
          <a:r>
            <a:rPr kumimoji="1" lang="ja-JP" altLang="en-US" sz="1400">
              <a:latin typeface="ＭＳ ゴシック" pitchFamily="49" charset="-128"/>
              <a:ea typeface="ＭＳ ゴシック" pitchFamily="49" charset="-128"/>
            </a:rPr>
            <a:t>　今後も指標の推移に注視しつつ、安定した財政運営に努めていく必要がある。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大阪府藤井寺市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６年度決算は、地方交付税や各種交付金が想定を上回る増加となったことや、旧市民病院の廃院による府支出金や諸収入の受入があったことから、財政調整基金に積み立てを行ったため基金残高が増加し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・公共施設の老朽化による改修が今後も想定され、財源となる基金を確保するため、公共施設整備基金に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百万円積み立てたことなどによって、その他特定目的基金が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百万円増となった。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・歳出の抑制と財源の確保により、基金を取り崩さない財政運営をめざす。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・公共施設整備基金：公共施設の整備に係る財源を確保する。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・ふるさとまちづくり応援基金：ふるさと納税等による寄附金を積み立て、各事業の財源として充当する。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・古代史料整備基金：市立図書館における古代史料の整備を図る資金に充てる。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・森林環境譲与税基金：森林の整備及びその促進に関する施策の資金に充てる。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・福祉基金：福祉事業の推進を図る資金に充てる。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・公共施設整備基金：一般財源を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百万円積み立てたことによる増加となっている。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・ふるさとまちづくり応援基金：寄附対象事業へ</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百万円取り崩した一方、</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247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百万円を積み立てたことによる増加となっている。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・森林環境譲与税基金：一般財源を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百万円積み立てた一方、対象事業に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百万円取り崩したことによる減少となっている。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・公共施設整備基金：公共施設の老朽化による改修が今後も想定されることから、財源となる基金を確保する。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・ふるさとまちづくり応援基金：ふるさと納税の受入れを増加させ、積み立てを行うことで財源確保をめざす。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・歳計剰余金及び一般財源を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563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百万円積み立てたことにより増加した。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・引き続き財政調整基金を取り崩すことなく黒字確保できるよう、自主財源の確保や新規事業の抑制に努め、計画的に財政調整基金への積み立てが可能な運営をめざす。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・一般財源を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百万円積み立てたことにより増加した。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・老朽化した公共施設の改修に係る市債残高の増に備え、積み立てと運用の検討が必要である。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大阪府藤井寺市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62,304
61,059
8.89
27,275,185
27,039,243
228,338
15,105,489
15,295,446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2.4
19.9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令和６年度は、高齢者保健福祉費等の増額により基準財政需要額は増額となっているが、市民税等の減収により基準財政収入額が減額したため、前年度から</a:t>
          </a:r>
          <a:r>
            <a:rPr kumimoji="1" lang="en-US" altLang="ja-JP" sz="1300">
              <a:latin typeface="ＭＳ Ｐゴシック" panose="020B0600070205080204" pitchFamily="50" charset="-128"/>
              <a:ea typeface="ＭＳ Ｐゴシック" panose="020B0600070205080204" pitchFamily="50" charset="-128"/>
            </a:rPr>
            <a:t>0.01</a:t>
          </a:r>
          <a:r>
            <a:rPr kumimoji="1" lang="ja-JP" altLang="en-US" sz="1300">
              <a:latin typeface="ＭＳ Ｐゴシック" panose="020B0600070205080204" pitchFamily="50" charset="-128"/>
              <a:ea typeface="ＭＳ Ｐゴシック" panose="020B0600070205080204" pitchFamily="50" charset="-128"/>
            </a:rPr>
            <a:t>ポイント下落して</a:t>
          </a:r>
          <a:r>
            <a:rPr kumimoji="1" lang="en-US" altLang="ja-JP" sz="1300">
              <a:latin typeface="ＭＳ Ｐゴシック" panose="020B0600070205080204" pitchFamily="50" charset="-128"/>
              <a:ea typeface="ＭＳ Ｐゴシック" panose="020B0600070205080204" pitchFamily="50" charset="-128"/>
            </a:rPr>
            <a:t>0.59</a:t>
          </a:r>
          <a:r>
            <a:rPr kumimoji="1" lang="ja-JP" altLang="en-US" sz="1300">
              <a:latin typeface="ＭＳ Ｐゴシック" panose="020B0600070205080204" pitchFamily="50" charset="-128"/>
              <a:ea typeface="ＭＳ Ｐゴシック" panose="020B0600070205080204" pitchFamily="50" charset="-128"/>
            </a:rPr>
            <a:t>となっている。</a:t>
          </a:r>
        </a:p>
        <a:p>
          <a:r>
            <a:rPr kumimoji="1" lang="ja-JP" altLang="en-US" sz="1300">
              <a:latin typeface="ＭＳ Ｐゴシック" panose="020B0600070205080204" pitchFamily="50" charset="-128"/>
              <a:ea typeface="ＭＳ Ｐゴシック" panose="020B0600070205080204" pitchFamily="50" charset="-128"/>
            </a:rPr>
            <a:t>　依然として類似団体内平均値を下回っており、本市歳入においては依存財源が約</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割を占める状況であることからも、今後依存財源の動向に左右されないような財政構造の確立に努める。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129117</xdr:rowOff>
    </xdr:from>
    <xdr:to>
      <xdr:col>23</xdr:col>
      <xdr:colOff>133350</xdr:colOff>
      <xdr:row>45</xdr:row>
      <xdr:rowOff>154517</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01317"/>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126594</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154517</xdr:rowOff>
    </xdr:from>
    <xdr:to>
      <xdr:col>24</xdr:col>
      <xdr:colOff>12700</xdr:colOff>
      <xdr:row>45</xdr:row>
      <xdr:rowOff>154517</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44044</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129117</xdr:rowOff>
    </xdr:from>
    <xdr:to>
      <xdr:col>24</xdr:col>
      <xdr:colOff>12700</xdr:colOff>
      <xdr:row>36</xdr:row>
      <xdr:rowOff>129117</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14817</xdr:rowOff>
    </xdr:from>
    <xdr:to>
      <xdr:col>23</xdr:col>
      <xdr:colOff>133350</xdr:colOff>
      <xdr:row>43</xdr:row>
      <xdr:rowOff>34925</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387167"/>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122360</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69803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105833</xdr:rowOff>
    </xdr:from>
    <xdr:to>
      <xdr:col>23</xdr:col>
      <xdr:colOff>184150</xdr:colOff>
      <xdr:row>42</xdr:row>
      <xdr:rowOff>35983</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166158</xdr:rowOff>
    </xdr:from>
    <xdr:to>
      <xdr:col>19</xdr:col>
      <xdr:colOff>133350</xdr:colOff>
      <xdr:row>43</xdr:row>
      <xdr:rowOff>14817</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3670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105833</xdr:rowOff>
    </xdr:from>
    <xdr:to>
      <xdr:col>19</xdr:col>
      <xdr:colOff>184150</xdr:colOff>
      <xdr:row>42</xdr:row>
      <xdr:rowOff>35983</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46160</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9041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166158</xdr:rowOff>
    </xdr:from>
    <xdr:to>
      <xdr:col>15</xdr:col>
      <xdr:colOff>82550</xdr:colOff>
      <xdr:row>42</xdr:row>
      <xdr:rowOff>166158</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36705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85725</xdr:rowOff>
    </xdr:from>
    <xdr:to>
      <xdr:col>15</xdr:col>
      <xdr:colOff>133350</xdr:colOff>
      <xdr:row>42</xdr:row>
      <xdr:rowOff>15875</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26052</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88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146050</xdr:rowOff>
    </xdr:from>
    <xdr:to>
      <xdr:col>11</xdr:col>
      <xdr:colOff>31750</xdr:colOff>
      <xdr:row>42</xdr:row>
      <xdr:rowOff>166158</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34695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65617</xdr:rowOff>
    </xdr:from>
    <xdr:to>
      <xdr:col>11</xdr:col>
      <xdr:colOff>82550</xdr:colOff>
      <xdr:row>41</xdr:row>
      <xdr:rowOff>167217</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5944</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65617</xdr:rowOff>
    </xdr:from>
    <xdr:to>
      <xdr:col>7</xdr:col>
      <xdr:colOff>31750</xdr:colOff>
      <xdr:row>41</xdr:row>
      <xdr:rowOff>167217</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5944</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155575</xdr:rowOff>
    </xdr:from>
    <xdr:to>
      <xdr:col>23</xdr:col>
      <xdr:colOff>184150</xdr:colOff>
      <xdr:row>43</xdr:row>
      <xdr:rowOff>85725</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127652</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328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135467</xdr:rowOff>
    </xdr:from>
    <xdr:to>
      <xdr:col>19</xdr:col>
      <xdr:colOff>184150</xdr:colOff>
      <xdr:row>43</xdr:row>
      <xdr:rowOff>65617</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50394</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115358</xdr:rowOff>
    </xdr:from>
    <xdr:to>
      <xdr:col>15</xdr:col>
      <xdr:colOff>133350</xdr:colOff>
      <xdr:row>43</xdr:row>
      <xdr:rowOff>45508</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30285</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115358</xdr:rowOff>
    </xdr:from>
    <xdr:to>
      <xdr:col>11</xdr:col>
      <xdr:colOff>82550</xdr:colOff>
      <xdr:row>43</xdr:row>
      <xdr:rowOff>45508</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30285</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95250</xdr:rowOff>
    </xdr:from>
    <xdr:to>
      <xdr:col>7</xdr:col>
      <xdr:colOff>31750</xdr:colOff>
      <xdr:row>43</xdr:row>
      <xdr:rowOff>25400</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10177</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経常一般財源充当経費は、物件費、維持補修費、補助費等、公債費が減少したことにより対前年度比で</a:t>
          </a:r>
          <a:r>
            <a:rPr kumimoji="1" lang="en-US" altLang="ja-JP" sz="1300">
              <a:latin typeface="ＭＳ Ｐゴシック" panose="020B0600070205080204" pitchFamily="50" charset="-128"/>
              <a:ea typeface="ＭＳ Ｐゴシック" panose="020B0600070205080204" pitchFamily="50" charset="-128"/>
            </a:rPr>
            <a:t>36</a:t>
          </a:r>
          <a:r>
            <a:rPr kumimoji="1" lang="ja-JP" altLang="en-US" sz="1300">
              <a:latin typeface="ＭＳ Ｐゴシック" panose="020B0600070205080204" pitchFamily="50" charset="-128"/>
              <a:ea typeface="ＭＳ Ｐゴシック" panose="020B0600070205080204" pitchFamily="50" charset="-128"/>
            </a:rPr>
            <a:t>百万円減額したのに対し、経常一般財源は、地方特例交付金や地方交付税の増額により対前年度比で</a:t>
          </a:r>
          <a:r>
            <a:rPr kumimoji="1" lang="en-US" altLang="ja-JP" sz="1300">
              <a:latin typeface="ＭＳ Ｐゴシック" panose="020B0600070205080204" pitchFamily="50" charset="-128"/>
              <a:ea typeface="ＭＳ Ｐゴシック" panose="020B0600070205080204" pitchFamily="50" charset="-128"/>
            </a:rPr>
            <a:t>490</a:t>
          </a:r>
          <a:r>
            <a:rPr kumimoji="1" lang="ja-JP" altLang="en-US" sz="1300">
              <a:latin typeface="ＭＳ Ｐゴシック" panose="020B0600070205080204" pitchFamily="50" charset="-128"/>
              <a:ea typeface="ＭＳ Ｐゴシック" panose="020B0600070205080204" pitchFamily="50" charset="-128"/>
            </a:rPr>
            <a:t>百万円増加したため、経常収支比率が</a:t>
          </a:r>
          <a:r>
            <a:rPr kumimoji="1" lang="en-US" altLang="ja-JP" sz="1300">
              <a:latin typeface="ＭＳ Ｐゴシック" panose="020B0600070205080204" pitchFamily="50" charset="-128"/>
              <a:ea typeface="ＭＳ Ｐゴシック" panose="020B0600070205080204" pitchFamily="50" charset="-128"/>
            </a:rPr>
            <a:t>96.8%</a:t>
          </a:r>
          <a:r>
            <a:rPr kumimoji="1" lang="ja-JP" altLang="en-US" sz="1300">
              <a:latin typeface="ＭＳ Ｐゴシック" panose="020B0600070205080204" pitchFamily="50" charset="-128"/>
              <a:ea typeface="ＭＳ Ｐゴシック" panose="020B0600070205080204" pitchFamily="50" charset="-128"/>
            </a:rPr>
            <a:t>となり、前年度から</a:t>
          </a:r>
          <a:r>
            <a:rPr kumimoji="1" lang="en-US" altLang="ja-JP" sz="1300">
              <a:latin typeface="ＭＳ Ｐゴシック" panose="020B0600070205080204" pitchFamily="50" charset="-128"/>
              <a:ea typeface="ＭＳ Ｐゴシック" panose="020B0600070205080204" pitchFamily="50" charset="-128"/>
            </a:rPr>
            <a:t>3.4</a:t>
          </a:r>
          <a:r>
            <a:rPr kumimoji="1" lang="ja-JP" altLang="en-US" sz="1300">
              <a:latin typeface="ＭＳ Ｐゴシック" panose="020B0600070205080204" pitchFamily="50" charset="-128"/>
              <a:ea typeface="ＭＳ Ｐゴシック" panose="020B0600070205080204" pitchFamily="50" charset="-128"/>
            </a:rPr>
            <a:t>ポイント改善した。</a:t>
          </a:r>
        </a:p>
        <a:p>
          <a:r>
            <a:rPr kumimoji="1" lang="ja-JP" altLang="en-US" sz="1300">
              <a:latin typeface="ＭＳ Ｐゴシック" panose="020B0600070205080204" pitchFamily="50" charset="-128"/>
              <a:ea typeface="ＭＳ Ｐゴシック" panose="020B0600070205080204" pitchFamily="50" charset="-128"/>
            </a:rPr>
            <a:t>　しかし、依然として類似団体内平均値より高いため、今後も自主財源の確保及び経常的な経費の全体的な圧縮を進めていく必要がある。</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148590</xdr:rowOff>
    </xdr:from>
    <xdr:to>
      <xdr:col>23</xdr:col>
      <xdr:colOff>133350</xdr:colOff>
      <xdr:row>67</xdr:row>
      <xdr:rowOff>19685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264140"/>
          <a:ext cx="0" cy="12426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163212</xdr:rowOff>
    </xdr:from>
    <xdr:ext cx="762000" cy="259045"/>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478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19685</xdr:rowOff>
    </xdr:from>
    <xdr:to>
      <xdr:col>24</xdr:col>
      <xdr:colOff>12700</xdr:colOff>
      <xdr:row>67</xdr:row>
      <xdr:rowOff>19685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506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63517</xdr:rowOff>
    </xdr:from>
    <xdr:ext cx="762000" cy="259045"/>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148590</xdr:rowOff>
    </xdr:from>
    <xdr:to>
      <xdr:col>24</xdr:col>
      <xdr:colOff>12700</xdr:colOff>
      <xdr:row>59</xdr:row>
      <xdr:rowOff>148590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264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60960</xdr:rowOff>
    </xdr:from>
    <xdr:to>
      <xdr:col>23</xdr:col>
      <xdr:colOff>133350</xdr:colOff>
      <xdr:row>66</xdr:row>
      <xdr:rowOff>94615</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flipV="1">
          <a:off x="4114800" y="11205210"/>
          <a:ext cx="838200" cy="205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35259</xdr:rowOff>
    </xdr:from>
    <xdr:ext cx="762000" cy="25904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836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18732</xdr:rowOff>
    </xdr:from>
    <xdr:to>
      <xdr:col>23</xdr:col>
      <xdr:colOff>184150</xdr:colOff>
      <xdr:row>64</xdr:row>
      <xdr:rowOff>120332</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099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48895</xdr:rowOff>
    </xdr:from>
    <xdr:to>
      <xdr:col>19</xdr:col>
      <xdr:colOff>133350</xdr:colOff>
      <xdr:row>66</xdr:row>
      <xdr:rowOff>94615</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1193145"/>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160020</xdr:rowOff>
    </xdr:from>
    <xdr:to>
      <xdr:col>19</xdr:col>
      <xdr:colOff>184150</xdr:colOff>
      <xdr:row>64</xdr:row>
      <xdr:rowOff>90170</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100347</xdr:rowOff>
    </xdr:from>
    <xdr:ext cx="7366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730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69532</xdr:rowOff>
    </xdr:from>
    <xdr:to>
      <xdr:col>15</xdr:col>
      <xdr:colOff>82550</xdr:colOff>
      <xdr:row>65</xdr:row>
      <xdr:rowOff>48895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1042332"/>
          <a:ext cx="889000" cy="150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69532</xdr:rowOff>
    </xdr:from>
    <xdr:to>
      <xdr:col>15</xdr:col>
      <xdr:colOff>133350</xdr:colOff>
      <xdr:row>63</xdr:row>
      <xdr:rowOff>171132</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8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9859</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63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69532</xdr:rowOff>
    </xdr:from>
    <xdr:to>
      <xdr:col>11</xdr:col>
      <xdr:colOff>31750</xdr:colOff>
      <xdr:row>65</xdr:row>
      <xdr:rowOff>157480</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1042332"/>
          <a:ext cx="889000" cy="259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23813</xdr:rowOff>
    </xdr:from>
    <xdr:to>
      <xdr:col>11</xdr:col>
      <xdr:colOff>82550</xdr:colOff>
      <xdr:row>62</xdr:row>
      <xdr:rowOff>125413</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65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135590</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42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153988</xdr:rowOff>
    </xdr:from>
    <xdr:to>
      <xdr:col>7</xdr:col>
      <xdr:colOff>31750</xdr:colOff>
      <xdr:row>64</xdr:row>
      <xdr:rowOff>84138</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95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94315</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72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10160</xdr:rowOff>
    </xdr:from>
    <xdr:to>
      <xdr:col>23</xdr:col>
      <xdr:colOff>184150</xdr:colOff>
      <xdr:row>65</xdr:row>
      <xdr:rowOff>111760</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115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153687</xdr:rowOff>
    </xdr:from>
    <xdr:ext cx="762000" cy="25904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1126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66</xdr:row>
      <xdr:rowOff>43815</xdr:rowOff>
    </xdr:from>
    <xdr:to>
      <xdr:col>19</xdr:col>
      <xdr:colOff>184150</xdr:colOff>
      <xdr:row>66</xdr:row>
      <xdr:rowOff>145415</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1359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130192</xdr:rowOff>
    </xdr:from>
    <xdr:ext cx="7366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14458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169545</xdr:rowOff>
    </xdr:from>
    <xdr:to>
      <xdr:col>15</xdr:col>
      <xdr:colOff>133350</xdr:colOff>
      <xdr:row>65</xdr:row>
      <xdr:rowOff>99695</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114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84472</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1228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18732</xdr:rowOff>
    </xdr:from>
    <xdr:to>
      <xdr:col>11</xdr:col>
      <xdr:colOff>82550</xdr:colOff>
      <xdr:row>64</xdr:row>
      <xdr:rowOff>120332</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099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105109</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107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106680</xdr:rowOff>
    </xdr:from>
    <xdr:to>
      <xdr:col>7</xdr:col>
      <xdr:colOff>31750</xdr:colOff>
      <xdr:row>66</xdr:row>
      <xdr:rowOff>36830</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21607</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133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[133,235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151,421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令和５年度から</a:t>
          </a:r>
          <a:r>
            <a:rPr kumimoji="1" lang="en-US" altLang="ja-JP" sz="1300">
              <a:latin typeface="ＭＳ Ｐゴシック" panose="020B0600070205080204" pitchFamily="50" charset="-128"/>
              <a:ea typeface="ＭＳ Ｐゴシック" panose="020B0600070205080204" pitchFamily="50" charset="-128"/>
            </a:rPr>
            <a:t>9,124</a:t>
          </a:r>
          <a:r>
            <a:rPr kumimoji="1" lang="ja-JP" altLang="en-US" sz="1300">
              <a:latin typeface="ＭＳ Ｐゴシック" panose="020B0600070205080204" pitchFamily="50" charset="-128"/>
              <a:ea typeface="ＭＳ Ｐゴシック" panose="020B0600070205080204" pitchFamily="50" charset="-128"/>
            </a:rPr>
            <a:t>円増加し</a:t>
          </a:r>
          <a:r>
            <a:rPr kumimoji="1" lang="en-US" altLang="ja-JP" sz="1300">
              <a:latin typeface="ＭＳ Ｐゴシック" panose="020B0600070205080204" pitchFamily="50" charset="-128"/>
              <a:ea typeface="ＭＳ Ｐゴシック" panose="020B0600070205080204" pitchFamily="50" charset="-128"/>
            </a:rPr>
            <a:t>133,235</a:t>
          </a:r>
          <a:r>
            <a:rPr kumimoji="1" lang="ja-JP" altLang="en-US" sz="1300">
              <a:latin typeface="ＭＳ Ｐゴシック" panose="020B0600070205080204" pitchFamily="50" charset="-128"/>
              <a:ea typeface="ＭＳ Ｐゴシック" panose="020B0600070205080204" pitchFamily="50" charset="-128"/>
            </a:rPr>
            <a:t>円となったが、類似団体内平均値を下回っている。これは、学校給食、消防、ごみ処理業務をそれぞれ一部事務組合で実施しているためである。</a:t>
          </a:r>
        </a:p>
        <a:p>
          <a:r>
            <a:rPr kumimoji="1" lang="ja-JP" altLang="en-US" sz="1300">
              <a:latin typeface="ＭＳ Ｐゴシック" panose="020B0600070205080204" pitchFamily="50" charset="-128"/>
              <a:ea typeface="ＭＳ Ｐゴシック" panose="020B0600070205080204" pitchFamily="50" charset="-128"/>
            </a:rPr>
            <a:t>　しかし、維持補修費については、施設の老朽化が進行しており、今後増加することが予想されるため、人件費、物件費も含めた歳出経費の精査に努めていく必要がある。</a:t>
          </a:r>
        </a:p>
      </xdr:txBody>
    </xdr:sp>
    <xdr:clientData/>
  </xdr:twoCellAnchor>
  <xdr:oneCellAnchor>
    <xdr:from>
      <xdr:col>3</xdr:col>
      <xdr:colOff>95250</xdr:colOff>
      <xdr:row>77</xdr:row>
      <xdr:rowOff>6350</xdr:rowOff>
    </xdr:from>
    <xdr:ext cx="349839" cy="225703"/>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28259</xdr:rowOff>
    </xdr:from>
    <xdr:to>
      <xdr:col>23</xdr:col>
      <xdr:colOff>133350</xdr:colOff>
      <xdr:row>89</xdr:row>
      <xdr:rowOff>117235</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744259"/>
          <a:ext cx="0" cy="16320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89312</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348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573,746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117235</xdr:rowOff>
    </xdr:from>
    <xdr:to>
      <xdr:col>24</xdr:col>
      <xdr:colOff>12700</xdr:colOff>
      <xdr:row>89</xdr:row>
      <xdr:rowOff>117235</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376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114636</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487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28259</xdr:rowOff>
    </xdr:from>
    <xdr:to>
      <xdr:col>24</xdr:col>
      <xdr:colOff>12700</xdr:colOff>
      <xdr:row>80</xdr:row>
      <xdr:rowOff>28259</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744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80</xdr:row>
      <xdr:rowOff>110328</xdr:rowOff>
    </xdr:from>
    <xdr:to>
      <xdr:col>23</xdr:col>
      <xdr:colOff>133350</xdr:colOff>
      <xdr:row>80</xdr:row>
      <xdr:rowOff>141780</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3826328"/>
          <a:ext cx="838200" cy="31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126557</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3842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140188</xdr:rowOff>
    </xdr:from>
    <xdr:to>
      <xdr:col>23</xdr:col>
      <xdr:colOff>184150</xdr:colOff>
      <xdr:row>81</xdr:row>
      <xdr:rowOff>70338</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3856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80</xdr:row>
      <xdr:rowOff>108547</xdr:rowOff>
    </xdr:from>
    <xdr:to>
      <xdr:col>19</xdr:col>
      <xdr:colOff>133350</xdr:colOff>
      <xdr:row>80</xdr:row>
      <xdr:rowOff>110328</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3225800" y="13824547"/>
          <a:ext cx="889000" cy="1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101659</xdr:rowOff>
    </xdr:from>
    <xdr:to>
      <xdr:col>19</xdr:col>
      <xdr:colOff>184150</xdr:colOff>
      <xdr:row>81</xdr:row>
      <xdr:rowOff>31809</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3817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16586</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39040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80</xdr:row>
      <xdr:rowOff>86792</xdr:rowOff>
    </xdr:from>
    <xdr:to>
      <xdr:col>15</xdr:col>
      <xdr:colOff>82550</xdr:colOff>
      <xdr:row>80</xdr:row>
      <xdr:rowOff>108547</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3802792"/>
          <a:ext cx="889000" cy="21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102538</xdr:rowOff>
    </xdr:from>
    <xdr:to>
      <xdr:col>15</xdr:col>
      <xdr:colOff>133350</xdr:colOff>
      <xdr:row>81</xdr:row>
      <xdr:rowOff>32688</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3818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17465</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390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80</xdr:row>
      <xdr:rowOff>76639</xdr:rowOff>
    </xdr:from>
    <xdr:to>
      <xdr:col>11</xdr:col>
      <xdr:colOff>31750</xdr:colOff>
      <xdr:row>80</xdr:row>
      <xdr:rowOff>86792</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447800" y="13792639"/>
          <a:ext cx="889000" cy="10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88947</xdr:rowOff>
    </xdr:from>
    <xdr:to>
      <xdr:col>11</xdr:col>
      <xdr:colOff>82550</xdr:colOff>
      <xdr:row>81</xdr:row>
      <xdr:rowOff>19097</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3804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3874</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3891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61063</xdr:rowOff>
    </xdr:from>
    <xdr:to>
      <xdr:col>7</xdr:col>
      <xdr:colOff>31750</xdr:colOff>
      <xdr:row>80</xdr:row>
      <xdr:rowOff>162663</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3777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147440</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3863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90980</xdr:rowOff>
    </xdr:from>
    <xdr:to>
      <xdr:col>23</xdr:col>
      <xdr:colOff>184150</xdr:colOff>
      <xdr:row>81</xdr:row>
      <xdr:rowOff>21130</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380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12257</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372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133,235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80</xdr:row>
      <xdr:rowOff>59528</xdr:rowOff>
    </xdr:from>
    <xdr:to>
      <xdr:col>19</xdr:col>
      <xdr:colOff>184150</xdr:colOff>
      <xdr:row>80</xdr:row>
      <xdr:rowOff>161128</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3775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78</xdr:row>
      <xdr:rowOff>171305</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3544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57747</xdr:rowOff>
    </xdr:from>
    <xdr:to>
      <xdr:col>15</xdr:col>
      <xdr:colOff>133350</xdr:colOff>
      <xdr:row>80</xdr:row>
      <xdr:rowOff>159347</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3773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78</xdr:row>
      <xdr:rowOff>169524</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3542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35992</xdr:rowOff>
    </xdr:from>
    <xdr:to>
      <xdr:col>11</xdr:col>
      <xdr:colOff>82550</xdr:colOff>
      <xdr:row>80</xdr:row>
      <xdr:rowOff>137592</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3751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78</xdr:row>
      <xdr:rowOff>147769</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352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25839</xdr:rowOff>
    </xdr:from>
    <xdr:to>
      <xdr:col>7</xdr:col>
      <xdr:colOff>31750</xdr:colOff>
      <xdr:row>80</xdr:row>
      <xdr:rowOff>127439</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3741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78</xdr:row>
      <xdr:rowOff>137616</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3510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本市独自の措置として平成</a:t>
          </a:r>
          <a:r>
            <a:rPr kumimoji="1" lang="en-US" altLang="ja-JP" sz="1300">
              <a:latin typeface="ＭＳ Ｐゴシック" panose="020B0600070205080204" pitchFamily="50" charset="-128"/>
              <a:ea typeface="ＭＳ Ｐゴシック" panose="020B0600070205080204" pitchFamily="50" charset="-128"/>
            </a:rPr>
            <a:t>26</a:t>
          </a:r>
          <a:r>
            <a:rPr kumimoji="1" lang="ja-JP" altLang="en-US" sz="1300">
              <a:latin typeface="ＭＳ Ｐゴシック" panose="020B0600070205080204" pitchFamily="50" charset="-128"/>
              <a:ea typeface="ＭＳ Ｐゴシック" panose="020B0600070205080204" pitchFamily="50" charset="-128"/>
            </a:rPr>
            <a:t>年度から等級に応じた給料の削減を実施しており、類似団体内の平均値より低く、令和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年度までほぼ横ばいの数値で推移している。</a:t>
          </a:r>
        </a:p>
        <a:p>
          <a:r>
            <a:rPr kumimoji="1" lang="ja-JP" altLang="en-US" sz="1300">
              <a:latin typeface="ＭＳ Ｐゴシック" panose="020B0600070205080204" pitchFamily="50" charset="-128"/>
              <a:ea typeface="ＭＳ Ｐゴシック" panose="020B0600070205080204" pitchFamily="50" charset="-128"/>
            </a:rPr>
            <a:t>　令和５年度は経験年数階層の変動等により前年度と比較し減少したが、令和６年度は市民病院の廃院に伴う職員の職種変更等により、増加へ転じた。</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164193</xdr:rowOff>
    </xdr:from>
    <xdr:to>
      <xdr:col>81</xdr:col>
      <xdr:colOff>44450</xdr:colOff>
      <xdr:row>89</xdr:row>
      <xdr:rowOff>121557</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708743"/>
          <a:ext cx="0" cy="16718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93634</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35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121557</xdr:rowOff>
    </xdr:from>
    <xdr:to>
      <xdr:col>81</xdr:col>
      <xdr:colOff>133350</xdr:colOff>
      <xdr:row>89</xdr:row>
      <xdr:rowOff>121557</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38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79120</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45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164193</xdr:rowOff>
    </xdr:from>
    <xdr:to>
      <xdr:col>81</xdr:col>
      <xdr:colOff>133350</xdr:colOff>
      <xdr:row>79</xdr:row>
      <xdr:rowOff>164193</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70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80</xdr:row>
      <xdr:rowOff>165100</xdr:rowOff>
    </xdr:from>
    <xdr:to>
      <xdr:col>81</xdr:col>
      <xdr:colOff>44450</xdr:colOff>
      <xdr:row>81</xdr:row>
      <xdr:rowOff>131536</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179800" y="13881100"/>
          <a:ext cx="8382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3827</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405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31750</xdr:rowOff>
    </xdr:from>
    <xdr:to>
      <xdr:col>81</xdr:col>
      <xdr:colOff>95250</xdr:colOff>
      <xdr:row>84</xdr:row>
      <xdr:rowOff>133350</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43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80</xdr:row>
      <xdr:rowOff>165100</xdr:rowOff>
    </xdr:from>
    <xdr:to>
      <xdr:col>77</xdr:col>
      <xdr:colOff>44450</xdr:colOff>
      <xdr:row>82</xdr:row>
      <xdr:rowOff>115207</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5290800" y="13881100"/>
          <a:ext cx="889000" cy="293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31750</xdr:rowOff>
    </xdr:from>
    <xdr:to>
      <xdr:col>77</xdr:col>
      <xdr:colOff>95250</xdr:colOff>
      <xdr:row>84</xdr:row>
      <xdr:rowOff>133350</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43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118127</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519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82</xdr:row>
      <xdr:rowOff>80736</xdr:rowOff>
    </xdr:from>
    <xdr:to>
      <xdr:col>72</xdr:col>
      <xdr:colOff>203200</xdr:colOff>
      <xdr:row>82</xdr:row>
      <xdr:rowOff>115207</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a:off x="14401800" y="14139636"/>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31750</xdr:rowOff>
    </xdr:from>
    <xdr:to>
      <xdr:col>73</xdr:col>
      <xdr:colOff>44450</xdr:colOff>
      <xdr:row>84</xdr:row>
      <xdr:rowOff>133350</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43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118127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51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82</xdr:row>
      <xdr:rowOff>80736</xdr:rowOff>
    </xdr:from>
    <xdr:to>
      <xdr:col>68</xdr:col>
      <xdr:colOff>152400</xdr:colOff>
      <xdr:row>82</xdr:row>
      <xdr:rowOff>97971</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3512800" y="14139636"/>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48986</xdr:rowOff>
    </xdr:from>
    <xdr:to>
      <xdr:col>68</xdr:col>
      <xdr:colOff>203200</xdr:colOff>
      <xdr:row>84</xdr:row>
      <xdr:rowOff>150586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135363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53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48986</xdr:rowOff>
    </xdr:from>
    <xdr:to>
      <xdr:col>64</xdr:col>
      <xdr:colOff>152400</xdr:colOff>
      <xdr:row>84</xdr:row>
      <xdr:rowOff>150586</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135363</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53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81</xdr:row>
      <xdr:rowOff>80736</xdr:rowOff>
    </xdr:from>
    <xdr:to>
      <xdr:col>81</xdr:col>
      <xdr:colOff>95250</xdr:colOff>
      <xdr:row>82</xdr:row>
      <xdr:rowOff>10886</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396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80</xdr:row>
      <xdr:rowOff>97263</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3813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80</xdr:row>
      <xdr:rowOff>114300</xdr:rowOff>
    </xdr:from>
    <xdr:to>
      <xdr:col>77</xdr:col>
      <xdr:colOff>95250</xdr:colOff>
      <xdr:row>81</xdr:row>
      <xdr:rowOff>44450</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383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79</xdr:row>
      <xdr:rowOff>54627</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359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82</xdr:row>
      <xdr:rowOff>64407</xdr:rowOff>
    </xdr:from>
    <xdr:to>
      <xdr:col>73</xdr:col>
      <xdr:colOff>44450</xdr:colOff>
      <xdr:row>82</xdr:row>
      <xdr:rowOff>166007</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4123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81</xdr:row>
      <xdr:rowOff>4734</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3892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82</xdr:row>
      <xdr:rowOff>29936</xdr:rowOff>
    </xdr:from>
    <xdr:to>
      <xdr:col>68</xdr:col>
      <xdr:colOff>203200</xdr:colOff>
      <xdr:row>82</xdr:row>
      <xdr:rowOff>131536</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408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80</xdr:row>
      <xdr:rowOff>141713</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3857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82</xdr:row>
      <xdr:rowOff>47171</xdr:rowOff>
    </xdr:from>
    <xdr:to>
      <xdr:col>64</xdr:col>
      <xdr:colOff>152400</xdr:colOff>
      <xdr:row>82</xdr:row>
      <xdr:rowOff>148771</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410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80</xdr:row>
      <xdr:rowOff>158948</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3874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[8.27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５年度と比較して職員数が増加している要因は、市民病院廃院に伴い病院職員を普通会計に受け入れたことによるものである。従来より類似団体と比較して職員数が多くなっていることも踏まえると、今後より一層職員数の適正化を図っていく必要がある。</a:t>
          </a:r>
        </a:p>
      </xdr:txBody>
    </xdr:sp>
    <xdr:clientData/>
  </xdr:twoCellAnchor>
  <xdr:oneCellAnchor>
    <xdr:from>
      <xdr:col>61</xdr:col>
      <xdr:colOff>6350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74719</xdr:rowOff>
    </xdr:from>
    <xdr:to>
      <xdr:col>81</xdr:col>
      <xdr:colOff>44450</xdr:colOff>
      <xdr:row>67</xdr:row>
      <xdr:rowOff>112183</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018819"/>
          <a:ext cx="0" cy="15805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84260</xdr:rowOff>
    </xdr:from>
    <xdr:ext cx="762000" cy="25904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57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112183</xdr:rowOff>
    </xdr:from>
    <xdr:to>
      <xdr:col>81</xdr:col>
      <xdr:colOff>133350</xdr:colOff>
      <xdr:row>67</xdr:row>
      <xdr:rowOff>112183</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59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161096</xdr:rowOff>
    </xdr:from>
    <xdr:ext cx="762000" cy="259045"/>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76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74719</xdr:rowOff>
    </xdr:from>
    <xdr:to>
      <xdr:col>81</xdr:col>
      <xdr:colOff>133350</xdr:colOff>
      <xdr:row>58</xdr:row>
      <xdr:rowOff>74719</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018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82656</xdr:rowOff>
    </xdr:from>
    <xdr:to>
      <xdr:col>81</xdr:col>
      <xdr:colOff>44450</xdr:colOff>
      <xdr:row>63</xdr:row>
      <xdr:rowOff>47943</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179800" y="10712556"/>
          <a:ext cx="8382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42880</xdr:rowOff>
    </xdr:from>
    <xdr:ext cx="762000" cy="25904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3298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26353</xdr:rowOff>
    </xdr:from>
    <xdr:to>
      <xdr:col>81</xdr:col>
      <xdr:colOff>95250</xdr:colOff>
      <xdr:row>61</xdr:row>
      <xdr:rowOff>127953</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484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4233</xdr:rowOff>
    </xdr:from>
    <xdr:to>
      <xdr:col>77</xdr:col>
      <xdr:colOff>44450</xdr:colOff>
      <xdr:row>62</xdr:row>
      <xdr:rowOff>82656</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5290800" y="10634133"/>
          <a:ext cx="889000" cy="78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8255</xdr:rowOff>
    </xdr:from>
    <xdr:to>
      <xdr:col>77</xdr:col>
      <xdr:colOff>95250</xdr:colOff>
      <xdr:row>61</xdr:row>
      <xdr:rowOff>109855</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46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120032</xdr:rowOff>
    </xdr:from>
    <xdr:ext cx="7366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235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4233</xdr:rowOff>
    </xdr:from>
    <xdr:to>
      <xdr:col>72</xdr:col>
      <xdr:colOff>203200</xdr:colOff>
      <xdr:row>62</xdr:row>
      <xdr:rowOff>44450</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flipV="1">
          <a:off x="14401800" y="106341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163619</xdr:rowOff>
    </xdr:from>
    <xdr:to>
      <xdr:col>73</xdr:col>
      <xdr:colOff>44450</xdr:colOff>
      <xdr:row>61</xdr:row>
      <xdr:rowOff>93769</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45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103946</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219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28363</xdr:rowOff>
    </xdr:from>
    <xdr:to>
      <xdr:col>68</xdr:col>
      <xdr:colOff>152400</xdr:colOff>
      <xdr:row>62</xdr:row>
      <xdr:rowOff>44450</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3512800" y="1065826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157586</xdr:rowOff>
    </xdr:from>
    <xdr:to>
      <xdr:col>68</xdr:col>
      <xdr:colOff>203200</xdr:colOff>
      <xdr:row>61</xdr:row>
      <xdr:rowOff>87736</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4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97913</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21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131445</xdr:rowOff>
    </xdr:from>
    <xdr:to>
      <xdr:col>64</xdr:col>
      <xdr:colOff>152400</xdr:colOff>
      <xdr:row>61</xdr:row>
      <xdr:rowOff>61595</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41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71772</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187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168593</xdr:rowOff>
    </xdr:from>
    <xdr:to>
      <xdr:col>81</xdr:col>
      <xdr:colOff>95250</xdr:colOff>
      <xdr:row>63</xdr:row>
      <xdr:rowOff>98743</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0798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62</xdr:row>
      <xdr:rowOff>140670</xdr:rowOff>
    </xdr:from>
    <xdr:ext cx="762000" cy="25904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0770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62</xdr:row>
      <xdr:rowOff>31856</xdr:rowOff>
    </xdr:from>
    <xdr:to>
      <xdr:col>77</xdr:col>
      <xdr:colOff>95250</xdr:colOff>
      <xdr:row>62</xdr:row>
      <xdr:rowOff>133456</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0661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118233</xdr:rowOff>
    </xdr:from>
    <xdr:ext cx="7366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0748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124883</xdr:rowOff>
    </xdr:from>
    <xdr:to>
      <xdr:col>73</xdr:col>
      <xdr:colOff>44450</xdr:colOff>
      <xdr:row>62</xdr:row>
      <xdr:rowOff>55033</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058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39810</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066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165100</xdr:rowOff>
    </xdr:from>
    <xdr:to>
      <xdr:col>68</xdr:col>
      <xdr:colOff>203200</xdr:colOff>
      <xdr:row>62</xdr:row>
      <xdr:rowOff>95250</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062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80027</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1070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149013</xdr:rowOff>
    </xdr:from>
    <xdr:to>
      <xdr:col>64</xdr:col>
      <xdr:colOff>152400</xdr:colOff>
      <xdr:row>62</xdr:row>
      <xdr:rowOff>79163</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060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63940</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1069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令和５年度から</a:t>
          </a:r>
          <a:r>
            <a:rPr kumimoji="1" lang="en-US" altLang="ja-JP" sz="1300">
              <a:latin typeface="ＭＳ Ｐゴシック" panose="020B0600070205080204" pitchFamily="50" charset="-128"/>
              <a:ea typeface="ＭＳ Ｐゴシック" panose="020B0600070205080204" pitchFamily="50" charset="-128"/>
            </a:rPr>
            <a:t>0.8</a:t>
          </a:r>
          <a:r>
            <a:rPr kumimoji="1" lang="ja-JP" altLang="en-US" sz="1300">
              <a:latin typeface="ＭＳ Ｐゴシック" panose="020B0600070205080204" pitchFamily="50" charset="-128"/>
              <a:ea typeface="ＭＳ Ｐゴシック" panose="020B0600070205080204" pitchFamily="50" charset="-128"/>
            </a:rPr>
            <a:t>ポイント下落し</a:t>
          </a:r>
          <a:r>
            <a:rPr kumimoji="1" lang="en-US" altLang="ja-JP" sz="1300">
              <a:latin typeface="ＭＳ Ｐゴシック" panose="020B0600070205080204" pitchFamily="50" charset="-128"/>
              <a:ea typeface="ＭＳ Ｐゴシック" panose="020B0600070205080204" pitchFamily="50" charset="-128"/>
            </a:rPr>
            <a:t>2.4%</a:t>
          </a:r>
          <a:r>
            <a:rPr kumimoji="1" lang="ja-JP" altLang="en-US" sz="1300">
              <a:latin typeface="ＭＳ Ｐゴシック" panose="020B0600070205080204" pitchFamily="50" charset="-128"/>
              <a:ea typeface="ＭＳ Ｐゴシック" panose="020B0600070205080204" pitchFamily="50" charset="-128"/>
            </a:rPr>
            <a:t>となり、類似団体内平均値と比較しても低い数値となっている。減少の要因としては、過去に借入した市債の一部の償還が終了したことや、普通交付税額が増加したことなどが挙げられる。</a:t>
          </a:r>
        </a:p>
        <a:p>
          <a:r>
            <a:rPr kumimoji="1" lang="ja-JP" altLang="en-US" sz="1300">
              <a:latin typeface="ＭＳ Ｐゴシック" panose="020B0600070205080204" pitchFamily="50" charset="-128"/>
              <a:ea typeface="ＭＳ Ｐゴシック" panose="020B0600070205080204" pitchFamily="50" charset="-128"/>
            </a:rPr>
            <a:t>　投資的事業については、今後も公共施設等の改修事業が予想されており、各年度の事業費の平準化を図るとともに、後年度負担を考慮して慎重に検討していく必要がある。</a:t>
          </a:r>
        </a:p>
      </xdr:txBody>
    </xdr:sp>
    <xdr:clientData/>
  </xdr:twoCellAnchor>
  <xdr:oneCellAnchor>
    <xdr:from>
      <xdr:col>61</xdr:col>
      <xdr:colOff>6350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38100</xdr:rowOff>
    </xdr:from>
    <xdr:to>
      <xdr:col>81</xdr:col>
      <xdr:colOff>44450</xdr:colOff>
      <xdr:row>44</xdr:row>
      <xdr:rowOff>149013</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381750"/>
          <a:ext cx="0" cy="13110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121090</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66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149013</xdr:rowOff>
    </xdr:from>
    <xdr:to>
      <xdr:col>81</xdr:col>
      <xdr:colOff>133350</xdr:colOff>
      <xdr:row>44</xdr:row>
      <xdr:rowOff>149013</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69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124477</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89323</xdr:rowOff>
    </xdr:from>
    <xdr:to>
      <xdr:col>81</xdr:col>
      <xdr:colOff>44450</xdr:colOff>
      <xdr:row>39</xdr:row>
      <xdr:rowOff>153670</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6179800" y="6775873"/>
          <a:ext cx="8382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104581</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962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132504</xdr:rowOff>
    </xdr:from>
    <xdr:to>
      <xdr:col>81</xdr:col>
      <xdr:colOff>95250</xdr:colOff>
      <xdr:row>41</xdr:row>
      <xdr:rowOff>62654</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97367</xdr:rowOff>
    </xdr:from>
    <xdr:to>
      <xdr:col>77</xdr:col>
      <xdr:colOff>44450</xdr:colOff>
      <xdr:row>39</xdr:row>
      <xdr:rowOff>153670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6783917"/>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140546</xdr:rowOff>
    </xdr:from>
    <xdr:to>
      <xdr:col>77</xdr:col>
      <xdr:colOff>95250</xdr:colOff>
      <xdr:row>41</xdr:row>
      <xdr:rowOff>70696</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55473</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7084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49106</xdr:rowOff>
    </xdr:from>
    <xdr:to>
      <xdr:col>72</xdr:col>
      <xdr:colOff>203200</xdr:colOff>
      <xdr:row>39</xdr:row>
      <xdr:rowOff>97367</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6735656"/>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140546</xdr:rowOff>
    </xdr:from>
    <xdr:to>
      <xdr:col>73</xdr:col>
      <xdr:colOff>44450</xdr:colOff>
      <xdr:row>41</xdr:row>
      <xdr:rowOff>70696</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55473</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708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39</xdr:row>
      <xdr:rowOff>846</xdr:rowOff>
    </xdr:from>
    <xdr:to>
      <xdr:col>68</xdr:col>
      <xdr:colOff>152400</xdr:colOff>
      <xdr:row>39</xdr:row>
      <xdr:rowOff>49106</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3512800" y="668739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132504</xdr:rowOff>
    </xdr:from>
    <xdr:to>
      <xdr:col>68</xdr:col>
      <xdr:colOff>203200</xdr:colOff>
      <xdr:row>41</xdr:row>
      <xdr:rowOff>62654</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47431</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707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1270</xdr:rowOff>
    </xdr:from>
    <xdr:to>
      <xdr:col>64</xdr:col>
      <xdr:colOff>152400</xdr:colOff>
      <xdr:row>41</xdr:row>
      <xdr:rowOff>102870</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87647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711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38523</xdr:rowOff>
    </xdr:from>
    <xdr:to>
      <xdr:col>81</xdr:col>
      <xdr:colOff>95250</xdr:colOff>
      <xdr:row>39</xdr:row>
      <xdr:rowOff>140123</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72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55050</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570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102870</xdr:rowOff>
    </xdr:from>
    <xdr:to>
      <xdr:col>77</xdr:col>
      <xdr:colOff>95250</xdr:colOff>
      <xdr:row>40</xdr:row>
      <xdr:rowOff>33020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43197</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55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46567</xdr:rowOff>
    </xdr:from>
    <xdr:to>
      <xdr:col>73</xdr:col>
      <xdr:colOff>44450</xdr:colOff>
      <xdr:row>39</xdr:row>
      <xdr:rowOff>148167</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158344</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169756</xdr:rowOff>
    </xdr:from>
    <xdr:to>
      <xdr:col>68</xdr:col>
      <xdr:colOff>203200</xdr:colOff>
      <xdr:row>39</xdr:row>
      <xdr:rowOff>99906</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684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110083</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45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121496</xdr:rowOff>
    </xdr:from>
    <xdr:to>
      <xdr:col>64</xdr:col>
      <xdr:colOff>152400</xdr:colOff>
      <xdr:row>39</xdr:row>
      <xdr:rowOff>51646</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63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61824</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405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[19.9%]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令和５年度から</a:t>
          </a:r>
          <a:r>
            <a:rPr kumimoji="1" lang="en-US" altLang="ja-JP" sz="1300">
              <a:latin typeface="ＭＳ Ｐゴシック" panose="020B0600070205080204" pitchFamily="50" charset="-128"/>
              <a:ea typeface="ＭＳ Ｐゴシック" panose="020B0600070205080204" pitchFamily="50" charset="-128"/>
            </a:rPr>
            <a:t>23.1</a:t>
          </a:r>
          <a:r>
            <a:rPr kumimoji="1" lang="ja-JP" altLang="en-US" sz="1300">
              <a:latin typeface="ＭＳ Ｐゴシック" panose="020B0600070205080204" pitchFamily="50" charset="-128"/>
              <a:ea typeface="ＭＳ Ｐゴシック" panose="020B0600070205080204" pitchFamily="50" charset="-128"/>
            </a:rPr>
            <a:t>ポイント改善し</a:t>
          </a:r>
          <a:r>
            <a:rPr kumimoji="1" lang="en-US" altLang="ja-JP" sz="1300">
              <a:latin typeface="ＭＳ Ｐゴシック" panose="020B0600070205080204" pitchFamily="50" charset="-128"/>
              <a:ea typeface="ＭＳ Ｐゴシック" panose="020B0600070205080204" pitchFamily="50" charset="-128"/>
            </a:rPr>
            <a:t>19.9%</a:t>
          </a:r>
          <a:r>
            <a:rPr kumimoji="1" lang="ja-JP" altLang="en-US" sz="1300">
              <a:latin typeface="ＭＳ Ｐゴシック" panose="020B0600070205080204" pitchFamily="50" charset="-128"/>
              <a:ea typeface="ＭＳ Ｐゴシック" panose="020B0600070205080204" pitchFamily="50" charset="-128"/>
            </a:rPr>
            <a:t>となったものの、依然として類似団体内平均値を大きく上回っている。改善した要因としては、一般会計等の地方債現在高が減少し、充当可能基金が増加したことがなど挙げられる。</a:t>
          </a:r>
        </a:p>
        <a:p>
          <a:r>
            <a:rPr kumimoji="1" lang="ja-JP" altLang="en-US" sz="1300">
              <a:latin typeface="ＭＳ Ｐゴシック" panose="020B0600070205080204" pitchFamily="50" charset="-128"/>
              <a:ea typeface="ＭＳ Ｐゴシック" panose="020B0600070205080204" pitchFamily="50" charset="-128"/>
            </a:rPr>
            <a:t>　しかし、今後も公共施設等の改修事業に係る地方債借入が予想されるため、指標の動向に注視し、将来的な事業の実施に当たっては、慎重に内容の精査等を行う必要がある。</a:t>
          </a: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15542</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313214"/>
          <a:ext cx="0" cy="14742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159069</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759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15542</xdr:rowOff>
    </xdr:from>
    <xdr:to>
      <xdr:col>81</xdr:col>
      <xdr:colOff>133350</xdr:colOff>
      <xdr:row>22</xdr:row>
      <xdr:rowOff>15542</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7874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14</xdr:row>
      <xdr:rowOff>141575</xdr:rowOff>
    </xdr:from>
    <xdr:to>
      <xdr:col>81</xdr:col>
      <xdr:colOff>44450</xdr:colOff>
      <xdr:row>16</xdr:row>
      <xdr:rowOff>64105</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6179800" y="2541875"/>
          <a:ext cx="838200" cy="26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113591</xdr:rowOff>
    </xdr:from>
    <xdr:ext cx="762000" cy="259045"/>
    <xdr:sp macro="" textlink="">
      <xdr:nvSpPr>
        <xdr:cNvPr id="446" name="将来負担の状況平均値テキスト">
          <a:extLst>
            <a:ext uri="{FF2B5EF4-FFF2-40B4-BE49-F238E27FC236}">
              <a16:creationId xmlns:a16="http://schemas.microsoft.com/office/drawing/2014/main" id="{00000000-0008-0000-0300-0000BE010000}"/>
            </a:ext>
          </a:extLst>
        </xdr:cNvPr>
        <xdr:cNvSpPr txBox="1"/>
      </xdr:nvSpPr>
      <xdr:spPr>
        <a:xfrm>
          <a:off x="17106900" y="2170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74930</xdr:rowOff>
    </xdr:from>
    <xdr:to>
      <xdr:col>81</xdr:col>
      <xdr:colOff>95250</xdr:colOff>
      <xdr:row>14</xdr:row>
      <xdr:rowOff>5080</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967200" y="2303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16</xdr:row>
      <xdr:rowOff>64105</xdr:rowOff>
    </xdr:from>
    <xdr:to>
      <xdr:col>77</xdr:col>
      <xdr:colOff>44450</xdr:colOff>
      <xdr:row>16</xdr:row>
      <xdr:rowOff>91682</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5290800" y="2807305"/>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81824</xdr:rowOff>
    </xdr:from>
    <xdr:to>
      <xdr:col>77</xdr:col>
      <xdr:colOff>95250</xdr:colOff>
      <xdr:row>14</xdr:row>
      <xdr:rowOff>11974</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129000" y="2310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22151</xdr:rowOff>
    </xdr:from>
    <xdr:ext cx="7366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798800" y="2079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16</xdr:row>
      <xdr:rowOff>91682</xdr:rowOff>
    </xdr:from>
    <xdr:to>
      <xdr:col>72</xdr:col>
      <xdr:colOff>203200</xdr:colOff>
      <xdr:row>17</xdr:row>
      <xdr:rowOff>29391</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flipV="1">
          <a:off x="14401800" y="2834882"/>
          <a:ext cx="889000" cy="109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86421</xdr:rowOff>
    </xdr:from>
    <xdr:to>
      <xdr:col>73</xdr:col>
      <xdr:colOff>44450</xdr:colOff>
      <xdr:row>14</xdr:row>
      <xdr:rowOff>16571</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5240000" y="2315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26748</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909800" y="2084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17</xdr:row>
      <xdr:rowOff>29391</xdr:rowOff>
    </xdr:from>
    <xdr:to>
      <xdr:col>68</xdr:col>
      <xdr:colOff>152400</xdr:colOff>
      <xdr:row>18</xdr:row>
      <xdr:rowOff>53279</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3512800" y="2944041"/>
          <a:ext cx="889000" cy="195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162258</xdr:rowOff>
    </xdr:from>
    <xdr:to>
      <xdr:col>68</xdr:col>
      <xdr:colOff>203200</xdr:colOff>
      <xdr:row>14</xdr:row>
      <xdr:rowOff>92408</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391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102585</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159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96520</xdr:rowOff>
    </xdr:from>
    <xdr:to>
      <xdr:col>64</xdr:col>
      <xdr:colOff>152400</xdr:colOff>
      <xdr:row>15</xdr:row>
      <xdr:rowOff>26670</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49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36847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26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90775</xdr:rowOff>
    </xdr:from>
    <xdr:to>
      <xdr:col>81</xdr:col>
      <xdr:colOff>95250</xdr:colOff>
      <xdr:row>15</xdr:row>
      <xdr:rowOff>20925</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967200" y="2491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14</xdr:row>
      <xdr:rowOff>62852</xdr:rowOff>
    </xdr:from>
    <xdr:ext cx="762000" cy="259045"/>
    <xdr:sp macro="" textlink="">
      <xdr:nvSpPr>
        <xdr:cNvPr id="465" name="将来負担の状況該当値テキスト">
          <a:extLst>
            <a:ext uri="{FF2B5EF4-FFF2-40B4-BE49-F238E27FC236}">
              <a16:creationId xmlns:a16="http://schemas.microsoft.com/office/drawing/2014/main" id="{00000000-0008-0000-0300-0000D1010000}"/>
            </a:ext>
          </a:extLst>
        </xdr:cNvPr>
        <xdr:cNvSpPr txBox="1"/>
      </xdr:nvSpPr>
      <xdr:spPr>
        <a:xfrm>
          <a:off x="17106900" y="2463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16</xdr:row>
      <xdr:rowOff>13305</xdr:rowOff>
    </xdr:from>
    <xdr:to>
      <xdr:col>77</xdr:col>
      <xdr:colOff>95250</xdr:colOff>
      <xdr:row>16</xdr:row>
      <xdr:rowOff>114905</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6129000" y="2756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99682</xdr:rowOff>
    </xdr:from>
    <xdr:ext cx="7366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798800" y="28428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16</xdr:row>
      <xdr:rowOff>40882</xdr:rowOff>
    </xdr:from>
    <xdr:to>
      <xdr:col>73</xdr:col>
      <xdr:colOff>44450</xdr:colOff>
      <xdr:row>16</xdr:row>
      <xdr:rowOff>142482</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5240000" y="2784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127259</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909800" y="2870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16</xdr:row>
      <xdr:rowOff>150041</xdr:rowOff>
    </xdr:from>
    <xdr:to>
      <xdr:col>68</xdr:col>
      <xdr:colOff>203200</xdr:colOff>
      <xdr:row>17</xdr:row>
      <xdr:rowOff>80191</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4351000" y="289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17</xdr:row>
      <xdr:rowOff>64968</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020800" y="2979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2479</xdr:rowOff>
    </xdr:from>
    <xdr:to>
      <xdr:col>64</xdr:col>
      <xdr:colOff>152400</xdr:colOff>
      <xdr:row>18</xdr:row>
      <xdr:rowOff>104079</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3462000" y="3088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18</xdr:row>
      <xdr:rowOff>88856</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3131800" y="3174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大阪府藤井寺市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62,304
61,059
8.89
27,275,185
27,039,243
228,338
15,105,489
15,295,446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2.4
19.9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令和５年度から</a:t>
          </a:r>
          <a:r>
            <a:rPr kumimoji="1" lang="en-US" altLang="ja-JP" sz="1300">
              <a:latin typeface="ＭＳ Ｐゴシック" panose="020B0600070205080204" pitchFamily="50" charset="-128"/>
              <a:ea typeface="ＭＳ Ｐゴシック" panose="020B0600070205080204" pitchFamily="50" charset="-128"/>
            </a:rPr>
            <a:t>1.5</a:t>
          </a:r>
          <a:r>
            <a:rPr kumimoji="1" lang="ja-JP" altLang="en-US" sz="1300">
              <a:latin typeface="ＭＳ Ｐゴシック" panose="020B0600070205080204" pitchFamily="50" charset="-128"/>
              <a:ea typeface="ＭＳ Ｐゴシック" panose="020B0600070205080204" pitchFamily="50" charset="-128"/>
            </a:rPr>
            <a:t>ポイント上昇して</a:t>
          </a:r>
          <a:r>
            <a:rPr kumimoji="1" lang="en-US" altLang="ja-JP" sz="1300">
              <a:latin typeface="ＭＳ Ｐゴシック" panose="020B0600070205080204" pitchFamily="50" charset="-128"/>
              <a:ea typeface="ＭＳ Ｐゴシック" panose="020B0600070205080204" pitchFamily="50" charset="-128"/>
            </a:rPr>
            <a:t>27.2%</a:t>
          </a:r>
          <a:r>
            <a:rPr kumimoji="1" lang="ja-JP" altLang="en-US" sz="1300">
              <a:latin typeface="ＭＳ Ｐゴシック" panose="020B0600070205080204" pitchFamily="50" charset="-128"/>
              <a:ea typeface="ＭＳ Ｐゴシック" panose="020B0600070205080204" pitchFamily="50" charset="-128"/>
            </a:rPr>
            <a:t>となり、類似団体内平均値を上回っている。主に、職員数や退職手当が増加したことや、会計年度任用職員への勤勉手当の支給が開始されたことが要因である。また、小規模な市でありながら、公立保育所が５か所、公立こども園が１か所、公立幼稚園が３か所あることも要因の一つとして挙げられる。</a:t>
          </a:r>
        </a:p>
        <a:p>
          <a:r>
            <a:rPr kumimoji="1" lang="ja-JP" altLang="en-US" sz="1300">
              <a:latin typeface="ＭＳ Ｐゴシック" panose="020B0600070205080204" pitchFamily="50" charset="-128"/>
              <a:ea typeface="ＭＳ Ｐゴシック" panose="020B0600070205080204" pitchFamily="50" charset="-128"/>
            </a:rPr>
            <a:t>　人件費は経常収支比率に占める割合が大きい部分であり、事務の効率化や民間委託の検討など、引き続き人件費の抑制を図っていく。</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37846</xdr:rowOff>
    </xdr:from>
    <xdr:to>
      <xdr:col>24</xdr:col>
      <xdr:colOff>25400</xdr:colOff>
      <xdr:row>40</xdr:row>
      <xdr:rowOff>154432</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38596"/>
          <a:ext cx="0" cy="9738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126509</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154432</xdr:rowOff>
    </xdr:from>
    <xdr:to>
      <xdr:col>24</xdr:col>
      <xdr:colOff>114300</xdr:colOff>
      <xdr:row>40</xdr:row>
      <xdr:rowOff>154432</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124223</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82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37846</xdr:rowOff>
    </xdr:from>
    <xdr:to>
      <xdr:col>24</xdr:col>
      <xdr:colOff>114300</xdr:colOff>
      <xdr:row>35</xdr:row>
      <xdr:rowOff>37846</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38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101854</xdr:rowOff>
    </xdr:from>
    <xdr:to>
      <xdr:col>24</xdr:col>
      <xdr:colOff>25400</xdr:colOff>
      <xdr:row>37</xdr:row>
      <xdr:rowOff>170434</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445504"/>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44721</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16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28194</xdr:rowOff>
    </xdr:from>
    <xdr:to>
      <xdr:col>24</xdr:col>
      <xdr:colOff>76200</xdr:colOff>
      <xdr:row>37</xdr:row>
      <xdr:rowOff>129794</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51562</xdr:rowOff>
    </xdr:from>
    <xdr:to>
      <xdr:col>19</xdr:col>
      <xdr:colOff>187325</xdr:colOff>
      <xdr:row>37</xdr:row>
      <xdr:rowOff>101854</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39521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153924</xdr:rowOff>
    </xdr:from>
    <xdr:to>
      <xdr:col>20</xdr:col>
      <xdr:colOff>38100</xdr:colOff>
      <xdr:row>37</xdr:row>
      <xdr:rowOff>84074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94251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51562</xdr:rowOff>
    </xdr:from>
    <xdr:to>
      <xdr:col>15</xdr:col>
      <xdr:colOff>98425</xdr:colOff>
      <xdr:row>37</xdr:row>
      <xdr:rowOff>60706</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39521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149352</xdr:rowOff>
    </xdr:from>
    <xdr:to>
      <xdr:col>15</xdr:col>
      <xdr:colOff>149225</xdr:colOff>
      <xdr:row>37</xdr:row>
      <xdr:rowOff>79502</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89679</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60706</xdr:rowOff>
    </xdr:from>
    <xdr:to>
      <xdr:col>11</xdr:col>
      <xdr:colOff>9525</xdr:colOff>
      <xdr:row>38</xdr:row>
      <xdr:rowOff>17272</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404356"/>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121920</xdr:rowOff>
    </xdr:from>
    <xdr:to>
      <xdr:col>11</xdr:col>
      <xdr:colOff>60325</xdr:colOff>
      <xdr:row>37</xdr:row>
      <xdr:rowOff>52070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62247</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5334</xdr:rowOff>
    </xdr:from>
    <xdr:to>
      <xdr:col>6</xdr:col>
      <xdr:colOff>171450</xdr:colOff>
      <xdr:row>37</xdr:row>
      <xdr:rowOff>106934</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117111</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17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119634</xdr:rowOff>
    </xdr:from>
    <xdr:to>
      <xdr:col>24</xdr:col>
      <xdr:colOff>76200</xdr:colOff>
      <xdr:row>38</xdr:row>
      <xdr:rowOff>49785</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46328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91711</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51054</xdr:rowOff>
    </xdr:from>
    <xdr:to>
      <xdr:col>20</xdr:col>
      <xdr:colOff>38100</xdr:colOff>
      <xdr:row>37</xdr:row>
      <xdr:rowOff>152654</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39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137431</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481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762</xdr:rowOff>
    </xdr:from>
    <xdr:to>
      <xdr:col>15</xdr:col>
      <xdr:colOff>149225</xdr:colOff>
      <xdr:row>37</xdr:row>
      <xdr:rowOff>102362</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87139</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9906</xdr:rowOff>
    </xdr:from>
    <xdr:to>
      <xdr:col>11</xdr:col>
      <xdr:colOff>60325</xdr:colOff>
      <xdr:row>37</xdr:row>
      <xdr:rowOff>111506</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96283</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137922</xdr:rowOff>
    </xdr:from>
    <xdr:to>
      <xdr:col>6</xdr:col>
      <xdr:colOff>171450</xdr:colOff>
      <xdr:row>38</xdr:row>
      <xdr:rowOff>68072</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48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52849</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56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令和５年度から</a:t>
          </a:r>
          <a:r>
            <a:rPr kumimoji="1" lang="en-US" altLang="ja-JP" sz="1300">
              <a:latin typeface="ＭＳ Ｐゴシック" panose="020B0600070205080204" pitchFamily="50" charset="-128"/>
              <a:ea typeface="ＭＳ Ｐゴシック" panose="020B0600070205080204" pitchFamily="50" charset="-128"/>
            </a:rPr>
            <a:t>0.9</a:t>
          </a:r>
          <a:r>
            <a:rPr kumimoji="1" lang="ja-JP" altLang="en-US" sz="1300">
              <a:latin typeface="ＭＳ Ｐゴシック" panose="020B0600070205080204" pitchFamily="50" charset="-128"/>
              <a:ea typeface="ＭＳ Ｐゴシック" panose="020B0600070205080204" pitchFamily="50" charset="-128"/>
            </a:rPr>
            <a:t>ポイント下落して</a:t>
          </a:r>
          <a:r>
            <a:rPr kumimoji="1" lang="en-US" altLang="ja-JP" sz="1300">
              <a:latin typeface="ＭＳ Ｐゴシック" panose="020B0600070205080204" pitchFamily="50" charset="-128"/>
              <a:ea typeface="ＭＳ Ｐゴシック" panose="020B0600070205080204" pitchFamily="50" charset="-128"/>
            </a:rPr>
            <a:t>12.4%</a:t>
          </a:r>
          <a:r>
            <a:rPr kumimoji="1" lang="ja-JP" altLang="en-US" sz="1300">
              <a:latin typeface="ＭＳ Ｐゴシック" panose="020B0600070205080204" pitchFamily="50" charset="-128"/>
              <a:ea typeface="ＭＳ Ｐゴシック" panose="020B0600070205080204" pitchFamily="50" charset="-128"/>
            </a:rPr>
            <a:t>となった。類似団体内平均値を依然として下回っており、行財政改革の取り組み等により経費の抑制基調に努めてきたことが要因である。</a:t>
          </a:r>
        </a:p>
        <a:p>
          <a:r>
            <a:rPr kumimoji="1" lang="ja-JP" altLang="en-US" sz="1300">
              <a:latin typeface="ＭＳ Ｐゴシック" panose="020B0600070205080204" pitchFamily="50" charset="-128"/>
              <a:ea typeface="ＭＳ Ｐゴシック" panose="020B0600070205080204" pitchFamily="50" charset="-128"/>
            </a:rPr>
            <a:t>　今後も引き続き委託料の見直し等を行い、経費の抑制に努めていく。</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69850</xdr:rowOff>
    </xdr:from>
    <xdr:to>
      <xdr:col>85</xdr:col>
      <xdr:colOff>66675</xdr:colOff>
      <xdr:row>22</xdr:row>
      <xdr:rowOff>69850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841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99077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99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12700</xdr:rowOff>
    </xdr:from>
    <xdr:to>
      <xdr:col>85</xdr:col>
      <xdr:colOff>66675</xdr:colOff>
      <xdr:row>19</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70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128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127000</xdr:rowOff>
    </xdr:from>
    <xdr:to>
      <xdr:col>85</xdr:col>
      <xdr:colOff>66675</xdr:colOff>
      <xdr:row>15</xdr:row>
      <xdr:rowOff>127000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9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156227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55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69850</xdr:rowOff>
    </xdr:from>
    <xdr:to>
      <xdr:col>85</xdr:col>
      <xdr:colOff>66675</xdr:colOff>
      <xdr:row>12</xdr:row>
      <xdr:rowOff>69850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12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99077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98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a:extLst>
            <a:ext uri="{FF2B5EF4-FFF2-40B4-BE49-F238E27FC236}">
              <a16:creationId xmlns:a16="http://schemas.microsoft.com/office/drawing/2014/main" id="{00000000-0008-0000-0400-00007B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155575</xdr:rowOff>
    </xdr:from>
    <xdr:to>
      <xdr:col>82</xdr:col>
      <xdr:colOff>107950</xdr:colOff>
      <xdr:row>21</xdr:row>
      <xdr:rowOff>41275</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6510000" y="2212975"/>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13352</xdr:rowOff>
    </xdr:from>
    <xdr:ext cx="762000" cy="259045"/>
    <xdr:sp macro="" textlink="">
      <xdr:nvSpPr>
        <xdr:cNvPr id="125" name="物件費最小値テキスト">
          <a:extLst>
            <a:ext uri="{FF2B5EF4-FFF2-40B4-BE49-F238E27FC236}">
              <a16:creationId xmlns:a16="http://schemas.microsoft.com/office/drawing/2014/main" id="{00000000-0008-0000-0400-00007D000000}"/>
            </a:ext>
          </a:extLst>
        </xdr:cNvPr>
        <xdr:cNvSpPr txBox="1"/>
      </xdr:nvSpPr>
      <xdr:spPr>
        <a:xfrm>
          <a:off x="16598900" y="3613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41275</xdr:rowOff>
    </xdr:from>
    <xdr:to>
      <xdr:col>82</xdr:col>
      <xdr:colOff>196850</xdr:colOff>
      <xdr:row>21</xdr:row>
      <xdr:rowOff>41275</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3641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70502</xdr:rowOff>
    </xdr:from>
    <xdr:ext cx="762000" cy="259045"/>
    <xdr:sp macro="" textlink="">
      <xdr:nvSpPr>
        <xdr:cNvPr id="127" name="物件費最大値テキスト">
          <a:extLst>
            <a:ext uri="{FF2B5EF4-FFF2-40B4-BE49-F238E27FC236}">
              <a16:creationId xmlns:a16="http://schemas.microsoft.com/office/drawing/2014/main" id="{00000000-0008-0000-0400-00007F000000}"/>
            </a:ext>
          </a:extLst>
        </xdr:cNvPr>
        <xdr:cNvSpPr txBox="1"/>
      </xdr:nvSpPr>
      <xdr:spPr>
        <a:xfrm>
          <a:off x="16598900" y="1956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155575</xdr:rowOff>
    </xdr:from>
    <xdr:to>
      <xdr:col>82</xdr:col>
      <xdr:colOff>196850</xdr:colOff>
      <xdr:row>12</xdr:row>
      <xdr:rowOff>155575</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421100" y="2212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50800</xdr:rowOff>
    </xdr:from>
    <xdr:to>
      <xdr:col>82</xdr:col>
      <xdr:colOff>107950</xdr:colOff>
      <xdr:row>14</xdr:row>
      <xdr:rowOff>136525</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flipV="1">
          <a:off x="15671800" y="2451100"/>
          <a:ext cx="8382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86377</xdr:rowOff>
    </xdr:from>
    <xdr:ext cx="762000" cy="259045"/>
    <xdr:sp macro="" textlink="">
      <xdr:nvSpPr>
        <xdr:cNvPr id="130" name="物件費平均値テキスト">
          <a:extLst>
            <a:ext uri="{FF2B5EF4-FFF2-40B4-BE49-F238E27FC236}">
              <a16:creationId xmlns:a16="http://schemas.microsoft.com/office/drawing/2014/main" id="{00000000-0008-0000-0400-000082000000}"/>
            </a:ext>
          </a:extLst>
        </xdr:cNvPr>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136525</xdr:rowOff>
    </xdr:from>
    <xdr:to>
      <xdr:col>78</xdr:col>
      <xdr:colOff>69850</xdr:colOff>
      <xdr:row>14</xdr:row>
      <xdr:rowOff>136525</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4782800" y="25368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85725</xdr:rowOff>
    </xdr:from>
    <xdr:to>
      <xdr:col>78</xdr:col>
      <xdr:colOff>120650</xdr:colOff>
      <xdr:row>17</xdr:row>
      <xdr:rowOff>15875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5621000" y="2828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652</xdr:rowOff>
    </xdr:from>
    <xdr:ext cx="7366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5290800" y="29153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69850</xdr:rowOff>
    </xdr:from>
    <xdr:to>
      <xdr:col>73</xdr:col>
      <xdr:colOff>180975</xdr:colOff>
      <xdr:row>14</xdr:row>
      <xdr:rowOff>136525</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a:off x="13893800" y="2470150"/>
          <a:ext cx="8890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38100</xdr:rowOff>
    </xdr:from>
    <xdr:to>
      <xdr:col>74</xdr:col>
      <xdr:colOff>31750</xdr:colOff>
      <xdr:row>16</xdr:row>
      <xdr:rowOff>139700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4732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124477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401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69850</xdr:rowOff>
    </xdr:from>
    <xdr:to>
      <xdr:col>69</xdr:col>
      <xdr:colOff>92075</xdr:colOff>
      <xdr:row>14</xdr:row>
      <xdr:rowOff>69850</xdr:rowOff>
    </xdr:to>
    <xdr:cxnSp macro="">
      <xdr:nvCxnSpPr>
        <xdr:cNvPr id="138" name="直線コネクタ 137">
          <a:extLst>
            <a:ext uri="{FF2B5EF4-FFF2-40B4-BE49-F238E27FC236}">
              <a16:creationId xmlns:a16="http://schemas.microsoft.com/office/drawing/2014/main" id="{00000000-0008-0000-0400-00008A000000}"/>
            </a:ext>
          </a:extLst>
        </xdr:cNvPr>
        <xdr:cNvCxnSpPr/>
      </xdr:nvCxnSpPr>
      <xdr:spPr>
        <a:xfrm>
          <a:off x="13004800" y="24701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95250</xdr:rowOff>
    </xdr:from>
    <xdr:to>
      <xdr:col>69</xdr:col>
      <xdr:colOff>142875</xdr:colOff>
      <xdr:row>16</xdr:row>
      <xdr:rowOff>25400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3843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512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123825</xdr:rowOff>
    </xdr:from>
    <xdr:to>
      <xdr:col>65</xdr:col>
      <xdr:colOff>53975</xdr:colOff>
      <xdr:row>16</xdr:row>
      <xdr:rowOff>53975</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2954000" y="269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38752</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623800" y="2781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0</xdr:rowOff>
    </xdr:from>
    <xdr:to>
      <xdr:col>82</xdr:col>
      <xdr:colOff>158750</xdr:colOff>
      <xdr:row>14</xdr:row>
      <xdr:rowOff>101600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64592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16527</xdr:rowOff>
    </xdr:from>
    <xdr:ext cx="762000" cy="259045"/>
    <xdr:sp macro="" textlink="">
      <xdr:nvSpPr>
        <xdr:cNvPr id="149" name="物件費該当値テキスト">
          <a:extLst>
            <a:ext uri="{FF2B5EF4-FFF2-40B4-BE49-F238E27FC236}">
              <a16:creationId xmlns:a16="http://schemas.microsoft.com/office/drawing/2014/main" id="{00000000-0008-0000-0400-000095000000}"/>
            </a:ext>
          </a:extLst>
        </xdr:cNvPr>
        <xdr:cNvSpPr txBox="1"/>
      </xdr:nvSpPr>
      <xdr:spPr>
        <a:xfrm>
          <a:off x="165989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85725</xdr:rowOff>
    </xdr:from>
    <xdr:to>
      <xdr:col>78</xdr:col>
      <xdr:colOff>120650</xdr:colOff>
      <xdr:row>15</xdr:row>
      <xdr:rowOff>15875</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5621000" y="2486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26052</xdr:rowOff>
    </xdr:from>
    <xdr:ext cx="7366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5290800" y="2254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85725</xdr:rowOff>
    </xdr:from>
    <xdr:to>
      <xdr:col>74</xdr:col>
      <xdr:colOff>31750</xdr:colOff>
      <xdr:row>15</xdr:row>
      <xdr:rowOff>15875</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4732000" y="2486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26052</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4401800" y="2254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19050</xdr:rowOff>
    </xdr:from>
    <xdr:to>
      <xdr:col>69</xdr:col>
      <xdr:colOff>142875</xdr:colOff>
      <xdr:row>14</xdr:row>
      <xdr:rowOff>120650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3843000" y="241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130827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3512800" y="218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19050</xdr:rowOff>
    </xdr:from>
    <xdr:to>
      <xdr:col>65</xdr:col>
      <xdr:colOff>53975</xdr:colOff>
      <xdr:row>14</xdr:row>
      <xdr:rowOff>120650</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2954000" y="241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130827</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2623800" y="218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令和５年度から</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ポイント下落して</a:t>
          </a:r>
          <a:r>
            <a:rPr kumimoji="1" lang="en-US" altLang="ja-JP" sz="1300">
              <a:latin typeface="ＭＳ Ｐゴシック" panose="020B0600070205080204" pitchFamily="50" charset="-128"/>
              <a:ea typeface="ＭＳ Ｐゴシック" panose="020B0600070205080204" pitchFamily="50" charset="-128"/>
            </a:rPr>
            <a:t>15.6%</a:t>
          </a:r>
          <a:r>
            <a:rPr kumimoji="1" lang="ja-JP" altLang="en-US" sz="1300">
              <a:latin typeface="ＭＳ Ｐゴシック" panose="020B0600070205080204" pitchFamily="50" charset="-128"/>
              <a:ea typeface="ＭＳ Ｐゴシック" panose="020B0600070205080204" pitchFamily="50" charset="-128"/>
            </a:rPr>
            <a:t>となったが、依然として類似団体内平均値と比較すると高い数値にある。障害福祉サービス費や障害児通所給付費等が増加傾向にある。</a:t>
          </a:r>
        </a:p>
        <a:p>
          <a:r>
            <a:rPr kumimoji="1" lang="ja-JP" altLang="en-US" sz="1300">
              <a:latin typeface="ＭＳ Ｐゴシック" panose="020B0600070205080204" pitchFamily="50" charset="-128"/>
              <a:ea typeface="ＭＳ Ｐゴシック" panose="020B0600070205080204" pitchFamily="50" charset="-128"/>
            </a:rPr>
            <a:t>　扶助費は、義務的経費のため抑制は困難であるが、単独扶助費の見直しなど引き続き検討していく必要がある。</a:t>
          </a:r>
        </a:p>
      </xdr:txBody>
    </xdr:sp>
    <xdr:clientData/>
  </xdr:twoCellAnchor>
  <xdr:oneCellAnchor>
    <xdr:from>
      <xdr:col>3</xdr:col>
      <xdr:colOff>123825</xdr:colOff>
      <xdr:row>49</xdr:row>
      <xdr:rowOff>107950</xdr:rowOff>
    </xdr:from>
    <xdr:ext cx="298543" cy="225703"/>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69850</xdr:rowOff>
    </xdr:from>
    <xdr:to>
      <xdr:col>26</xdr:col>
      <xdr:colOff>184150</xdr:colOff>
      <xdr:row>62</xdr:row>
      <xdr:rowOff>69850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99077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127000</xdr:rowOff>
    </xdr:from>
    <xdr:to>
      <xdr:col>26</xdr:col>
      <xdr:colOff>184150</xdr:colOff>
      <xdr:row>60</xdr:row>
      <xdr:rowOff>127000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156227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12700</xdr:rowOff>
    </xdr:from>
    <xdr:to>
      <xdr:col>26</xdr:col>
      <xdr:colOff>184150</xdr:colOff>
      <xdr:row>59</xdr:row>
      <xdr:rowOff>12700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41927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127000</xdr:rowOff>
    </xdr:from>
    <xdr:to>
      <xdr:col>26</xdr:col>
      <xdr:colOff>184150</xdr:colOff>
      <xdr:row>55</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12700</xdr:rowOff>
    </xdr:from>
    <xdr:to>
      <xdr:col>26</xdr:col>
      <xdr:colOff>184150</xdr:colOff>
      <xdr:row>54</xdr:row>
      <xdr:rowOff>12700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41927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69850</xdr:rowOff>
    </xdr:from>
    <xdr:to>
      <xdr:col>26</xdr:col>
      <xdr:colOff>184150</xdr:colOff>
      <xdr:row>52</xdr:row>
      <xdr:rowOff>69850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99077</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8" name="扶助費グラフ枠">
          <a:extLst>
            <a:ext uri="{FF2B5EF4-FFF2-40B4-BE49-F238E27FC236}">
              <a16:creationId xmlns:a16="http://schemas.microsoft.com/office/drawing/2014/main" id="{00000000-0008-0000-0400-0000BC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165100</xdr:rowOff>
    </xdr:from>
    <xdr:to>
      <xdr:col>24</xdr:col>
      <xdr:colOff>25400</xdr:colOff>
      <xdr:row>61</xdr:row>
      <xdr:rowOff>41275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4826000" y="9080500"/>
          <a:ext cx="0" cy="1419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13352</xdr:rowOff>
    </xdr:from>
    <xdr:ext cx="762000" cy="259045"/>
    <xdr:sp macro="" textlink="">
      <xdr:nvSpPr>
        <xdr:cNvPr id="190" name="扶助費最小値テキスト">
          <a:extLst>
            <a:ext uri="{FF2B5EF4-FFF2-40B4-BE49-F238E27FC236}">
              <a16:creationId xmlns:a16="http://schemas.microsoft.com/office/drawing/2014/main" id="{00000000-0008-0000-0400-0000BE000000}"/>
            </a:ext>
          </a:extLst>
        </xdr:cNvPr>
        <xdr:cNvSpPr txBox="1"/>
      </xdr:nvSpPr>
      <xdr:spPr>
        <a:xfrm>
          <a:off x="4914900" y="10471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41275</xdr:rowOff>
    </xdr:from>
    <xdr:to>
      <xdr:col>24</xdr:col>
      <xdr:colOff>114300</xdr:colOff>
      <xdr:row>61</xdr:row>
      <xdr:rowOff>41275</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4737100" y="10499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80027</xdr:rowOff>
    </xdr:from>
    <xdr:ext cx="762000" cy="259045"/>
    <xdr:sp macro="" textlink="">
      <xdr:nvSpPr>
        <xdr:cNvPr id="192" name="扶助費最大値テキスト">
          <a:extLst>
            <a:ext uri="{FF2B5EF4-FFF2-40B4-BE49-F238E27FC236}">
              <a16:creationId xmlns:a16="http://schemas.microsoft.com/office/drawing/2014/main" id="{00000000-0008-0000-0400-0000C0000000}"/>
            </a:ext>
          </a:extLst>
        </xdr:cNvPr>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165100</xdr:rowOff>
    </xdr:from>
    <xdr:to>
      <xdr:col>24</xdr:col>
      <xdr:colOff>114300</xdr:colOff>
      <xdr:row>52</xdr:row>
      <xdr:rowOff>165100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57</xdr:row>
      <xdr:rowOff>127000</xdr:rowOff>
    </xdr:from>
    <xdr:to>
      <xdr:col>24</xdr:col>
      <xdr:colOff>25400</xdr:colOff>
      <xdr:row>57</xdr:row>
      <xdr:rowOff>136525</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flipV="1">
          <a:off x="3987800" y="9899650"/>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45102</xdr:rowOff>
    </xdr:from>
    <xdr:ext cx="762000" cy="259045"/>
    <xdr:sp macro="" textlink="">
      <xdr:nvSpPr>
        <xdr:cNvPr id="195" name="扶助費平均値テキスト">
          <a:extLst>
            <a:ext uri="{FF2B5EF4-FFF2-40B4-BE49-F238E27FC236}">
              <a16:creationId xmlns:a16="http://schemas.microsoft.com/office/drawing/2014/main" id="{00000000-0008-0000-0400-0000C3000000}"/>
            </a:ext>
          </a:extLst>
        </xdr:cNvPr>
        <xdr:cNvSpPr txBox="1"/>
      </xdr:nvSpPr>
      <xdr:spPr>
        <a:xfrm>
          <a:off x="4914900" y="94748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28575</xdr:rowOff>
    </xdr:from>
    <xdr:to>
      <xdr:col>24</xdr:col>
      <xdr:colOff>76200</xdr:colOff>
      <xdr:row>56</xdr:row>
      <xdr:rowOff>130175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4775200" y="9629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165100</xdr:rowOff>
    </xdr:from>
    <xdr:to>
      <xdr:col>19</xdr:col>
      <xdr:colOff>187325</xdr:colOff>
      <xdr:row>57</xdr:row>
      <xdr:rowOff>136525</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a:off x="3098800" y="9766300"/>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19050</xdr:rowOff>
    </xdr:from>
    <xdr:to>
      <xdr:col>20</xdr:col>
      <xdr:colOff>38100</xdr:colOff>
      <xdr:row>56</xdr:row>
      <xdr:rowOff>120650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130827</xdr:rowOff>
    </xdr:from>
    <xdr:ext cx="7366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3606800" y="938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98425</xdr:rowOff>
    </xdr:from>
    <xdr:to>
      <xdr:col>15</xdr:col>
      <xdr:colOff>98425</xdr:colOff>
      <xdr:row>56</xdr:row>
      <xdr:rowOff>165100</xdr:rowOff>
    </xdr:to>
    <xdr:cxnSp macro="">
      <xdr:nvCxnSpPr>
        <xdr:cNvPr id="200" name="直線コネクタ 199">
          <a:extLst>
            <a:ext uri="{FF2B5EF4-FFF2-40B4-BE49-F238E27FC236}">
              <a16:creationId xmlns:a16="http://schemas.microsoft.com/office/drawing/2014/main" id="{00000000-0008-0000-0400-0000C8000000}"/>
            </a:ext>
          </a:extLst>
        </xdr:cNvPr>
        <xdr:cNvCxnSpPr/>
      </xdr:nvCxnSpPr>
      <xdr:spPr>
        <a:xfrm>
          <a:off x="2209800" y="9699625"/>
          <a:ext cx="8890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114300</xdr:rowOff>
    </xdr:from>
    <xdr:to>
      <xdr:col>15</xdr:col>
      <xdr:colOff>149225</xdr:colOff>
      <xdr:row>56</xdr:row>
      <xdr:rowOff>44450</xdr:rowOff>
    </xdr:to>
    <xdr:sp macro="" textlink="">
      <xdr:nvSpPr>
        <xdr:cNvPr id="201" name="フローチャート: 判断 200">
          <a:extLst>
            <a:ext uri="{FF2B5EF4-FFF2-40B4-BE49-F238E27FC236}">
              <a16:creationId xmlns:a16="http://schemas.microsoft.com/office/drawing/2014/main" id="{00000000-0008-0000-0400-0000C9000000}"/>
            </a:ext>
          </a:extLst>
        </xdr:cNvPr>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54627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717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98425</xdr:rowOff>
    </xdr:from>
    <xdr:to>
      <xdr:col>11</xdr:col>
      <xdr:colOff>9525</xdr:colOff>
      <xdr:row>56</xdr:row>
      <xdr:rowOff>155575</xdr:rowOff>
    </xdr:to>
    <xdr:cxnSp macro="">
      <xdr:nvCxnSpPr>
        <xdr:cNvPr id="203" name="直線コネクタ 202">
          <a:extLst>
            <a:ext uri="{FF2B5EF4-FFF2-40B4-BE49-F238E27FC236}">
              <a16:creationId xmlns:a16="http://schemas.microsoft.com/office/drawing/2014/main" id="{00000000-0008-0000-0400-0000CB000000}"/>
            </a:ext>
          </a:extLst>
        </xdr:cNvPr>
        <xdr:cNvCxnSpPr/>
      </xdr:nvCxnSpPr>
      <xdr:spPr>
        <a:xfrm flipV="1">
          <a:off x="1320800" y="969962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66675</xdr:rowOff>
    </xdr:from>
    <xdr:to>
      <xdr:col>11</xdr:col>
      <xdr:colOff>60325</xdr:colOff>
      <xdr:row>55</xdr:row>
      <xdr:rowOff>168275</xdr:rowOff>
    </xdr:to>
    <xdr:sp macro="" textlink="">
      <xdr:nvSpPr>
        <xdr:cNvPr id="204" name="フローチャート: 判断 203">
          <a:extLst>
            <a:ext uri="{FF2B5EF4-FFF2-40B4-BE49-F238E27FC236}">
              <a16:creationId xmlns:a16="http://schemas.microsoft.com/office/drawing/2014/main" id="{00000000-0008-0000-0400-0000CC000000}"/>
            </a:ext>
          </a:extLst>
        </xdr:cNvPr>
        <xdr:cNvSpPr/>
      </xdr:nvSpPr>
      <xdr:spPr>
        <a:xfrm>
          <a:off x="2159000" y="9496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7002</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828800" y="926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104775</xdr:rowOff>
    </xdr:from>
    <xdr:to>
      <xdr:col>6</xdr:col>
      <xdr:colOff>171450</xdr:colOff>
      <xdr:row>56</xdr:row>
      <xdr:rowOff>34925</xdr:rowOff>
    </xdr:to>
    <xdr:sp macro="" textlink="">
      <xdr:nvSpPr>
        <xdr:cNvPr id="206" name="フローチャート: 判断 205">
          <a:extLst>
            <a:ext uri="{FF2B5EF4-FFF2-40B4-BE49-F238E27FC236}">
              <a16:creationId xmlns:a16="http://schemas.microsoft.com/office/drawing/2014/main" id="{00000000-0008-0000-0400-0000CE000000}"/>
            </a:ext>
          </a:extLst>
        </xdr:cNvPr>
        <xdr:cNvSpPr/>
      </xdr:nvSpPr>
      <xdr:spPr>
        <a:xfrm>
          <a:off x="1270000" y="953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45102</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939800" y="930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76200</xdr:rowOff>
    </xdr:from>
    <xdr:to>
      <xdr:col>24</xdr:col>
      <xdr:colOff>76200</xdr:colOff>
      <xdr:row>58</xdr:row>
      <xdr:rowOff>6350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4775200" y="984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48277</xdr:rowOff>
    </xdr:from>
    <xdr:ext cx="762000" cy="259045"/>
    <xdr:sp macro="" textlink="">
      <xdr:nvSpPr>
        <xdr:cNvPr id="214" name="扶助費該当値テキスト">
          <a:extLst>
            <a:ext uri="{FF2B5EF4-FFF2-40B4-BE49-F238E27FC236}">
              <a16:creationId xmlns:a16="http://schemas.microsoft.com/office/drawing/2014/main" id="{00000000-0008-0000-0400-0000D6000000}"/>
            </a:ext>
          </a:extLst>
        </xdr:cNvPr>
        <xdr:cNvSpPr txBox="1"/>
      </xdr:nvSpPr>
      <xdr:spPr>
        <a:xfrm>
          <a:off x="4914900" y="982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57</xdr:row>
      <xdr:rowOff>85725</xdr:rowOff>
    </xdr:from>
    <xdr:to>
      <xdr:col>20</xdr:col>
      <xdr:colOff>38100</xdr:colOff>
      <xdr:row>58</xdr:row>
      <xdr:rowOff>15875</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3937000" y="9858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652</xdr:rowOff>
    </xdr:from>
    <xdr:ext cx="7366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3606800" y="9944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114300</xdr:rowOff>
    </xdr:from>
    <xdr:to>
      <xdr:col>15</xdr:col>
      <xdr:colOff>149225</xdr:colOff>
      <xdr:row>57</xdr:row>
      <xdr:rowOff>44450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3048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29227</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2717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47625</xdr:rowOff>
    </xdr:from>
    <xdr:to>
      <xdr:col>11</xdr:col>
      <xdr:colOff>60325</xdr:colOff>
      <xdr:row>56</xdr:row>
      <xdr:rowOff>149225</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2159000" y="9648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134002</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1828800" y="9735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104775</xdr:rowOff>
    </xdr:from>
    <xdr:to>
      <xdr:col>6</xdr:col>
      <xdr:colOff>171450</xdr:colOff>
      <xdr:row>57</xdr:row>
      <xdr:rowOff>34925</xdr:rowOff>
    </xdr:to>
    <xdr:sp macro="" textlink="">
      <xdr:nvSpPr>
        <xdr:cNvPr id="221" name="楕円 220">
          <a:extLst>
            <a:ext uri="{FF2B5EF4-FFF2-40B4-BE49-F238E27FC236}">
              <a16:creationId xmlns:a16="http://schemas.microsoft.com/office/drawing/2014/main" id="{00000000-0008-0000-0400-0000DD000000}"/>
            </a:ext>
          </a:extLst>
        </xdr:cNvPr>
        <xdr:cNvSpPr/>
      </xdr:nvSpPr>
      <xdr:spPr>
        <a:xfrm>
          <a:off x="1270000" y="9705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19702</xdr:rowOff>
    </xdr:from>
    <xdr:ext cx="762000" cy="25904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939800" y="9792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31" name="正方形/長方形 230">
          <a:extLst>
            <a:ext uri="{FF2B5EF4-FFF2-40B4-BE49-F238E27FC236}">
              <a16:creationId xmlns:a16="http://schemas.microsoft.com/office/drawing/2014/main" id="{00000000-0008-0000-0400-0000E7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2" name="正方形/長方形 231">
          <a:extLst>
            <a:ext uri="{FF2B5EF4-FFF2-40B4-BE49-F238E27FC236}">
              <a16:creationId xmlns:a16="http://schemas.microsoft.com/office/drawing/2014/main" id="{00000000-0008-0000-0400-0000E8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令和５年度から</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ポイント下落して</a:t>
          </a:r>
          <a:r>
            <a:rPr kumimoji="1" lang="en-US" altLang="ja-JP" sz="1300">
              <a:latin typeface="ＭＳ Ｐゴシック" panose="020B0600070205080204" pitchFamily="50" charset="-128"/>
              <a:ea typeface="ＭＳ Ｐゴシック" panose="020B0600070205080204" pitchFamily="50" charset="-128"/>
            </a:rPr>
            <a:t>14.4%</a:t>
          </a:r>
          <a:r>
            <a:rPr kumimoji="1" lang="ja-JP" altLang="en-US" sz="1300">
              <a:latin typeface="ＭＳ Ｐゴシック" panose="020B0600070205080204" pitchFamily="50" charset="-128"/>
              <a:ea typeface="ＭＳ Ｐゴシック" panose="020B0600070205080204" pitchFamily="50" charset="-128"/>
            </a:rPr>
            <a:t>となったが、依然として類似団体内平均値を上回っている。繰出金における、介護保険や後期高齢者医療への繰出の増加が要因となっている。</a:t>
          </a:r>
        </a:p>
        <a:p>
          <a:r>
            <a:rPr kumimoji="1" lang="ja-JP" altLang="en-US" sz="1300">
              <a:latin typeface="ＭＳ Ｐゴシック" panose="020B0600070205080204" pitchFamily="50" charset="-128"/>
              <a:ea typeface="ＭＳ Ｐゴシック" panose="020B0600070205080204" pitchFamily="50" charset="-128"/>
            </a:rPr>
            <a:t>　他会計への基準外繰出のあり方や、受益と負担の公平性などについて、引き続き検討していく必要がある。</a:t>
          </a:r>
        </a:p>
      </xdr:txBody>
    </xdr:sp>
    <xdr:clientData/>
  </xdr:twoCellAnchor>
  <xdr:oneCellAnchor>
    <xdr:from>
      <xdr:col>62</xdr:col>
      <xdr:colOff>6350</xdr:colOff>
      <xdr:row>49</xdr:row>
      <xdr:rowOff>107950</xdr:rowOff>
    </xdr:from>
    <xdr:ext cx="298543" cy="225703"/>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a:extLst>
            <a:ext uri="{FF2B5EF4-FFF2-40B4-BE49-F238E27FC236}">
              <a16:creationId xmlns:a16="http://schemas.microsoft.com/office/drawing/2014/main" id="{00000000-0008-0000-0400-0000F7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122428</xdr:rowOff>
    </xdr:from>
    <xdr:to>
      <xdr:col>82</xdr:col>
      <xdr:colOff>107950</xdr:colOff>
      <xdr:row>60</xdr:row>
      <xdr:rowOff>131572</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6510000" y="9037828"/>
          <a:ext cx="0" cy="1380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103649</xdr:rowOff>
    </xdr:from>
    <xdr:ext cx="762000" cy="259045"/>
    <xdr:sp macro="" textlink="">
      <xdr:nvSpPr>
        <xdr:cNvPr id="249" name="その他最小値テキスト">
          <a:extLst>
            <a:ext uri="{FF2B5EF4-FFF2-40B4-BE49-F238E27FC236}">
              <a16:creationId xmlns:a16="http://schemas.microsoft.com/office/drawing/2014/main" id="{00000000-0008-0000-0400-0000F9000000}"/>
            </a:ext>
          </a:extLst>
        </xdr:cNvPr>
        <xdr:cNvSpPr txBox="1"/>
      </xdr:nvSpPr>
      <xdr:spPr>
        <a:xfrm>
          <a:off x="16598900" y="10390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131572</xdr:rowOff>
    </xdr:from>
    <xdr:to>
      <xdr:col>82</xdr:col>
      <xdr:colOff>196850</xdr:colOff>
      <xdr:row>60</xdr:row>
      <xdr:rowOff>131572</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10418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37355</xdr:rowOff>
    </xdr:from>
    <xdr:ext cx="762000" cy="259045"/>
    <xdr:sp macro="" textlink="">
      <xdr:nvSpPr>
        <xdr:cNvPr id="251" name="その他最大値テキスト">
          <a:extLst>
            <a:ext uri="{FF2B5EF4-FFF2-40B4-BE49-F238E27FC236}">
              <a16:creationId xmlns:a16="http://schemas.microsoft.com/office/drawing/2014/main" id="{00000000-0008-0000-0400-0000FB000000}"/>
            </a:ext>
          </a:extLst>
        </xdr:cNvPr>
        <xdr:cNvSpPr txBox="1"/>
      </xdr:nvSpPr>
      <xdr:spPr>
        <a:xfrm>
          <a:off x="16598900" y="8781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122428</xdr:rowOff>
    </xdr:from>
    <xdr:to>
      <xdr:col>82</xdr:col>
      <xdr:colOff>196850</xdr:colOff>
      <xdr:row>52</xdr:row>
      <xdr:rowOff>122428</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6421100" y="9037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72136</xdr:rowOff>
    </xdr:from>
    <xdr:to>
      <xdr:col>82</xdr:col>
      <xdr:colOff>107950</xdr:colOff>
      <xdr:row>58</xdr:row>
      <xdr:rowOff>127000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5671800" y="10016236"/>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63009</xdr:rowOff>
    </xdr:from>
    <xdr:ext cx="762000" cy="259045"/>
    <xdr:sp macro="" textlink="">
      <xdr:nvSpPr>
        <xdr:cNvPr id="254" name="その他平均値テキスト">
          <a:extLst>
            <a:ext uri="{FF2B5EF4-FFF2-40B4-BE49-F238E27FC236}">
              <a16:creationId xmlns:a16="http://schemas.microsoft.com/office/drawing/2014/main" id="{00000000-0008-0000-0400-0000FE000000}"/>
            </a:ext>
          </a:extLst>
        </xdr:cNvPr>
        <xdr:cNvSpPr txBox="1"/>
      </xdr:nvSpPr>
      <xdr:spPr>
        <a:xfrm>
          <a:off x="16598900" y="96642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46482</xdr:rowOff>
    </xdr:from>
    <xdr:to>
      <xdr:col>82</xdr:col>
      <xdr:colOff>158750</xdr:colOff>
      <xdr:row>57</xdr:row>
      <xdr:rowOff>148082</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6459200" y="9819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26416</xdr:rowOff>
    </xdr:from>
    <xdr:to>
      <xdr:col>78</xdr:col>
      <xdr:colOff>69850</xdr:colOff>
      <xdr:row>58</xdr:row>
      <xdr:rowOff>127000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4782800" y="9970516"/>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55626</xdr:rowOff>
    </xdr:from>
    <xdr:to>
      <xdr:col>78</xdr:col>
      <xdr:colOff>120650</xdr:colOff>
      <xdr:row>57</xdr:row>
      <xdr:rowOff>157226</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5621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167403</xdr:rowOff>
    </xdr:from>
    <xdr:ext cx="7366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5290800" y="95971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152146</xdr:rowOff>
    </xdr:from>
    <xdr:to>
      <xdr:col>73</xdr:col>
      <xdr:colOff>180975</xdr:colOff>
      <xdr:row>58</xdr:row>
      <xdr:rowOff>26416</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a:off x="13893800" y="992479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28194</xdr:rowOff>
    </xdr:from>
    <xdr:to>
      <xdr:col>74</xdr:col>
      <xdr:colOff>31750</xdr:colOff>
      <xdr:row>57</xdr:row>
      <xdr:rowOff>129794</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4732000" y="9800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139971</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401800" y="9569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152146</xdr:rowOff>
    </xdr:from>
    <xdr:to>
      <xdr:col>69</xdr:col>
      <xdr:colOff>92075</xdr:colOff>
      <xdr:row>58</xdr:row>
      <xdr:rowOff>35560</xdr:rowOff>
    </xdr:to>
    <xdr:cxnSp macro="">
      <xdr:nvCxnSpPr>
        <xdr:cNvPr id="262" name="直線コネクタ 261">
          <a:extLst>
            <a:ext uri="{FF2B5EF4-FFF2-40B4-BE49-F238E27FC236}">
              <a16:creationId xmlns:a16="http://schemas.microsoft.com/office/drawing/2014/main" id="{00000000-0008-0000-0400-000006010000}"/>
            </a:ext>
          </a:extLst>
        </xdr:cNvPr>
        <xdr:cNvCxnSpPr/>
      </xdr:nvCxnSpPr>
      <xdr:spPr>
        <a:xfrm flipV="1">
          <a:off x="13004800" y="992479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135636</xdr:rowOff>
    </xdr:from>
    <xdr:to>
      <xdr:col>69</xdr:col>
      <xdr:colOff>142875</xdr:colOff>
      <xdr:row>57</xdr:row>
      <xdr:rowOff>65786</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3843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75963</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512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46482</xdr:rowOff>
    </xdr:from>
    <xdr:to>
      <xdr:col>65</xdr:col>
      <xdr:colOff>53975</xdr:colOff>
      <xdr:row>57</xdr:row>
      <xdr:rowOff>148082</xdr:rowOff>
    </xdr:to>
    <xdr:sp macro="" textlink="">
      <xdr:nvSpPr>
        <xdr:cNvPr id="265" name="フローチャート: 判断 264">
          <a:extLst>
            <a:ext uri="{FF2B5EF4-FFF2-40B4-BE49-F238E27FC236}">
              <a16:creationId xmlns:a16="http://schemas.microsoft.com/office/drawing/2014/main" id="{00000000-0008-0000-0400-000009010000}"/>
            </a:ext>
          </a:extLst>
        </xdr:cNvPr>
        <xdr:cNvSpPr/>
      </xdr:nvSpPr>
      <xdr:spPr>
        <a:xfrm>
          <a:off x="12954000" y="9819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158259</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2623800" y="9588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21336</xdr:rowOff>
    </xdr:from>
    <xdr:to>
      <xdr:col>82</xdr:col>
      <xdr:colOff>158750</xdr:colOff>
      <xdr:row>58</xdr:row>
      <xdr:rowOff>122936</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6459200" y="9965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164863</xdr:rowOff>
    </xdr:from>
    <xdr:ext cx="762000" cy="259045"/>
    <xdr:sp macro="" textlink="">
      <xdr:nvSpPr>
        <xdr:cNvPr id="273" name="その他該当値テキスト">
          <a:extLst>
            <a:ext uri="{FF2B5EF4-FFF2-40B4-BE49-F238E27FC236}">
              <a16:creationId xmlns:a16="http://schemas.microsoft.com/office/drawing/2014/main" id="{00000000-0008-0000-0400-000011010000}"/>
            </a:ext>
          </a:extLst>
        </xdr:cNvPr>
        <xdr:cNvSpPr txBox="1"/>
      </xdr:nvSpPr>
      <xdr:spPr>
        <a:xfrm>
          <a:off x="16598900" y="9937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76200</xdr:rowOff>
    </xdr:from>
    <xdr:to>
      <xdr:col>78</xdr:col>
      <xdr:colOff>120650</xdr:colOff>
      <xdr:row>59</xdr:row>
      <xdr:rowOff>6350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5621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162577</xdr:rowOff>
    </xdr:from>
    <xdr:ext cx="7366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5290800" y="1010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147066</xdr:rowOff>
    </xdr:from>
    <xdr:to>
      <xdr:col>74</xdr:col>
      <xdr:colOff>31750</xdr:colOff>
      <xdr:row>58</xdr:row>
      <xdr:rowOff>77216</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4732000" y="9919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61993</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4401800" y="1000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101346</xdr:rowOff>
    </xdr:from>
    <xdr:to>
      <xdr:col>69</xdr:col>
      <xdr:colOff>142875</xdr:colOff>
      <xdr:row>58</xdr:row>
      <xdr:rowOff>31496</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3843000" y="9873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16273</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3512800" y="9960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156210</xdr:rowOff>
    </xdr:from>
    <xdr:to>
      <xdr:col>65</xdr:col>
      <xdr:colOff>53975</xdr:colOff>
      <xdr:row>58</xdr:row>
      <xdr:rowOff>86360</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2954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71137</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623800" y="1001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令和５年度から</a:t>
          </a:r>
          <a:r>
            <a:rPr kumimoji="1" lang="en-US" altLang="ja-JP" sz="1300">
              <a:latin typeface="ＭＳ Ｐゴシック" panose="020B0600070205080204" pitchFamily="50" charset="-128"/>
              <a:ea typeface="ＭＳ Ｐゴシック" panose="020B0600070205080204" pitchFamily="50" charset="-128"/>
            </a:rPr>
            <a:t>1.8</a:t>
          </a:r>
          <a:r>
            <a:rPr kumimoji="1" lang="ja-JP" altLang="en-US" sz="1300">
              <a:latin typeface="ＭＳ Ｐゴシック" panose="020B0600070205080204" pitchFamily="50" charset="-128"/>
              <a:ea typeface="ＭＳ Ｐゴシック" panose="020B0600070205080204" pitchFamily="50" charset="-128"/>
            </a:rPr>
            <a:t>ポイント下落して</a:t>
          </a:r>
          <a:r>
            <a:rPr kumimoji="1" lang="en-US" altLang="ja-JP" sz="1300">
              <a:latin typeface="ＭＳ Ｐゴシック" panose="020B0600070205080204" pitchFamily="50" charset="-128"/>
              <a:ea typeface="ＭＳ Ｐゴシック" panose="020B0600070205080204" pitchFamily="50" charset="-128"/>
            </a:rPr>
            <a:t>18.0%</a:t>
          </a:r>
          <a:r>
            <a:rPr kumimoji="1" lang="ja-JP" altLang="en-US" sz="1300">
              <a:latin typeface="ＭＳ Ｐゴシック" panose="020B0600070205080204" pitchFamily="50" charset="-128"/>
              <a:ea typeface="ＭＳ Ｐゴシック" panose="020B0600070205080204" pitchFamily="50" charset="-128"/>
            </a:rPr>
            <a:t>となったが、類似団体内平均値を依然として上回っている。これは学校給食、ごみ処理業務を一部事務組合で処理していることに伴う負担金や公共下水道事業への繰出金に係る経費が要因である。</a:t>
          </a:r>
        </a:p>
        <a:p>
          <a:r>
            <a:rPr kumimoji="1" lang="ja-JP" altLang="en-US" sz="1300">
              <a:latin typeface="ＭＳ Ｐゴシック" panose="020B0600070205080204" pitchFamily="50" charset="-128"/>
              <a:ea typeface="ＭＳ Ｐゴシック" panose="020B0600070205080204" pitchFamily="50" charset="-128"/>
            </a:rPr>
            <a:t>　引き続き、公営企業への基準外繰出や一部事務組合への負担金の精査を行い、経費の抑制に努める。</a:t>
          </a:r>
        </a:p>
      </xdr:txBody>
    </xdr:sp>
    <xdr:clientData/>
  </xdr:twoCellAnchor>
  <xdr:oneCellAnchor>
    <xdr:from>
      <xdr:col>62</xdr:col>
      <xdr:colOff>6350</xdr:colOff>
      <xdr:row>29</xdr:row>
      <xdr:rowOff>107950</xdr:rowOff>
    </xdr:from>
    <xdr:ext cx="298543" cy="225703"/>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5" name="補助費等グラフ枠">
          <a:extLst>
            <a:ext uri="{FF2B5EF4-FFF2-40B4-BE49-F238E27FC236}">
              <a16:creationId xmlns:a16="http://schemas.microsoft.com/office/drawing/2014/main" id="{00000000-0008-0000-0400-000031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53848</xdr:rowOff>
    </xdr:from>
    <xdr:to>
      <xdr:col>82</xdr:col>
      <xdr:colOff>107950</xdr:colOff>
      <xdr:row>39</xdr:row>
      <xdr:rowOff>147574</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6510000" y="5883148"/>
          <a:ext cx="0" cy="9509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119651</xdr:rowOff>
    </xdr:from>
    <xdr:ext cx="762000" cy="259045"/>
    <xdr:sp macro="" textlink="">
      <xdr:nvSpPr>
        <xdr:cNvPr id="307" name="補助費等最小値テキスト">
          <a:extLst>
            <a:ext uri="{FF2B5EF4-FFF2-40B4-BE49-F238E27FC236}">
              <a16:creationId xmlns:a16="http://schemas.microsoft.com/office/drawing/2014/main" id="{00000000-0008-0000-0400-000033010000}"/>
            </a:ext>
          </a:extLst>
        </xdr:cNvPr>
        <xdr:cNvSpPr txBox="1"/>
      </xdr:nvSpPr>
      <xdr:spPr>
        <a:xfrm>
          <a:off x="16598900" y="6806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147574</xdr:rowOff>
    </xdr:from>
    <xdr:to>
      <xdr:col>82</xdr:col>
      <xdr:colOff>196850</xdr:colOff>
      <xdr:row>39</xdr:row>
      <xdr:rowOff>147574</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6834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140225</xdr:rowOff>
    </xdr:from>
    <xdr:ext cx="762000" cy="259045"/>
    <xdr:sp macro="" textlink="">
      <xdr:nvSpPr>
        <xdr:cNvPr id="309" name="補助費等最大値テキスト">
          <a:extLst>
            <a:ext uri="{FF2B5EF4-FFF2-40B4-BE49-F238E27FC236}">
              <a16:creationId xmlns:a16="http://schemas.microsoft.com/office/drawing/2014/main" id="{00000000-0008-0000-0400-000035010000}"/>
            </a:ext>
          </a:extLst>
        </xdr:cNvPr>
        <xdr:cNvSpPr txBox="1"/>
      </xdr:nvSpPr>
      <xdr:spPr>
        <a:xfrm>
          <a:off x="16598900" y="5626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53848</xdr:rowOff>
    </xdr:from>
    <xdr:to>
      <xdr:col>82</xdr:col>
      <xdr:colOff>196850</xdr:colOff>
      <xdr:row>34</xdr:row>
      <xdr:rowOff>53848</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6421100" y="5883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35560</xdr:rowOff>
    </xdr:from>
    <xdr:to>
      <xdr:col>82</xdr:col>
      <xdr:colOff>107950</xdr:colOff>
      <xdr:row>38</xdr:row>
      <xdr:rowOff>117856</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5671800" y="6550660"/>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88155</xdr:rowOff>
    </xdr:from>
    <xdr:ext cx="762000" cy="259045"/>
    <xdr:sp macro="" textlink="">
      <xdr:nvSpPr>
        <xdr:cNvPr id="312" name="補助費等平均値テキスト">
          <a:extLst>
            <a:ext uri="{FF2B5EF4-FFF2-40B4-BE49-F238E27FC236}">
              <a16:creationId xmlns:a16="http://schemas.microsoft.com/office/drawing/2014/main" id="{00000000-0008-0000-0400-000038010000}"/>
            </a:ext>
          </a:extLst>
        </xdr:cNvPr>
        <xdr:cNvSpPr txBox="1"/>
      </xdr:nvSpPr>
      <xdr:spPr>
        <a:xfrm>
          <a:off x="16598900" y="60889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71628</xdr:rowOff>
    </xdr:from>
    <xdr:to>
      <xdr:col>82</xdr:col>
      <xdr:colOff>158750</xdr:colOff>
      <xdr:row>37</xdr:row>
      <xdr:rowOff>1778</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64592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38</xdr:row>
      <xdr:rowOff>99568</xdr:rowOff>
    </xdr:from>
    <xdr:to>
      <xdr:col>78</xdr:col>
      <xdr:colOff>69850</xdr:colOff>
      <xdr:row>38</xdr:row>
      <xdr:rowOff>117856</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4782800" y="66146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71628</xdr:rowOff>
    </xdr:from>
    <xdr:to>
      <xdr:col>78</xdr:col>
      <xdr:colOff>120650</xdr:colOff>
      <xdr:row>37</xdr:row>
      <xdr:rowOff>1778</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56210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11955</xdr:rowOff>
    </xdr:from>
    <xdr:ext cx="7366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5290800" y="6012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94996</xdr:rowOff>
    </xdr:from>
    <xdr:to>
      <xdr:col>73</xdr:col>
      <xdr:colOff>180975</xdr:colOff>
      <xdr:row>38</xdr:row>
      <xdr:rowOff>99568</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a:off x="13893800" y="661009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67056</xdr:rowOff>
    </xdr:from>
    <xdr:to>
      <xdr:col>74</xdr:col>
      <xdr:colOff>31750</xdr:colOff>
      <xdr:row>36</xdr:row>
      <xdr:rowOff>168656</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4732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7383</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401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94996</xdr:rowOff>
    </xdr:from>
    <xdr:to>
      <xdr:col>69</xdr:col>
      <xdr:colOff>92075</xdr:colOff>
      <xdr:row>38</xdr:row>
      <xdr:rowOff>145288</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flipV="1">
          <a:off x="13004800" y="6610096"/>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57912</xdr:rowOff>
    </xdr:from>
    <xdr:to>
      <xdr:col>69</xdr:col>
      <xdr:colOff>142875</xdr:colOff>
      <xdr:row>36</xdr:row>
      <xdr:rowOff>159512</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3843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169689</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512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103632</xdr:rowOff>
    </xdr:from>
    <xdr:to>
      <xdr:col>65</xdr:col>
      <xdr:colOff>53975</xdr:colOff>
      <xdr:row>37</xdr:row>
      <xdr:rowOff>33782</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43959</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2623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156210</xdr:rowOff>
    </xdr:from>
    <xdr:to>
      <xdr:col>82</xdr:col>
      <xdr:colOff>158750</xdr:colOff>
      <xdr:row>38</xdr:row>
      <xdr:rowOff>86360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64592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128287</xdr:rowOff>
    </xdr:from>
    <xdr:ext cx="762000" cy="259045"/>
    <xdr:sp macro="" textlink="">
      <xdr:nvSpPr>
        <xdr:cNvPr id="331" name="補助費等該当値テキスト">
          <a:extLst>
            <a:ext uri="{FF2B5EF4-FFF2-40B4-BE49-F238E27FC236}">
              <a16:creationId xmlns:a16="http://schemas.microsoft.com/office/drawing/2014/main" id="{00000000-0008-0000-0400-00004B010000}"/>
            </a:ext>
          </a:extLst>
        </xdr:cNvPr>
        <xdr:cNvSpPr txBox="1"/>
      </xdr:nvSpPr>
      <xdr:spPr>
        <a:xfrm>
          <a:off x="165989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67056</xdr:rowOff>
    </xdr:from>
    <xdr:to>
      <xdr:col>78</xdr:col>
      <xdr:colOff>120650</xdr:colOff>
      <xdr:row>38</xdr:row>
      <xdr:rowOff>168656</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5621000" y="658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153433</xdr:rowOff>
    </xdr:from>
    <xdr:ext cx="7366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5290800" y="6668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38</xdr:row>
      <xdr:rowOff>48768</xdr:rowOff>
    </xdr:from>
    <xdr:to>
      <xdr:col>74</xdr:col>
      <xdr:colOff>31750</xdr:colOff>
      <xdr:row>38</xdr:row>
      <xdr:rowOff>150368</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4732000" y="6563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135145</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4401800" y="6650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44196</xdr:rowOff>
    </xdr:from>
    <xdr:to>
      <xdr:col>69</xdr:col>
      <xdr:colOff>142875</xdr:colOff>
      <xdr:row>38</xdr:row>
      <xdr:rowOff>145796</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3843000" y="6559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130573</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3512800" y="664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94488</xdr:rowOff>
    </xdr:from>
    <xdr:to>
      <xdr:col>65</xdr:col>
      <xdr:colOff>53975</xdr:colOff>
      <xdr:row>39</xdr:row>
      <xdr:rowOff>24638</xdr:rowOff>
    </xdr:to>
    <xdr:sp macro="" textlink="">
      <xdr:nvSpPr>
        <xdr:cNvPr id="338" name="楕円 337">
          <a:extLst>
            <a:ext uri="{FF2B5EF4-FFF2-40B4-BE49-F238E27FC236}">
              <a16:creationId xmlns:a16="http://schemas.microsoft.com/office/drawing/2014/main" id="{00000000-0008-0000-0400-000052010000}"/>
            </a:ext>
          </a:extLst>
        </xdr:cNvPr>
        <xdr:cNvSpPr/>
      </xdr:nvSpPr>
      <xdr:spPr>
        <a:xfrm>
          <a:off x="12954000" y="6609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9415</xdr:rowOff>
    </xdr:from>
    <xdr:ext cx="762000" cy="259045"/>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12623800" y="6695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令和５年度から</a:t>
          </a:r>
          <a:r>
            <a:rPr kumimoji="1" lang="en-US" altLang="ja-JP" sz="1300">
              <a:latin typeface="ＭＳ Ｐゴシック" panose="020B0600070205080204" pitchFamily="50" charset="-128"/>
              <a:ea typeface="ＭＳ Ｐゴシック" panose="020B0600070205080204" pitchFamily="50" charset="-128"/>
            </a:rPr>
            <a:t>1.5</a:t>
          </a:r>
          <a:r>
            <a:rPr kumimoji="1" lang="ja-JP" altLang="en-US" sz="1300">
              <a:latin typeface="ＭＳ Ｐゴシック" panose="020B0600070205080204" pitchFamily="50" charset="-128"/>
              <a:ea typeface="ＭＳ Ｐゴシック" panose="020B0600070205080204" pitchFamily="50" charset="-128"/>
            </a:rPr>
            <a:t>ポイント下落して</a:t>
          </a:r>
          <a:r>
            <a:rPr kumimoji="1" lang="en-US" altLang="ja-JP" sz="1300">
              <a:latin typeface="ＭＳ Ｐゴシック" panose="020B0600070205080204" pitchFamily="50" charset="-128"/>
              <a:ea typeface="ＭＳ Ｐゴシック" panose="020B0600070205080204" pitchFamily="50" charset="-128"/>
            </a:rPr>
            <a:t>9.2%</a:t>
          </a:r>
          <a:r>
            <a:rPr kumimoji="1" lang="ja-JP" altLang="en-US" sz="1300">
              <a:latin typeface="ＭＳ Ｐゴシック" panose="020B0600070205080204" pitchFamily="50" charset="-128"/>
              <a:ea typeface="ＭＳ Ｐゴシック" panose="020B0600070205080204" pitchFamily="50" charset="-128"/>
            </a:rPr>
            <a:t>となった。下落の要因としては、過去に借入した市債の一部の償還が終了したことが挙げられる。</a:t>
          </a:r>
        </a:p>
        <a:p>
          <a:r>
            <a:rPr kumimoji="1" lang="ja-JP" altLang="en-US" sz="1300">
              <a:latin typeface="ＭＳ Ｐゴシック" panose="020B0600070205080204" pitchFamily="50" charset="-128"/>
              <a:ea typeface="ＭＳ Ｐゴシック" panose="020B0600070205080204" pitchFamily="50" charset="-128"/>
            </a:rPr>
            <a:t>　類似団体内平均値を下回っているが、今後も公共施設等の改修事業が予想されており、指標の動向に注視したうえ、慎重に内容の精査等を行い、新発債発行の抑制に努めていく。</a:t>
          </a:r>
        </a:p>
      </xdr:txBody>
    </xdr:sp>
    <xdr:clientData/>
  </xdr:twoCellAnchor>
  <xdr:oneCellAnchor>
    <xdr:from>
      <xdr:col>3</xdr:col>
      <xdr:colOff>123825</xdr:colOff>
      <xdr:row>69</xdr:row>
      <xdr:rowOff>107950</xdr:rowOff>
    </xdr:from>
    <xdr:ext cx="298543" cy="225703"/>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6" name="公債費グラフ枠">
          <a:extLst>
            <a:ext uri="{FF2B5EF4-FFF2-40B4-BE49-F238E27FC236}">
              <a16:creationId xmlns:a16="http://schemas.microsoft.com/office/drawing/2014/main" id="{00000000-0008-0000-0400-00006E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127000</xdr:rowOff>
    </xdr:from>
    <xdr:to>
      <xdr:col>24</xdr:col>
      <xdr:colOff>25400</xdr:colOff>
      <xdr:row>80</xdr:row>
      <xdr:rowOff>104139</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4826000" y="12471400"/>
          <a:ext cx="0" cy="13487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76216</xdr:rowOff>
    </xdr:from>
    <xdr:ext cx="762000" cy="259045"/>
    <xdr:sp macro="" textlink="">
      <xdr:nvSpPr>
        <xdr:cNvPr id="368" name="公債費最小値テキスト">
          <a:extLst>
            <a:ext uri="{FF2B5EF4-FFF2-40B4-BE49-F238E27FC236}">
              <a16:creationId xmlns:a16="http://schemas.microsoft.com/office/drawing/2014/main" id="{00000000-0008-0000-0400-000070010000}"/>
            </a:ext>
          </a:extLst>
        </xdr:cNvPr>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104139</xdr:rowOff>
    </xdr:from>
    <xdr:to>
      <xdr:col>24</xdr:col>
      <xdr:colOff>114300</xdr:colOff>
      <xdr:row>80</xdr:row>
      <xdr:rowOff>104139</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41927</xdr:rowOff>
    </xdr:from>
    <xdr:ext cx="762000" cy="259045"/>
    <xdr:sp macro="" textlink="">
      <xdr:nvSpPr>
        <xdr:cNvPr id="370" name="公債費最大値テキスト">
          <a:extLst>
            <a:ext uri="{FF2B5EF4-FFF2-40B4-BE49-F238E27FC236}">
              <a16:creationId xmlns:a16="http://schemas.microsoft.com/office/drawing/2014/main" id="{00000000-0008-0000-0400-000072010000}"/>
            </a:ext>
          </a:extLst>
        </xdr:cNvPr>
        <xdr:cNvSpPr txBox="1"/>
      </xdr:nvSpPr>
      <xdr:spPr>
        <a:xfrm>
          <a:off x="4914900" y="1221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127000</xdr:rowOff>
    </xdr:from>
    <xdr:to>
      <xdr:col>24</xdr:col>
      <xdr:colOff>114300</xdr:colOff>
      <xdr:row>72</xdr:row>
      <xdr:rowOff>127000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4737100" y="12471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74</xdr:row>
      <xdr:rowOff>142240</xdr:rowOff>
    </xdr:from>
    <xdr:to>
      <xdr:col>24</xdr:col>
      <xdr:colOff>25400</xdr:colOff>
      <xdr:row>75</xdr:row>
      <xdr:rowOff>85090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3987800" y="1282954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25416</xdr:rowOff>
    </xdr:from>
    <xdr:ext cx="762000" cy="259045"/>
    <xdr:sp macro="" textlink="">
      <xdr:nvSpPr>
        <xdr:cNvPr id="373" name="公債費平均値テキスト">
          <a:extLst>
            <a:ext uri="{FF2B5EF4-FFF2-40B4-BE49-F238E27FC236}">
              <a16:creationId xmlns:a16="http://schemas.microsoft.com/office/drawing/2014/main" id="{00000000-0008-0000-0400-000075010000}"/>
            </a:ext>
          </a:extLst>
        </xdr:cNvPr>
        <xdr:cNvSpPr txBox="1"/>
      </xdr:nvSpPr>
      <xdr:spPr>
        <a:xfrm>
          <a:off x="4914900" y="130556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53339</xdr:rowOff>
    </xdr:from>
    <xdr:to>
      <xdr:col>24</xdr:col>
      <xdr:colOff>76200</xdr:colOff>
      <xdr:row>76</xdr:row>
      <xdr:rowOff>154939</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47752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85090</xdr:rowOff>
    </xdr:from>
    <xdr:to>
      <xdr:col>19</xdr:col>
      <xdr:colOff>187325</xdr:colOff>
      <xdr:row>75</xdr:row>
      <xdr:rowOff>123190</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flipV="1">
          <a:off x="3098800" y="129438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114300</xdr:rowOff>
    </xdr:from>
    <xdr:to>
      <xdr:col>20</xdr:col>
      <xdr:colOff>38100</xdr:colOff>
      <xdr:row>77</xdr:row>
      <xdr:rowOff>44450</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937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29227</xdr:rowOff>
    </xdr:from>
    <xdr:ext cx="7366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606800" y="1323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69850</xdr:rowOff>
    </xdr:from>
    <xdr:to>
      <xdr:col>15</xdr:col>
      <xdr:colOff>98425</xdr:colOff>
      <xdr:row>75</xdr:row>
      <xdr:rowOff>123190</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2209800" y="129286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137161</xdr:rowOff>
    </xdr:from>
    <xdr:to>
      <xdr:col>15</xdr:col>
      <xdr:colOff>149225</xdr:colOff>
      <xdr:row>77</xdr:row>
      <xdr:rowOff>67311</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3048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52088</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717800" y="13253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8890</xdr:rowOff>
    </xdr:from>
    <xdr:to>
      <xdr:col>11</xdr:col>
      <xdr:colOff>9525</xdr:colOff>
      <xdr:row>75</xdr:row>
      <xdr:rowOff>69850</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a:off x="1320800" y="128676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106680</xdr:rowOff>
    </xdr:from>
    <xdr:to>
      <xdr:col>11</xdr:col>
      <xdr:colOff>60325</xdr:colOff>
      <xdr:row>77</xdr:row>
      <xdr:rowOff>36830</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2159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21607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828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26670</xdr:rowOff>
    </xdr:from>
    <xdr:to>
      <xdr:col>6</xdr:col>
      <xdr:colOff>171450</xdr:colOff>
      <xdr:row>77</xdr:row>
      <xdr:rowOff>128270</xdr:rowOff>
    </xdr:to>
    <xdr:sp macro="" textlink="">
      <xdr:nvSpPr>
        <xdr:cNvPr id="384" name="フローチャート: 判断 383">
          <a:extLst>
            <a:ext uri="{FF2B5EF4-FFF2-40B4-BE49-F238E27FC236}">
              <a16:creationId xmlns:a16="http://schemas.microsoft.com/office/drawing/2014/main" id="{00000000-0008-0000-0400-000080010000}"/>
            </a:ext>
          </a:extLst>
        </xdr:cNvPr>
        <xdr:cNvSpPr/>
      </xdr:nvSpPr>
      <xdr:spPr>
        <a:xfrm>
          <a:off x="1270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113047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9398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91440</xdr:rowOff>
    </xdr:from>
    <xdr:to>
      <xdr:col>24</xdr:col>
      <xdr:colOff>76200</xdr:colOff>
      <xdr:row>75</xdr:row>
      <xdr:rowOff>21590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4775200" y="1277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107967</xdr:rowOff>
    </xdr:from>
    <xdr:ext cx="762000" cy="259045"/>
    <xdr:sp macro="" textlink="">
      <xdr:nvSpPr>
        <xdr:cNvPr id="392" name="公債費該当値テキスト">
          <a:extLst>
            <a:ext uri="{FF2B5EF4-FFF2-40B4-BE49-F238E27FC236}">
              <a16:creationId xmlns:a16="http://schemas.microsoft.com/office/drawing/2014/main" id="{00000000-0008-0000-0400-000088010000}"/>
            </a:ext>
          </a:extLst>
        </xdr:cNvPr>
        <xdr:cNvSpPr txBox="1"/>
      </xdr:nvSpPr>
      <xdr:spPr>
        <a:xfrm>
          <a:off x="49149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34290</xdr:rowOff>
    </xdr:from>
    <xdr:to>
      <xdr:col>20</xdr:col>
      <xdr:colOff>38100</xdr:colOff>
      <xdr:row>75</xdr:row>
      <xdr:rowOff>135890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937000" y="128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146067</xdr:rowOff>
    </xdr:from>
    <xdr:ext cx="7366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3606800" y="1266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72390</xdr:rowOff>
    </xdr:from>
    <xdr:to>
      <xdr:col>15</xdr:col>
      <xdr:colOff>149225</xdr:colOff>
      <xdr:row>76</xdr:row>
      <xdr:rowOff>2539</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3048000" y="129311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12717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2717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19050</xdr:rowOff>
    </xdr:from>
    <xdr:to>
      <xdr:col>11</xdr:col>
      <xdr:colOff>60325</xdr:colOff>
      <xdr:row>75</xdr:row>
      <xdr:rowOff>120650</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2159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828800" y="1264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129540</xdr:rowOff>
    </xdr:from>
    <xdr:to>
      <xdr:col>6</xdr:col>
      <xdr:colOff>171450</xdr:colOff>
      <xdr:row>75</xdr:row>
      <xdr:rowOff>59690</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1270000" y="1281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69867</xdr:rowOff>
    </xdr:from>
    <xdr:ext cx="762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939800" y="1258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令和５年度から</a:t>
          </a:r>
          <a:r>
            <a:rPr kumimoji="1" lang="en-US" altLang="ja-JP" sz="1300">
              <a:latin typeface="ＭＳ Ｐゴシック" panose="020B0600070205080204" pitchFamily="50" charset="-128"/>
              <a:ea typeface="ＭＳ Ｐゴシック" panose="020B0600070205080204" pitchFamily="50" charset="-128"/>
            </a:rPr>
            <a:t>1.9</a:t>
          </a:r>
          <a:r>
            <a:rPr kumimoji="1" lang="ja-JP" altLang="en-US" sz="1300">
              <a:latin typeface="ＭＳ Ｐゴシック" panose="020B0600070205080204" pitchFamily="50" charset="-128"/>
              <a:ea typeface="ＭＳ Ｐゴシック" panose="020B0600070205080204" pitchFamily="50" charset="-128"/>
            </a:rPr>
            <a:t>ポイント下落して</a:t>
          </a:r>
          <a:r>
            <a:rPr kumimoji="1" lang="en-US" altLang="ja-JP" sz="1300">
              <a:latin typeface="ＭＳ Ｐゴシック" panose="020B0600070205080204" pitchFamily="50" charset="-128"/>
              <a:ea typeface="ＭＳ Ｐゴシック" panose="020B0600070205080204" pitchFamily="50" charset="-128"/>
            </a:rPr>
            <a:t>87.6%</a:t>
          </a:r>
          <a:r>
            <a:rPr kumimoji="1" lang="ja-JP" altLang="en-US" sz="1300">
              <a:latin typeface="ＭＳ Ｐゴシック" panose="020B0600070205080204" pitchFamily="50" charset="-128"/>
              <a:ea typeface="ＭＳ Ｐゴシック" panose="020B0600070205080204" pitchFamily="50" charset="-128"/>
            </a:rPr>
            <a:t>となった。</a:t>
          </a:r>
        </a:p>
        <a:p>
          <a:r>
            <a:rPr kumimoji="1" lang="ja-JP" altLang="en-US" sz="1300">
              <a:latin typeface="ＭＳ Ｐゴシック" panose="020B0600070205080204" pitchFamily="50" charset="-128"/>
              <a:ea typeface="ＭＳ Ｐゴシック" panose="020B0600070205080204" pitchFamily="50" charset="-128"/>
            </a:rPr>
            <a:t>　類似団体内順位が低く、物件費以外で類似団体を大きく上回っていることが大きく影響している。</a:t>
          </a:r>
        </a:p>
        <a:p>
          <a:r>
            <a:rPr kumimoji="1" lang="ja-JP" altLang="en-US" sz="1300">
              <a:latin typeface="ＭＳ Ｐゴシック" panose="020B0600070205080204" pitchFamily="50" charset="-128"/>
              <a:ea typeface="ＭＳ Ｐゴシック" panose="020B0600070205080204" pitchFamily="50" charset="-128"/>
            </a:rPr>
            <a:t>　今後とも、行財政改革に粘り強く取り組み、経常的経費の全体的な圧縮を進め、安定的な運営が可能な財政構造の構築に取り組んでいく必要がある。</a:t>
          </a:r>
        </a:p>
      </xdr:txBody>
    </xdr:sp>
    <xdr:clientData/>
  </xdr:twoCellAnchor>
  <xdr:oneCellAnchor>
    <xdr:from>
      <xdr:col>62</xdr:col>
      <xdr:colOff>6350</xdr:colOff>
      <xdr:row>69</xdr:row>
      <xdr:rowOff>107950</xdr:rowOff>
    </xdr:from>
    <xdr:ext cx="298543" cy="225703"/>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a:extLst>
            <a:ext uri="{FF2B5EF4-FFF2-40B4-BE49-F238E27FC236}">
              <a16:creationId xmlns:a16="http://schemas.microsoft.com/office/drawing/2014/main" id="{00000000-0008-0000-0400-0000A9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83566</xdr:rowOff>
    </xdr:from>
    <xdr:to>
      <xdr:col>82</xdr:col>
      <xdr:colOff>107950</xdr:colOff>
      <xdr:row>79</xdr:row>
      <xdr:rowOff>97282</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6510000" y="12599416"/>
          <a:ext cx="0" cy="10424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69359</xdr:rowOff>
    </xdr:from>
    <xdr:ext cx="762000" cy="259045"/>
    <xdr:sp macro="" textlink="">
      <xdr:nvSpPr>
        <xdr:cNvPr id="427" name="公債費以外最小値テキスト">
          <a:extLst>
            <a:ext uri="{FF2B5EF4-FFF2-40B4-BE49-F238E27FC236}">
              <a16:creationId xmlns:a16="http://schemas.microsoft.com/office/drawing/2014/main" id="{00000000-0008-0000-0400-0000AB010000}"/>
            </a:ext>
          </a:extLst>
        </xdr:cNvPr>
        <xdr:cNvSpPr txBox="1"/>
      </xdr:nvSpPr>
      <xdr:spPr>
        <a:xfrm>
          <a:off x="16598900" y="13613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79</xdr:row>
      <xdr:rowOff>97282</xdr:rowOff>
    </xdr:from>
    <xdr:to>
      <xdr:col>82</xdr:col>
      <xdr:colOff>196850</xdr:colOff>
      <xdr:row>79</xdr:row>
      <xdr:rowOff>97282</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3641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169943</xdr:rowOff>
    </xdr:from>
    <xdr:ext cx="762000" cy="259045"/>
    <xdr:sp macro="" textlink="">
      <xdr:nvSpPr>
        <xdr:cNvPr id="429" name="公債費以外最大値テキスト">
          <a:extLst>
            <a:ext uri="{FF2B5EF4-FFF2-40B4-BE49-F238E27FC236}">
              <a16:creationId xmlns:a16="http://schemas.microsoft.com/office/drawing/2014/main" id="{00000000-0008-0000-0400-0000AD010000}"/>
            </a:ext>
          </a:extLst>
        </xdr:cNvPr>
        <xdr:cNvSpPr txBox="1"/>
      </xdr:nvSpPr>
      <xdr:spPr>
        <a:xfrm>
          <a:off x="16598900" y="1234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83566</xdr:rowOff>
    </xdr:from>
    <xdr:to>
      <xdr:col>82</xdr:col>
      <xdr:colOff>196850</xdr:colOff>
      <xdr:row>73</xdr:row>
      <xdr:rowOff>83566</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6421100" y="12599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17272</xdr:rowOff>
    </xdr:from>
    <xdr:to>
      <xdr:col>82</xdr:col>
      <xdr:colOff>107950</xdr:colOff>
      <xdr:row>78</xdr:row>
      <xdr:rowOff>104139</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flipV="1">
          <a:off x="15671800" y="13390372"/>
          <a:ext cx="838200" cy="86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19575</xdr:rowOff>
    </xdr:from>
    <xdr:ext cx="762000" cy="259045"/>
    <xdr:sp macro="" textlink="">
      <xdr:nvSpPr>
        <xdr:cNvPr id="432" name="公債費以外平均値テキスト">
          <a:extLst>
            <a:ext uri="{FF2B5EF4-FFF2-40B4-BE49-F238E27FC236}">
              <a16:creationId xmlns:a16="http://schemas.microsoft.com/office/drawing/2014/main" id="{00000000-0008-0000-0400-0000B0010000}"/>
            </a:ext>
          </a:extLst>
        </xdr:cNvPr>
        <xdr:cNvSpPr txBox="1"/>
      </xdr:nvSpPr>
      <xdr:spPr>
        <a:xfrm>
          <a:off x="16598900" y="128783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3048</xdr:rowOff>
    </xdr:from>
    <xdr:to>
      <xdr:col>82</xdr:col>
      <xdr:colOff>158750</xdr:colOff>
      <xdr:row>76</xdr:row>
      <xdr:rowOff>104648</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6459200" y="1303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88137</xdr:rowOff>
    </xdr:from>
    <xdr:to>
      <xdr:col>78</xdr:col>
      <xdr:colOff>69850</xdr:colOff>
      <xdr:row>78</xdr:row>
      <xdr:rowOff>104139</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4782800" y="13289787"/>
          <a:ext cx="889000" cy="18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115062</xdr:rowOff>
    </xdr:from>
    <xdr:to>
      <xdr:col>78</xdr:col>
      <xdr:colOff>120650</xdr:colOff>
      <xdr:row>76</xdr:row>
      <xdr:rowOff>45213</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5621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55389</xdr:rowOff>
    </xdr:from>
    <xdr:ext cx="7366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290800" y="12742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5842</xdr:rowOff>
    </xdr:from>
    <xdr:to>
      <xdr:col>73</xdr:col>
      <xdr:colOff>180975</xdr:colOff>
      <xdr:row>77</xdr:row>
      <xdr:rowOff>88137</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a:off x="13893800" y="13207492"/>
          <a:ext cx="889000" cy="8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32766</xdr:rowOff>
    </xdr:from>
    <xdr:to>
      <xdr:col>74</xdr:col>
      <xdr:colOff>31750</xdr:colOff>
      <xdr:row>75</xdr:row>
      <xdr:rowOff>134366</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4732000" y="12891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144543</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401800" y="1266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5842</xdr:rowOff>
    </xdr:from>
    <xdr:to>
      <xdr:col>69</xdr:col>
      <xdr:colOff>92075</xdr:colOff>
      <xdr:row>78</xdr:row>
      <xdr:rowOff>67563</xdr:rowOff>
    </xdr:to>
    <xdr:cxnSp macro="">
      <xdr:nvCxnSpPr>
        <xdr:cNvPr id="440" name="直線コネクタ 439">
          <a:extLst>
            <a:ext uri="{FF2B5EF4-FFF2-40B4-BE49-F238E27FC236}">
              <a16:creationId xmlns:a16="http://schemas.microsoft.com/office/drawing/2014/main" id="{00000000-0008-0000-0400-0000B8010000}"/>
            </a:ext>
          </a:extLst>
        </xdr:cNvPr>
        <xdr:cNvCxnSpPr/>
      </xdr:nvCxnSpPr>
      <xdr:spPr>
        <a:xfrm flipV="1">
          <a:off x="13004800" y="13207492"/>
          <a:ext cx="889000" cy="233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57912</xdr:rowOff>
    </xdr:from>
    <xdr:to>
      <xdr:col>69</xdr:col>
      <xdr:colOff>142875</xdr:colOff>
      <xdr:row>74</xdr:row>
      <xdr:rowOff>159512</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3843000" y="12745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169689</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3512800" y="12514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60198</xdr:rowOff>
    </xdr:from>
    <xdr:to>
      <xdr:col>65</xdr:col>
      <xdr:colOff>53975</xdr:colOff>
      <xdr:row>75</xdr:row>
      <xdr:rowOff>161798</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2954000" y="12918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525</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623800" y="12687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137922</xdr:rowOff>
    </xdr:from>
    <xdr:to>
      <xdr:col>82</xdr:col>
      <xdr:colOff>158750</xdr:colOff>
      <xdr:row>78</xdr:row>
      <xdr:rowOff>68072</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64592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109999</xdr:rowOff>
    </xdr:from>
    <xdr:ext cx="762000" cy="259045"/>
    <xdr:sp macro="" textlink="">
      <xdr:nvSpPr>
        <xdr:cNvPr id="451" name="公債費以外該当値テキスト">
          <a:extLst>
            <a:ext uri="{FF2B5EF4-FFF2-40B4-BE49-F238E27FC236}">
              <a16:creationId xmlns:a16="http://schemas.microsoft.com/office/drawing/2014/main" id="{00000000-0008-0000-0400-0000C3010000}"/>
            </a:ext>
          </a:extLst>
        </xdr:cNvPr>
        <xdr:cNvSpPr txBox="1"/>
      </xdr:nvSpPr>
      <xdr:spPr>
        <a:xfrm>
          <a:off x="16598900" y="1331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53339</xdr:rowOff>
    </xdr:from>
    <xdr:to>
      <xdr:col>78</xdr:col>
      <xdr:colOff>120650</xdr:colOff>
      <xdr:row>78</xdr:row>
      <xdr:rowOff>154939</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5621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139716</xdr:rowOff>
    </xdr:from>
    <xdr:ext cx="7366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5290800" y="13512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37337</xdr:rowOff>
    </xdr:from>
    <xdr:to>
      <xdr:col>74</xdr:col>
      <xdr:colOff>31750</xdr:colOff>
      <xdr:row>77</xdr:row>
      <xdr:rowOff>138937</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4732000" y="1323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123714</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4401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126492</xdr:rowOff>
    </xdr:from>
    <xdr:to>
      <xdr:col>69</xdr:col>
      <xdr:colOff>142875</xdr:colOff>
      <xdr:row>77</xdr:row>
      <xdr:rowOff>56642</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38430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41419</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3512800" y="1324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16763</xdr:rowOff>
    </xdr:from>
    <xdr:to>
      <xdr:col>65</xdr:col>
      <xdr:colOff>53975</xdr:colOff>
      <xdr:row>78</xdr:row>
      <xdr:rowOff>118363</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2954000" y="13389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103140</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2623800" y="13476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大阪府藤井寺市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27432</xdr:rowOff>
    </xdr:from>
    <xdr:to>
      <xdr:col>29</xdr:col>
      <xdr:colOff>127000</xdr:colOff>
      <xdr:row>20</xdr:row>
      <xdr:rowOff>109982</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132457"/>
          <a:ext cx="0" cy="145415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82059</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58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57,590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109982</xdr:rowOff>
    </xdr:from>
    <xdr:to>
      <xdr:col>30</xdr:col>
      <xdr:colOff>25400</xdr:colOff>
      <xdr:row>20</xdr:row>
      <xdr:rowOff>109982</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5866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113809</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87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27432</xdr:rowOff>
    </xdr:from>
    <xdr:to>
      <xdr:col>30</xdr:col>
      <xdr:colOff>25400</xdr:colOff>
      <xdr:row>12</xdr:row>
      <xdr:rowOff>27432</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1324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70714</xdr:rowOff>
    </xdr:from>
    <xdr:to>
      <xdr:col>29</xdr:col>
      <xdr:colOff>127000</xdr:colOff>
      <xdr:row>17</xdr:row>
      <xdr:rowOff>171018</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032989"/>
          <a:ext cx="647700" cy="1003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77970</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2116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105893</xdr:rowOff>
    </xdr:from>
    <xdr:to>
      <xdr:col>29</xdr:col>
      <xdr:colOff>177800</xdr:colOff>
      <xdr:row>19</xdr:row>
      <xdr:rowOff>36043</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396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171018</xdr:rowOff>
    </xdr:from>
    <xdr:to>
      <xdr:col>26</xdr:col>
      <xdr:colOff>50800</xdr:colOff>
      <xdr:row>18</xdr:row>
      <xdr:rowOff>47117</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133293"/>
          <a:ext cx="698500" cy="475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19</xdr:row>
      <xdr:rowOff>7658</xdr:rowOff>
    </xdr:from>
    <xdr:to>
      <xdr:col>26</xdr:col>
      <xdr:colOff>101600</xdr:colOff>
      <xdr:row>19</xdr:row>
      <xdr:rowOff>109258</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3128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94035</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3992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42075</xdr:rowOff>
    </xdr:from>
    <xdr:to>
      <xdr:col>22</xdr:col>
      <xdr:colOff>114300</xdr:colOff>
      <xdr:row>18</xdr:row>
      <xdr:rowOff>47117</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a:off x="3606800" y="3175800"/>
          <a:ext cx="698500" cy="50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37592</xdr:rowOff>
    </xdr:from>
    <xdr:to>
      <xdr:col>22</xdr:col>
      <xdr:colOff>165100</xdr:colOff>
      <xdr:row>19</xdr:row>
      <xdr:rowOff>139192</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427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123969</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429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42075</xdr:rowOff>
    </xdr:from>
    <xdr:to>
      <xdr:col>18</xdr:col>
      <xdr:colOff>177800</xdr:colOff>
      <xdr:row>18</xdr:row>
      <xdr:rowOff>50876</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175800"/>
          <a:ext cx="698500" cy="88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39815</xdr:rowOff>
    </xdr:from>
    <xdr:to>
      <xdr:col>19</xdr:col>
      <xdr:colOff>38100</xdr:colOff>
      <xdr:row>19</xdr:row>
      <xdr:rowOff>141415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449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126192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431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58445</xdr:rowOff>
    </xdr:from>
    <xdr:to>
      <xdr:col>15</xdr:col>
      <xdr:colOff>101600</xdr:colOff>
      <xdr:row>19</xdr:row>
      <xdr:rowOff>160045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636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144822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44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19914</xdr:rowOff>
    </xdr:from>
    <xdr:to>
      <xdr:col>29</xdr:col>
      <xdr:colOff>177800</xdr:colOff>
      <xdr:row>17</xdr:row>
      <xdr:rowOff>121514</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9821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36441</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827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120218</xdr:rowOff>
    </xdr:from>
    <xdr:to>
      <xdr:col>26</xdr:col>
      <xdr:colOff>101600</xdr:colOff>
      <xdr:row>18</xdr:row>
      <xdr:rowOff>50368</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0824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60545</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851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167767</xdr:rowOff>
    </xdr:from>
    <xdr:to>
      <xdr:col>22</xdr:col>
      <xdr:colOff>165100</xdr:colOff>
      <xdr:row>18</xdr:row>
      <xdr:rowOff>97917</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1300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108094</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898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162725</xdr:rowOff>
    </xdr:from>
    <xdr:to>
      <xdr:col>19</xdr:col>
      <xdr:colOff>38100</xdr:colOff>
      <xdr:row>18</xdr:row>
      <xdr:rowOff>92875</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125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103052</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8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76</xdr:rowOff>
    </xdr:from>
    <xdr:to>
      <xdr:col>15</xdr:col>
      <xdr:colOff>101600</xdr:colOff>
      <xdr:row>18</xdr:row>
      <xdr:rowOff>101676</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1338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111853</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902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2119</xdr:rowOff>
    </xdr:from>
    <xdr:to>
      <xdr:col>29</xdr:col>
      <xdr:colOff>127000</xdr:colOff>
      <xdr:row>37</xdr:row>
      <xdr:rowOff>291036</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651500" y="5926669"/>
          <a:ext cx="0" cy="14890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263113</xdr:rowOff>
    </xdr:from>
    <xdr:ext cx="762000" cy="259045"/>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387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291036</xdr:rowOff>
    </xdr:from>
    <xdr:to>
      <xdr:col>30</xdr:col>
      <xdr:colOff>25400</xdr:colOff>
      <xdr:row>37</xdr:row>
      <xdr:rowOff>291036</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74157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259946</xdr:rowOff>
    </xdr:from>
    <xdr:ext cx="762000" cy="2590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670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41,574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2119</xdr:rowOff>
    </xdr:from>
    <xdr:to>
      <xdr:col>30</xdr:col>
      <xdr:colOff>25400</xdr:colOff>
      <xdr:row>33</xdr:row>
      <xdr:rowOff>2119</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592666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111227</xdr:rowOff>
    </xdr:from>
    <xdr:to>
      <xdr:col>29</xdr:col>
      <xdr:colOff>127000</xdr:colOff>
      <xdr:row>37</xdr:row>
      <xdr:rowOff>123342</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003800" y="7064477"/>
          <a:ext cx="647700" cy="1835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77085</xdr:rowOff>
    </xdr:from>
    <xdr:ext cx="762000" cy="25904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6874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232008</xdr:rowOff>
    </xdr:from>
    <xdr:to>
      <xdr:col>29</xdr:col>
      <xdr:colOff>177800</xdr:colOff>
      <xdr:row>35</xdr:row>
      <xdr:rowOff>333608</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5600700" y="68423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88563</xdr:rowOff>
    </xdr:from>
    <xdr:to>
      <xdr:col>26</xdr:col>
      <xdr:colOff>50800</xdr:colOff>
      <xdr:row>36</xdr:row>
      <xdr:rowOff>111227</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a:off x="4305300" y="7041813"/>
          <a:ext cx="698500" cy="226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225476</xdr:rowOff>
    </xdr:from>
    <xdr:to>
      <xdr:col>26</xdr:col>
      <xdr:colOff>101600</xdr:colOff>
      <xdr:row>35</xdr:row>
      <xdr:rowOff>327076</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953000" y="68358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337253</xdr:rowOff>
    </xdr:from>
    <xdr:ext cx="7366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6604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88563</xdr:rowOff>
    </xdr:from>
    <xdr:to>
      <xdr:col>22</xdr:col>
      <xdr:colOff>114300</xdr:colOff>
      <xdr:row>36</xdr:row>
      <xdr:rowOff>139443</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3606800" y="7041813"/>
          <a:ext cx="698500" cy="508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219859</xdr:rowOff>
    </xdr:from>
    <xdr:to>
      <xdr:col>22</xdr:col>
      <xdr:colOff>165100</xdr:colOff>
      <xdr:row>35</xdr:row>
      <xdr:rowOff>321459</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254500" y="68302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331636</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6599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139443</xdr:rowOff>
    </xdr:from>
    <xdr:to>
      <xdr:col>18</xdr:col>
      <xdr:colOff>177800</xdr:colOff>
      <xdr:row>37</xdr:row>
      <xdr:rowOff>80758</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2908300" y="7092693"/>
          <a:ext cx="698500" cy="1127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234000</xdr:rowOff>
    </xdr:from>
    <xdr:to>
      <xdr:col>19</xdr:col>
      <xdr:colOff>38100</xdr:colOff>
      <xdr:row>35</xdr:row>
      <xdr:rowOff>335600</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3556000" y="68443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2877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661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238768</xdr:rowOff>
    </xdr:from>
    <xdr:to>
      <xdr:col>15</xdr:col>
      <xdr:colOff>101600</xdr:colOff>
      <xdr:row>35</xdr:row>
      <xdr:rowOff>340368</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2857500" y="68491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7645</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661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72542</xdr:rowOff>
    </xdr:from>
    <xdr:to>
      <xdr:col>29</xdr:col>
      <xdr:colOff>177800</xdr:colOff>
      <xdr:row>37</xdr:row>
      <xdr:rowOff>174142</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5600700" y="71972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44619</xdr:rowOff>
    </xdr:from>
    <xdr:ext cx="762000" cy="25904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7169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60427</xdr:rowOff>
    </xdr:from>
    <xdr:to>
      <xdr:col>26</xdr:col>
      <xdr:colOff>101600</xdr:colOff>
      <xdr:row>36</xdr:row>
      <xdr:rowOff>162027</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953000" y="70136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146804</xdr:rowOff>
    </xdr:from>
    <xdr:ext cx="7366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71000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37763</xdr:rowOff>
    </xdr:from>
    <xdr:to>
      <xdr:col>22</xdr:col>
      <xdr:colOff>165100</xdr:colOff>
      <xdr:row>36</xdr:row>
      <xdr:rowOff>139363</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254500" y="69910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124140</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7077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88643</xdr:rowOff>
    </xdr:from>
    <xdr:to>
      <xdr:col>19</xdr:col>
      <xdr:colOff>38100</xdr:colOff>
      <xdr:row>37</xdr:row>
      <xdr:rowOff>18793</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3556000" y="70418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3570</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7128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29958</xdr:rowOff>
    </xdr:from>
    <xdr:to>
      <xdr:col>15</xdr:col>
      <xdr:colOff>101600</xdr:colOff>
      <xdr:row>37</xdr:row>
      <xdr:rowOff>131558</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2857500" y="71546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116335</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724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大阪府藤井寺市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62,304
61,059
8.89
27,275,185
27,039,243
228,338
15,105,489
15,295,446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2.4
19.9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116791</xdr:rowOff>
    </xdr:from>
    <xdr:to>
      <xdr:col>24</xdr:col>
      <xdr:colOff>62865</xdr:colOff>
      <xdr:row>38</xdr:row>
      <xdr:rowOff>146509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60291"/>
          <a:ext cx="1270" cy="1401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150336</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65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47,583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146509</xdr:rowOff>
    </xdr:from>
    <xdr:to>
      <xdr:col>24</xdr:col>
      <xdr:colOff>152400</xdr:colOff>
      <xdr:row>38</xdr:row>
      <xdr:rowOff>146509</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616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63468</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035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133,403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116791</xdr:rowOff>
    </xdr:from>
    <xdr:to>
      <xdr:col>24</xdr:col>
      <xdr:colOff>152400</xdr:colOff>
      <xdr:row>30</xdr:row>
      <xdr:rowOff>116791</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60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66515</xdr:rowOff>
    </xdr:from>
    <xdr:to>
      <xdr:col>24</xdr:col>
      <xdr:colOff>63500</xdr:colOff>
      <xdr:row>36</xdr:row>
      <xdr:rowOff>60833</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067265"/>
          <a:ext cx="838200" cy="165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12659</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1848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34232</xdr:rowOff>
    </xdr:from>
    <xdr:to>
      <xdr:col>24</xdr:col>
      <xdr:colOff>114300</xdr:colOff>
      <xdr:row>36</xdr:row>
      <xdr:rowOff>135832</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206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60833</xdr:rowOff>
    </xdr:from>
    <xdr:to>
      <xdr:col>19</xdr:col>
      <xdr:colOff>177800</xdr:colOff>
      <xdr:row>36</xdr:row>
      <xdr:rowOff>127633</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233033"/>
          <a:ext cx="889000" cy="66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129950</xdr:rowOff>
    </xdr:from>
    <xdr:to>
      <xdr:col>20</xdr:col>
      <xdr:colOff>38100</xdr:colOff>
      <xdr:row>37</xdr:row>
      <xdr:rowOff>60100</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30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51227</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394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109557</xdr:rowOff>
    </xdr:from>
    <xdr:to>
      <xdr:col>15</xdr:col>
      <xdr:colOff>50800</xdr:colOff>
      <xdr:row>36</xdr:row>
      <xdr:rowOff>127633</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a:off x="2019300" y="6281757"/>
          <a:ext cx="889000" cy="18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149054</xdr:rowOff>
    </xdr:from>
    <xdr:to>
      <xdr:col>15</xdr:col>
      <xdr:colOff>101600</xdr:colOff>
      <xdr:row>37</xdr:row>
      <xdr:rowOff>79204</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321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70331</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413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106716</xdr:rowOff>
    </xdr:from>
    <xdr:to>
      <xdr:col>10</xdr:col>
      <xdr:colOff>114300</xdr:colOff>
      <xdr:row>36</xdr:row>
      <xdr:rowOff>109557</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a:off x="1130300" y="6278916"/>
          <a:ext cx="889000" cy="2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153806</xdr:rowOff>
    </xdr:from>
    <xdr:to>
      <xdr:col>10</xdr:col>
      <xdr:colOff>165100</xdr:colOff>
      <xdr:row>37</xdr:row>
      <xdr:rowOff>83956</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26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75083</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418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10294</xdr:rowOff>
    </xdr:from>
    <xdr:to>
      <xdr:col>6</xdr:col>
      <xdr:colOff>38100</xdr:colOff>
      <xdr:row>37</xdr:row>
      <xdr:rowOff>111894</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5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103021</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446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15715</xdr:rowOff>
    </xdr:from>
    <xdr:to>
      <xdr:col>24</xdr:col>
      <xdr:colOff>114300</xdr:colOff>
      <xdr:row>35</xdr:row>
      <xdr:rowOff>117315</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016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38592</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867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10033</xdr:rowOff>
    </xdr:from>
    <xdr:to>
      <xdr:col>20</xdr:col>
      <xdr:colOff>38100</xdr:colOff>
      <xdr:row>36</xdr:row>
      <xdr:rowOff>111633</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182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128160</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5957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76833</xdr:rowOff>
    </xdr:from>
    <xdr:to>
      <xdr:col>15</xdr:col>
      <xdr:colOff>101600</xdr:colOff>
      <xdr:row>37</xdr:row>
      <xdr:rowOff>6983</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249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23510</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6024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58757</xdr:rowOff>
    </xdr:from>
    <xdr:to>
      <xdr:col>10</xdr:col>
      <xdr:colOff>165100</xdr:colOff>
      <xdr:row>36</xdr:row>
      <xdr:rowOff>160357</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23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5434</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6006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55916</xdr:rowOff>
    </xdr:from>
    <xdr:to>
      <xdr:col>6</xdr:col>
      <xdr:colOff>38100</xdr:colOff>
      <xdr:row>36</xdr:row>
      <xdr:rowOff>157516</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228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2593</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003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60,517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3" name="テキスト ボックス 112">
          <a:extLst>
            <a:ext uri="{FF2B5EF4-FFF2-40B4-BE49-F238E27FC236}">
              <a16:creationId xmlns:a16="http://schemas.microsoft.com/office/drawing/2014/main" id="{00000000-0008-0000-0600-000071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5" name="テキスト ボックス 114">
          <a:extLst>
            <a:ext uri="{FF2B5EF4-FFF2-40B4-BE49-F238E27FC236}">
              <a16:creationId xmlns:a16="http://schemas.microsoft.com/office/drawing/2014/main" id="{00000000-0008-0000-0600-000073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6" name="物件費グラフ枠">
          <a:extLst>
            <a:ext uri="{FF2B5EF4-FFF2-40B4-BE49-F238E27FC236}">
              <a16:creationId xmlns:a16="http://schemas.microsoft.com/office/drawing/2014/main" id="{00000000-0008-0000-0600-000074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128753</xdr:rowOff>
    </xdr:from>
    <xdr:to>
      <xdr:col>24</xdr:col>
      <xdr:colOff>62865</xdr:colOff>
      <xdr:row>58</xdr:row>
      <xdr:rowOff>131686</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4633595" y="8701253"/>
          <a:ext cx="1270" cy="1374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135513</xdr:rowOff>
    </xdr:from>
    <xdr:ext cx="534377" cy="259045"/>
    <xdr:sp macro="" textlink="">
      <xdr:nvSpPr>
        <xdr:cNvPr id="118" name="物件費最小値テキスト">
          <a:extLst>
            <a:ext uri="{FF2B5EF4-FFF2-40B4-BE49-F238E27FC236}">
              <a16:creationId xmlns:a16="http://schemas.microsoft.com/office/drawing/2014/main" id="{00000000-0008-0000-0600-000076000000}"/>
            </a:ext>
          </a:extLst>
        </xdr:cNvPr>
        <xdr:cNvSpPr txBox="1"/>
      </xdr:nvSpPr>
      <xdr:spPr>
        <a:xfrm>
          <a:off x="4686300" y="10079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42,454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131686</xdr:rowOff>
    </xdr:from>
    <xdr:to>
      <xdr:col>24</xdr:col>
      <xdr:colOff>152400</xdr:colOff>
      <xdr:row>58</xdr:row>
      <xdr:rowOff>131686</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4546600" y="10075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75430</xdr:rowOff>
    </xdr:from>
    <xdr:ext cx="599010" cy="259045"/>
    <xdr:sp macro="" textlink="">
      <xdr:nvSpPr>
        <xdr:cNvPr id="120" name="物件費最大値テキスト">
          <a:extLst>
            <a:ext uri="{FF2B5EF4-FFF2-40B4-BE49-F238E27FC236}">
              <a16:creationId xmlns:a16="http://schemas.microsoft.com/office/drawing/2014/main" id="{00000000-0008-0000-0600-000078000000}"/>
            </a:ext>
          </a:extLst>
        </xdr:cNvPr>
        <xdr:cNvSpPr txBox="1"/>
      </xdr:nvSpPr>
      <xdr:spPr>
        <a:xfrm>
          <a:off x="4686300" y="84764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463,352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128753</xdr:rowOff>
    </xdr:from>
    <xdr:to>
      <xdr:col>24</xdr:col>
      <xdr:colOff>152400</xdr:colOff>
      <xdr:row>50</xdr:row>
      <xdr:rowOff>128753</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4546600" y="8701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99630</xdr:rowOff>
    </xdr:from>
    <xdr:to>
      <xdr:col>24</xdr:col>
      <xdr:colOff>63500</xdr:colOff>
      <xdr:row>58</xdr:row>
      <xdr:rowOff>106180</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3797300" y="10043730"/>
          <a:ext cx="838200" cy="6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4884</xdr:rowOff>
    </xdr:from>
    <xdr:ext cx="534377" cy="259045"/>
    <xdr:sp macro="" textlink="">
      <xdr:nvSpPr>
        <xdr:cNvPr id="123" name="物件費平均値テキスト">
          <a:extLst>
            <a:ext uri="{FF2B5EF4-FFF2-40B4-BE49-F238E27FC236}">
              <a16:creationId xmlns:a16="http://schemas.microsoft.com/office/drawing/2014/main" id="{00000000-0008-0000-0600-00007B000000}"/>
            </a:ext>
          </a:extLst>
        </xdr:cNvPr>
        <xdr:cNvSpPr txBox="1"/>
      </xdr:nvSpPr>
      <xdr:spPr>
        <a:xfrm>
          <a:off x="4686300" y="97775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153457</xdr:rowOff>
    </xdr:from>
    <xdr:to>
      <xdr:col>24</xdr:col>
      <xdr:colOff>114300</xdr:colOff>
      <xdr:row>58</xdr:row>
      <xdr:rowOff>83607</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4584700" y="9926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93830</xdr:rowOff>
    </xdr:from>
    <xdr:to>
      <xdr:col>19</xdr:col>
      <xdr:colOff>177800</xdr:colOff>
      <xdr:row>58</xdr:row>
      <xdr:rowOff>106180</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a:off x="2908300" y="10037930"/>
          <a:ext cx="889000" cy="12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618</xdr:rowOff>
    </xdr:from>
    <xdr:to>
      <xdr:col>20</xdr:col>
      <xdr:colOff>38100</xdr:colOff>
      <xdr:row>58</xdr:row>
      <xdr:rowOff>102218</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3746500" y="9944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118745</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3530111" y="9719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93830</xdr:rowOff>
    </xdr:from>
    <xdr:to>
      <xdr:col>15</xdr:col>
      <xdr:colOff>50800</xdr:colOff>
      <xdr:row>58</xdr:row>
      <xdr:rowOff>115409</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2019300" y="10037930"/>
          <a:ext cx="889000" cy="21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163714</xdr:rowOff>
    </xdr:from>
    <xdr:to>
      <xdr:col>15</xdr:col>
      <xdr:colOff>101600</xdr:colOff>
      <xdr:row>58</xdr:row>
      <xdr:rowOff>93864</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2857500" y="9936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110391</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2641111" y="9711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115409</xdr:rowOff>
    </xdr:from>
    <xdr:to>
      <xdr:col>10</xdr:col>
      <xdr:colOff>114300</xdr:colOff>
      <xdr:row>58</xdr:row>
      <xdr:rowOff>122065</xdr:rowOff>
    </xdr:to>
    <xdr:cxnSp macro="">
      <xdr:nvCxnSpPr>
        <xdr:cNvPr id="131" name="直線コネクタ 130">
          <a:extLst>
            <a:ext uri="{FF2B5EF4-FFF2-40B4-BE49-F238E27FC236}">
              <a16:creationId xmlns:a16="http://schemas.microsoft.com/office/drawing/2014/main" id="{00000000-0008-0000-0600-000083000000}"/>
            </a:ext>
          </a:extLst>
        </xdr:cNvPr>
        <xdr:cNvCxnSpPr/>
      </xdr:nvCxnSpPr>
      <xdr:spPr>
        <a:xfrm flipV="1">
          <a:off x="1130300" y="10059509"/>
          <a:ext cx="889000" cy="6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4518</xdr:rowOff>
    </xdr:from>
    <xdr:to>
      <xdr:col>10</xdr:col>
      <xdr:colOff>165100</xdr:colOff>
      <xdr:row>58</xdr:row>
      <xdr:rowOff>106118</xdr:rowOff>
    </xdr:to>
    <xdr:sp macro="" textlink="">
      <xdr:nvSpPr>
        <xdr:cNvPr id="132" name="フローチャート: 判断 131">
          <a:extLst>
            <a:ext uri="{FF2B5EF4-FFF2-40B4-BE49-F238E27FC236}">
              <a16:creationId xmlns:a16="http://schemas.microsoft.com/office/drawing/2014/main" id="{00000000-0008-0000-0600-000084000000}"/>
            </a:ext>
          </a:extLst>
        </xdr:cNvPr>
        <xdr:cNvSpPr/>
      </xdr:nvSpPr>
      <xdr:spPr>
        <a:xfrm>
          <a:off x="1968500" y="9948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122645</xdr:rowOff>
    </xdr:from>
    <xdr:ext cx="534377"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1752111" y="9723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25953</xdr:rowOff>
    </xdr:from>
    <xdr:to>
      <xdr:col>6</xdr:col>
      <xdr:colOff>38100</xdr:colOff>
      <xdr:row>58</xdr:row>
      <xdr:rowOff>127553</xdr:rowOff>
    </xdr:to>
    <xdr:sp macro="" textlink="">
      <xdr:nvSpPr>
        <xdr:cNvPr id="134" name="フローチャート: 判断 133">
          <a:extLst>
            <a:ext uri="{FF2B5EF4-FFF2-40B4-BE49-F238E27FC236}">
              <a16:creationId xmlns:a16="http://schemas.microsoft.com/office/drawing/2014/main" id="{00000000-0008-0000-0600-000086000000}"/>
            </a:ext>
          </a:extLst>
        </xdr:cNvPr>
        <xdr:cNvSpPr/>
      </xdr:nvSpPr>
      <xdr:spPr>
        <a:xfrm>
          <a:off x="1079500" y="9970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144080</xdr:rowOff>
    </xdr:from>
    <xdr:ext cx="534377"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863111" y="9745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48830</xdr:rowOff>
    </xdr:from>
    <xdr:to>
      <xdr:col>24</xdr:col>
      <xdr:colOff>114300</xdr:colOff>
      <xdr:row>58</xdr:row>
      <xdr:rowOff>150430</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4584700" y="9992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135207</xdr:rowOff>
    </xdr:from>
    <xdr:ext cx="534377" cy="259045"/>
    <xdr:sp macro="" textlink="">
      <xdr:nvSpPr>
        <xdr:cNvPr id="142" name="物件費該当値テキスト">
          <a:extLst>
            <a:ext uri="{FF2B5EF4-FFF2-40B4-BE49-F238E27FC236}">
              <a16:creationId xmlns:a16="http://schemas.microsoft.com/office/drawing/2014/main" id="{00000000-0008-0000-0600-00008E000000}"/>
            </a:ext>
          </a:extLst>
        </xdr:cNvPr>
        <xdr:cNvSpPr txBox="1"/>
      </xdr:nvSpPr>
      <xdr:spPr>
        <a:xfrm>
          <a:off x="4686300" y="9907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55380</xdr:rowOff>
    </xdr:from>
    <xdr:to>
      <xdr:col>20</xdr:col>
      <xdr:colOff>38100</xdr:colOff>
      <xdr:row>58</xdr:row>
      <xdr:rowOff>156980</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3746500" y="9999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148107</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3530111" y="10092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43030</xdr:rowOff>
    </xdr:from>
    <xdr:to>
      <xdr:col>15</xdr:col>
      <xdr:colOff>101600</xdr:colOff>
      <xdr:row>58</xdr:row>
      <xdr:rowOff>144630</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2857500" y="9987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135757</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2641111" y="10079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64609</xdr:rowOff>
    </xdr:from>
    <xdr:to>
      <xdr:col>10</xdr:col>
      <xdr:colOff>165100</xdr:colOff>
      <xdr:row>58</xdr:row>
      <xdr:rowOff>166209</xdr:rowOff>
    </xdr:to>
    <xdr:sp macro="" textlink="">
      <xdr:nvSpPr>
        <xdr:cNvPr id="147" name="楕円 146">
          <a:extLst>
            <a:ext uri="{FF2B5EF4-FFF2-40B4-BE49-F238E27FC236}">
              <a16:creationId xmlns:a16="http://schemas.microsoft.com/office/drawing/2014/main" id="{00000000-0008-0000-0600-000093000000}"/>
            </a:ext>
          </a:extLst>
        </xdr:cNvPr>
        <xdr:cNvSpPr/>
      </xdr:nvSpPr>
      <xdr:spPr>
        <a:xfrm>
          <a:off x="1968500" y="10008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157336</xdr:rowOff>
    </xdr:from>
    <xdr:ext cx="534377" cy="259045"/>
    <xdr:sp macro="" textlink="">
      <xdr:nvSpPr>
        <xdr:cNvPr id="148" name="テキスト ボックス 147">
          <a:extLst>
            <a:ext uri="{FF2B5EF4-FFF2-40B4-BE49-F238E27FC236}">
              <a16:creationId xmlns:a16="http://schemas.microsoft.com/office/drawing/2014/main" id="{00000000-0008-0000-0600-000094000000}"/>
            </a:ext>
          </a:extLst>
        </xdr:cNvPr>
        <xdr:cNvSpPr txBox="1"/>
      </xdr:nvSpPr>
      <xdr:spPr>
        <a:xfrm>
          <a:off x="1752111" y="10101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71265</xdr:rowOff>
    </xdr:from>
    <xdr:to>
      <xdr:col>6</xdr:col>
      <xdr:colOff>38100</xdr:colOff>
      <xdr:row>59</xdr:row>
      <xdr:rowOff>1415</xdr:rowOff>
    </xdr:to>
    <xdr:sp macro="" textlink="">
      <xdr:nvSpPr>
        <xdr:cNvPr id="149" name="楕円 148">
          <a:extLst>
            <a:ext uri="{FF2B5EF4-FFF2-40B4-BE49-F238E27FC236}">
              <a16:creationId xmlns:a16="http://schemas.microsoft.com/office/drawing/2014/main" id="{00000000-0008-0000-0600-000095000000}"/>
            </a:ext>
          </a:extLst>
        </xdr:cNvPr>
        <xdr:cNvSpPr/>
      </xdr:nvSpPr>
      <xdr:spPr>
        <a:xfrm>
          <a:off x="1079500" y="10015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163992</xdr:rowOff>
    </xdr:from>
    <xdr:ext cx="534377" cy="259045"/>
    <xdr:sp macro="" textlink="">
      <xdr:nvSpPr>
        <xdr:cNvPr id="150" name="テキスト ボックス 149">
          <a:extLst>
            <a:ext uri="{FF2B5EF4-FFF2-40B4-BE49-F238E27FC236}">
              <a16:creationId xmlns:a16="http://schemas.microsoft.com/office/drawing/2014/main" id="{00000000-0008-0000-0600-000096000000}"/>
            </a:ext>
          </a:extLst>
        </xdr:cNvPr>
        <xdr:cNvSpPr txBox="1"/>
      </xdr:nvSpPr>
      <xdr:spPr>
        <a:xfrm>
          <a:off x="863111" y="10108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70" name="テキスト ボックス 169">
          <a:extLst>
            <a:ext uri="{FF2B5EF4-FFF2-40B4-BE49-F238E27FC236}">
              <a16:creationId xmlns:a16="http://schemas.microsoft.com/office/drawing/2014/main" id="{00000000-0008-0000-0600-0000AA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2" name="テキスト ボックス 171">
          <a:extLst>
            <a:ext uri="{FF2B5EF4-FFF2-40B4-BE49-F238E27FC236}">
              <a16:creationId xmlns:a16="http://schemas.microsoft.com/office/drawing/2014/main" id="{00000000-0008-0000-0600-0000AC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3" name="維持補修費グラフ枠">
          <a:extLst>
            <a:ext uri="{FF2B5EF4-FFF2-40B4-BE49-F238E27FC236}">
              <a16:creationId xmlns:a16="http://schemas.microsoft.com/office/drawing/2014/main" id="{00000000-0008-0000-0600-0000AD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103048</xdr:rowOff>
    </xdr:from>
    <xdr:to>
      <xdr:col>24</xdr:col>
      <xdr:colOff>62865</xdr:colOff>
      <xdr:row>79</xdr:row>
      <xdr:rowOff>24333</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4633595" y="12104548"/>
          <a:ext cx="1270" cy="14643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28160</xdr:rowOff>
    </xdr:from>
    <xdr:ext cx="378565" cy="259045"/>
    <xdr:sp macro="" textlink="">
      <xdr:nvSpPr>
        <xdr:cNvPr id="175" name="維持補修費最小値テキスト">
          <a:extLst>
            <a:ext uri="{FF2B5EF4-FFF2-40B4-BE49-F238E27FC236}">
              <a16:creationId xmlns:a16="http://schemas.microsoft.com/office/drawing/2014/main" id="{00000000-0008-0000-0600-0000AF000000}"/>
            </a:ext>
          </a:extLst>
        </xdr:cNvPr>
        <xdr:cNvSpPr txBox="1"/>
      </xdr:nvSpPr>
      <xdr:spPr>
        <a:xfrm>
          <a:off x="4686300" y="135727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24333</xdr:rowOff>
    </xdr:from>
    <xdr:to>
      <xdr:col>24</xdr:col>
      <xdr:colOff>152400</xdr:colOff>
      <xdr:row>79</xdr:row>
      <xdr:rowOff>24333</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4546600" y="13568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49725</xdr:rowOff>
    </xdr:from>
    <xdr:ext cx="534377" cy="259045"/>
    <xdr:sp macro="" textlink="">
      <xdr:nvSpPr>
        <xdr:cNvPr id="177" name="維持補修費最大値テキスト">
          <a:extLst>
            <a:ext uri="{FF2B5EF4-FFF2-40B4-BE49-F238E27FC236}">
              <a16:creationId xmlns:a16="http://schemas.microsoft.com/office/drawing/2014/main" id="{00000000-0008-0000-0600-0000B1000000}"/>
            </a:ext>
          </a:extLst>
        </xdr:cNvPr>
        <xdr:cNvSpPr txBox="1"/>
      </xdr:nvSpPr>
      <xdr:spPr>
        <a:xfrm>
          <a:off x="4686300" y="11879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38,962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103048</xdr:rowOff>
    </xdr:from>
    <xdr:to>
      <xdr:col>24</xdr:col>
      <xdr:colOff>152400</xdr:colOff>
      <xdr:row>70</xdr:row>
      <xdr:rowOff>103048</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4546600" y="1210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157759</xdr:rowOff>
    </xdr:from>
    <xdr:to>
      <xdr:col>24</xdr:col>
      <xdr:colOff>63500</xdr:colOff>
      <xdr:row>78</xdr:row>
      <xdr:rowOff>161417</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3797300" y="13530859"/>
          <a:ext cx="838200" cy="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6621</xdr:rowOff>
    </xdr:from>
    <xdr:ext cx="469744" cy="259045"/>
    <xdr:sp macro="" textlink="">
      <xdr:nvSpPr>
        <xdr:cNvPr id="180" name="維持補修費平均値テキスト">
          <a:extLst>
            <a:ext uri="{FF2B5EF4-FFF2-40B4-BE49-F238E27FC236}">
              <a16:creationId xmlns:a16="http://schemas.microsoft.com/office/drawing/2014/main" id="{00000000-0008-0000-0600-0000B4000000}"/>
            </a:ext>
          </a:extLst>
        </xdr:cNvPr>
        <xdr:cNvSpPr txBox="1"/>
      </xdr:nvSpPr>
      <xdr:spPr>
        <a:xfrm>
          <a:off x="4686300" y="132082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155194</xdr:rowOff>
    </xdr:from>
    <xdr:to>
      <xdr:col>24</xdr:col>
      <xdr:colOff>114300</xdr:colOff>
      <xdr:row>78</xdr:row>
      <xdr:rowOff>85344</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4584700" y="13356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157759</xdr:rowOff>
    </xdr:from>
    <xdr:to>
      <xdr:col>19</xdr:col>
      <xdr:colOff>177800</xdr:colOff>
      <xdr:row>78</xdr:row>
      <xdr:rowOff>165036</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908300" y="13530859"/>
          <a:ext cx="889000" cy="7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165785</xdr:rowOff>
    </xdr:from>
    <xdr:to>
      <xdr:col>20</xdr:col>
      <xdr:colOff>38100</xdr:colOff>
      <xdr:row>78</xdr:row>
      <xdr:rowOff>95935</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3746500" y="13367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112462</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3562428" y="13142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163664</xdr:rowOff>
    </xdr:from>
    <xdr:to>
      <xdr:col>15</xdr:col>
      <xdr:colOff>50800</xdr:colOff>
      <xdr:row>78</xdr:row>
      <xdr:rowOff>165036</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2019300" y="13536764"/>
          <a:ext cx="889000" cy="1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433</xdr:rowOff>
    </xdr:from>
    <xdr:to>
      <xdr:col>15</xdr:col>
      <xdr:colOff>101600</xdr:colOff>
      <xdr:row>78</xdr:row>
      <xdr:rowOff>102033</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2857500" y="13373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118560</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2673428" y="131487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152997</xdr:rowOff>
    </xdr:from>
    <xdr:to>
      <xdr:col>10</xdr:col>
      <xdr:colOff>114300</xdr:colOff>
      <xdr:row>78</xdr:row>
      <xdr:rowOff>163664</xdr:rowOff>
    </xdr:to>
    <xdr:cxnSp macro="">
      <xdr:nvCxnSpPr>
        <xdr:cNvPr id="188" name="直線コネクタ 187">
          <a:extLst>
            <a:ext uri="{FF2B5EF4-FFF2-40B4-BE49-F238E27FC236}">
              <a16:creationId xmlns:a16="http://schemas.microsoft.com/office/drawing/2014/main" id="{00000000-0008-0000-0600-0000BC000000}"/>
            </a:ext>
          </a:extLst>
        </xdr:cNvPr>
        <xdr:cNvCxnSpPr/>
      </xdr:nvCxnSpPr>
      <xdr:spPr>
        <a:xfrm>
          <a:off x="1130300" y="13526097"/>
          <a:ext cx="889000" cy="10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171386</xdr:rowOff>
    </xdr:from>
    <xdr:to>
      <xdr:col>10</xdr:col>
      <xdr:colOff>165100</xdr:colOff>
      <xdr:row>78</xdr:row>
      <xdr:rowOff>101536</xdr:rowOff>
    </xdr:to>
    <xdr:sp macro="" textlink="">
      <xdr:nvSpPr>
        <xdr:cNvPr id="189" name="フローチャート: 判断 188">
          <a:extLst>
            <a:ext uri="{FF2B5EF4-FFF2-40B4-BE49-F238E27FC236}">
              <a16:creationId xmlns:a16="http://schemas.microsoft.com/office/drawing/2014/main" id="{00000000-0008-0000-0600-0000BD000000}"/>
            </a:ext>
          </a:extLst>
        </xdr:cNvPr>
        <xdr:cNvSpPr/>
      </xdr:nvSpPr>
      <xdr:spPr>
        <a:xfrm>
          <a:off x="1968500" y="13373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118063</xdr:rowOff>
    </xdr:from>
    <xdr:ext cx="469744"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784428" y="13148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167920</xdr:rowOff>
    </xdr:from>
    <xdr:to>
      <xdr:col>6</xdr:col>
      <xdr:colOff>38100</xdr:colOff>
      <xdr:row>78</xdr:row>
      <xdr:rowOff>98070</xdr:rowOff>
    </xdr:to>
    <xdr:sp macro="" textlink="">
      <xdr:nvSpPr>
        <xdr:cNvPr id="191" name="フローチャート: 判断 190">
          <a:extLst>
            <a:ext uri="{FF2B5EF4-FFF2-40B4-BE49-F238E27FC236}">
              <a16:creationId xmlns:a16="http://schemas.microsoft.com/office/drawing/2014/main" id="{00000000-0008-0000-0600-0000BF000000}"/>
            </a:ext>
          </a:extLst>
        </xdr:cNvPr>
        <xdr:cNvSpPr/>
      </xdr:nvSpPr>
      <xdr:spPr>
        <a:xfrm>
          <a:off x="1079500" y="13369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114597</xdr:rowOff>
    </xdr:from>
    <xdr:ext cx="469744"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895428" y="13144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110617</xdr:rowOff>
    </xdr:from>
    <xdr:to>
      <xdr:col>24</xdr:col>
      <xdr:colOff>114300</xdr:colOff>
      <xdr:row>79</xdr:row>
      <xdr:rowOff>40767</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4584700" y="13483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25544</xdr:rowOff>
    </xdr:from>
    <xdr:ext cx="469744" cy="259045"/>
    <xdr:sp macro="" textlink="">
      <xdr:nvSpPr>
        <xdr:cNvPr id="199" name="維持補修費該当値テキスト">
          <a:extLst>
            <a:ext uri="{FF2B5EF4-FFF2-40B4-BE49-F238E27FC236}">
              <a16:creationId xmlns:a16="http://schemas.microsoft.com/office/drawing/2014/main" id="{00000000-0008-0000-0600-0000C7000000}"/>
            </a:ext>
          </a:extLst>
        </xdr:cNvPr>
        <xdr:cNvSpPr txBox="1"/>
      </xdr:nvSpPr>
      <xdr:spPr>
        <a:xfrm>
          <a:off x="4686300" y="13398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106959</xdr:rowOff>
    </xdr:from>
    <xdr:to>
      <xdr:col>20</xdr:col>
      <xdr:colOff>38100</xdr:colOff>
      <xdr:row>79</xdr:row>
      <xdr:rowOff>37109</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3746500" y="13480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28236</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3562428" y="13572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114236</xdr:rowOff>
    </xdr:from>
    <xdr:to>
      <xdr:col>15</xdr:col>
      <xdr:colOff>101600</xdr:colOff>
      <xdr:row>79</xdr:row>
      <xdr:rowOff>44386</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2857500" y="13487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35513</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2673428" y="13580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112864</xdr:rowOff>
    </xdr:from>
    <xdr:to>
      <xdr:col>10</xdr:col>
      <xdr:colOff>165100</xdr:colOff>
      <xdr:row>79</xdr:row>
      <xdr:rowOff>43014</xdr:rowOff>
    </xdr:to>
    <xdr:sp macro="" textlink="">
      <xdr:nvSpPr>
        <xdr:cNvPr id="204" name="楕円 203">
          <a:extLst>
            <a:ext uri="{FF2B5EF4-FFF2-40B4-BE49-F238E27FC236}">
              <a16:creationId xmlns:a16="http://schemas.microsoft.com/office/drawing/2014/main" id="{00000000-0008-0000-0600-0000CC000000}"/>
            </a:ext>
          </a:extLst>
        </xdr:cNvPr>
        <xdr:cNvSpPr/>
      </xdr:nvSpPr>
      <xdr:spPr>
        <a:xfrm>
          <a:off x="1968500" y="13485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34141</xdr:rowOff>
    </xdr:from>
    <xdr:ext cx="469744" cy="259045"/>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1784428" y="13578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102197</xdr:rowOff>
    </xdr:from>
    <xdr:to>
      <xdr:col>6</xdr:col>
      <xdr:colOff>38100</xdr:colOff>
      <xdr:row>79</xdr:row>
      <xdr:rowOff>32347</xdr:rowOff>
    </xdr:to>
    <xdr:sp macro="" textlink="">
      <xdr:nvSpPr>
        <xdr:cNvPr id="206" name="楕円 205">
          <a:extLst>
            <a:ext uri="{FF2B5EF4-FFF2-40B4-BE49-F238E27FC236}">
              <a16:creationId xmlns:a16="http://schemas.microsoft.com/office/drawing/2014/main" id="{00000000-0008-0000-0600-0000CE000000}"/>
            </a:ext>
          </a:extLst>
        </xdr:cNvPr>
        <xdr:cNvSpPr/>
      </xdr:nvSpPr>
      <xdr:spPr>
        <a:xfrm>
          <a:off x="1079500" y="13475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23474</xdr:rowOff>
    </xdr:from>
    <xdr:ext cx="469744" cy="259045"/>
    <xdr:sp macro="" textlink="">
      <xdr:nvSpPr>
        <xdr:cNvPr id="207" name="テキスト ボックス 206">
          <a:extLst>
            <a:ext uri="{FF2B5EF4-FFF2-40B4-BE49-F238E27FC236}">
              <a16:creationId xmlns:a16="http://schemas.microsoft.com/office/drawing/2014/main" id="{00000000-0008-0000-0600-0000CF000000}"/>
            </a:ext>
          </a:extLst>
        </xdr:cNvPr>
        <xdr:cNvSpPr txBox="1"/>
      </xdr:nvSpPr>
      <xdr:spPr>
        <a:xfrm>
          <a:off x="895428" y="135680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197,298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0" name="テキスト ボックス 229">
          <a:extLst>
            <a:ext uri="{FF2B5EF4-FFF2-40B4-BE49-F238E27FC236}">
              <a16:creationId xmlns:a16="http://schemas.microsoft.com/office/drawing/2014/main" id="{00000000-0008-0000-0600-0000E6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2" name="テキスト ボックス 231">
          <a:extLst>
            <a:ext uri="{FF2B5EF4-FFF2-40B4-BE49-F238E27FC236}">
              <a16:creationId xmlns:a16="http://schemas.microsoft.com/office/drawing/2014/main" id="{00000000-0008-0000-0600-0000E8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3" name="扶助費グラフ枠">
          <a:extLst>
            <a:ext uri="{FF2B5EF4-FFF2-40B4-BE49-F238E27FC236}">
              <a16:creationId xmlns:a16="http://schemas.microsoft.com/office/drawing/2014/main" id="{00000000-0008-0000-0600-0000E9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129011</xdr:rowOff>
    </xdr:from>
    <xdr:to>
      <xdr:col>24</xdr:col>
      <xdr:colOff>62865</xdr:colOff>
      <xdr:row>99</xdr:row>
      <xdr:rowOff>168700</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4633595" y="15559511"/>
          <a:ext cx="1270" cy="15827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100</xdr:row>
      <xdr:rowOff>1077</xdr:rowOff>
    </xdr:from>
    <xdr:ext cx="534377" cy="259045"/>
    <xdr:sp macro="" textlink="">
      <xdr:nvSpPr>
        <xdr:cNvPr id="235" name="扶助費最小値テキスト">
          <a:extLst>
            <a:ext uri="{FF2B5EF4-FFF2-40B4-BE49-F238E27FC236}">
              <a16:creationId xmlns:a16="http://schemas.microsoft.com/office/drawing/2014/main" id="{00000000-0008-0000-0600-0000EB000000}"/>
            </a:ext>
          </a:extLst>
        </xdr:cNvPr>
        <xdr:cNvSpPr txBox="1"/>
      </xdr:nvSpPr>
      <xdr:spPr>
        <a:xfrm>
          <a:off x="4686300" y="17146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168700</xdr:rowOff>
    </xdr:from>
    <xdr:to>
      <xdr:col>24</xdr:col>
      <xdr:colOff>152400</xdr:colOff>
      <xdr:row>99</xdr:row>
      <xdr:rowOff>168700</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a:off x="4546600" y="17142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75688</xdr:rowOff>
    </xdr:from>
    <xdr:ext cx="599010" cy="259045"/>
    <xdr:sp macro="" textlink="">
      <xdr:nvSpPr>
        <xdr:cNvPr id="237" name="扶助費最大値テキスト">
          <a:extLst>
            <a:ext uri="{FF2B5EF4-FFF2-40B4-BE49-F238E27FC236}">
              <a16:creationId xmlns:a16="http://schemas.microsoft.com/office/drawing/2014/main" id="{00000000-0008-0000-0600-0000ED000000}"/>
            </a:ext>
          </a:extLst>
        </xdr:cNvPr>
        <xdr:cNvSpPr txBox="1"/>
      </xdr:nvSpPr>
      <xdr:spPr>
        <a:xfrm>
          <a:off x="4686300" y="153347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129011</xdr:rowOff>
    </xdr:from>
    <xdr:to>
      <xdr:col>24</xdr:col>
      <xdr:colOff>152400</xdr:colOff>
      <xdr:row>90</xdr:row>
      <xdr:rowOff>129011</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4546600" y="15559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162734</xdr:rowOff>
    </xdr:from>
    <xdr:to>
      <xdr:col>24</xdr:col>
      <xdr:colOff>63500</xdr:colOff>
      <xdr:row>96</xdr:row>
      <xdr:rowOff>108012</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3797300" y="16450484"/>
          <a:ext cx="838200" cy="116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84788</xdr:rowOff>
    </xdr:from>
    <xdr:ext cx="599010" cy="259045"/>
    <xdr:sp macro="" textlink="">
      <xdr:nvSpPr>
        <xdr:cNvPr id="240" name="扶助費平均値テキスト">
          <a:extLst>
            <a:ext uri="{FF2B5EF4-FFF2-40B4-BE49-F238E27FC236}">
              <a16:creationId xmlns:a16="http://schemas.microsoft.com/office/drawing/2014/main" id="{00000000-0008-0000-0600-0000F0000000}"/>
            </a:ext>
          </a:extLst>
        </xdr:cNvPr>
        <xdr:cNvSpPr txBox="1"/>
      </xdr:nvSpPr>
      <xdr:spPr>
        <a:xfrm>
          <a:off x="4686300" y="165439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106361</xdr:rowOff>
    </xdr:from>
    <xdr:to>
      <xdr:col>24</xdr:col>
      <xdr:colOff>114300</xdr:colOff>
      <xdr:row>97</xdr:row>
      <xdr:rowOff>36511</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4584700" y="16565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108012</xdr:rowOff>
    </xdr:from>
    <xdr:to>
      <xdr:col>19</xdr:col>
      <xdr:colOff>177800</xdr:colOff>
      <xdr:row>97</xdr:row>
      <xdr:rowOff>67267</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2908300" y="16567212"/>
          <a:ext cx="889000" cy="130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40525</xdr:rowOff>
    </xdr:from>
    <xdr:to>
      <xdr:col>20</xdr:col>
      <xdr:colOff>38100</xdr:colOff>
      <xdr:row>97</xdr:row>
      <xdr:rowOff>142125</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3746500" y="16671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133252</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3497795" y="16763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99391</xdr:rowOff>
    </xdr:from>
    <xdr:to>
      <xdr:col>15</xdr:col>
      <xdr:colOff>50800</xdr:colOff>
      <xdr:row>97</xdr:row>
      <xdr:rowOff>67267</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a:off x="2019300" y="16558591"/>
          <a:ext cx="889000" cy="139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130744</xdr:rowOff>
    </xdr:from>
    <xdr:to>
      <xdr:col>15</xdr:col>
      <xdr:colOff>101600</xdr:colOff>
      <xdr:row>98</xdr:row>
      <xdr:rowOff>60894</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2857500" y="16761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98</xdr:row>
      <xdr:rowOff>52021</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608795" y="168541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99391</xdr:rowOff>
    </xdr:from>
    <xdr:to>
      <xdr:col>10</xdr:col>
      <xdr:colOff>114300</xdr:colOff>
      <xdr:row>98</xdr:row>
      <xdr:rowOff>21264</xdr:rowOff>
    </xdr:to>
    <xdr:cxnSp macro="">
      <xdr:nvCxnSpPr>
        <xdr:cNvPr id="248" name="直線コネクタ 247">
          <a:extLst>
            <a:ext uri="{FF2B5EF4-FFF2-40B4-BE49-F238E27FC236}">
              <a16:creationId xmlns:a16="http://schemas.microsoft.com/office/drawing/2014/main" id="{00000000-0008-0000-0600-0000F8000000}"/>
            </a:ext>
          </a:extLst>
        </xdr:cNvPr>
        <xdr:cNvCxnSpPr/>
      </xdr:nvCxnSpPr>
      <xdr:spPr>
        <a:xfrm flipV="1">
          <a:off x="1130300" y="16558591"/>
          <a:ext cx="889000" cy="264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164805</xdr:rowOff>
    </xdr:from>
    <xdr:to>
      <xdr:col>10</xdr:col>
      <xdr:colOff>165100</xdr:colOff>
      <xdr:row>97</xdr:row>
      <xdr:rowOff>94955</xdr:rowOff>
    </xdr:to>
    <xdr:sp macro="" textlink="">
      <xdr:nvSpPr>
        <xdr:cNvPr id="249" name="フローチャート: 判断 248">
          <a:extLst>
            <a:ext uri="{FF2B5EF4-FFF2-40B4-BE49-F238E27FC236}">
              <a16:creationId xmlns:a16="http://schemas.microsoft.com/office/drawing/2014/main" id="{00000000-0008-0000-0600-0000F9000000}"/>
            </a:ext>
          </a:extLst>
        </xdr:cNvPr>
        <xdr:cNvSpPr/>
      </xdr:nvSpPr>
      <xdr:spPr>
        <a:xfrm>
          <a:off x="1968500" y="16624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86082</xdr:rowOff>
    </xdr:from>
    <xdr:ext cx="59901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719795" y="167167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104640</xdr:rowOff>
    </xdr:from>
    <xdr:to>
      <xdr:col>6</xdr:col>
      <xdr:colOff>38100</xdr:colOff>
      <xdr:row>99</xdr:row>
      <xdr:rowOff>34790</xdr:rowOff>
    </xdr:to>
    <xdr:sp macro="" textlink="">
      <xdr:nvSpPr>
        <xdr:cNvPr id="251" name="フローチャート: 判断 250">
          <a:extLst>
            <a:ext uri="{FF2B5EF4-FFF2-40B4-BE49-F238E27FC236}">
              <a16:creationId xmlns:a16="http://schemas.microsoft.com/office/drawing/2014/main" id="{00000000-0008-0000-0600-0000FB000000}"/>
            </a:ext>
          </a:extLst>
        </xdr:cNvPr>
        <xdr:cNvSpPr/>
      </xdr:nvSpPr>
      <xdr:spPr>
        <a:xfrm>
          <a:off x="1079500" y="16906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99</xdr:row>
      <xdr:rowOff>25917</xdr:rowOff>
    </xdr:from>
    <xdr:ext cx="59901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830795" y="16999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111934</xdr:rowOff>
    </xdr:from>
    <xdr:to>
      <xdr:col>24</xdr:col>
      <xdr:colOff>114300</xdr:colOff>
      <xdr:row>96</xdr:row>
      <xdr:rowOff>42084</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4584700" y="16399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134811</xdr:rowOff>
    </xdr:from>
    <xdr:ext cx="599010" cy="259045"/>
    <xdr:sp macro="" textlink="">
      <xdr:nvSpPr>
        <xdr:cNvPr id="259" name="扶助費該当値テキスト">
          <a:extLst>
            <a:ext uri="{FF2B5EF4-FFF2-40B4-BE49-F238E27FC236}">
              <a16:creationId xmlns:a16="http://schemas.microsoft.com/office/drawing/2014/main" id="{00000000-0008-0000-0600-000003010000}"/>
            </a:ext>
          </a:extLst>
        </xdr:cNvPr>
        <xdr:cNvSpPr txBox="1"/>
      </xdr:nvSpPr>
      <xdr:spPr>
        <a:xfrm>
          <a:off x="4686300" y="162511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57212</xdr:rowOff>
    </xdr:from>
    <xdr:to>
      <xdr:col>20</xdr:col>
      <xdr:colOff>38100</xdr:colOff>
      <xdr:row>96</xdr:row>
      <xdr:rowOff>158812</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3746500" y="16516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3889</xdr:rowOff>
    </xdr:from>
    <xdr:ext cx="599010"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3497795" y="16291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16467</xdr:rowOff>
    </xdr:from>
    <xdr:to>
      <xdr:col>15</xdr:col>
      <xdr:colOff>101600</xdr:colOff>
      <xdr:row>97</xdr:row>
      <xdr:rowOff>118067</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2857500" y="16647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134594</xdr:rowOff>
    </xdr:from>
    <xdr:ext cx="599010" cy="2590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2608795" y="164223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48591</xdr:rowOff>
    </xdr:from>
    <xdr:to>
      <xdr:col>10</xdr:col>
      <xdr:colOff>165100</xdr:colOff>
      <xdr:row>96</xdr:row>
      <xdr:rowOff>150191</xdr:rowOff>
    </xdr:to>
    <xdr:sp macro="" textlink="">
      <xdr:nvSpPr>
        <xdr:cNvPr id="264" name="楕円 263">
          <a:extLst>
            <a:ext uri="{FF2B5EF4-FFF2-40B4-BE49-F238E27FC236}">
              <a16:creationId xmlns:a16="http://schemas.microsoft.com/office/drawing/2014/main" id="{00000000-0008-0000-0600-000008010000}"/>
            </a:ext>
          </a:extLst>
        </xdr:cNvPr>
        <xdr:cNvSpPr/>
      </xdr:nvSpPr>
      <xdr:spPr>
        <a:xfrm>
          <a:off x="1968500" y="16507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166718</xdr:rowOff>
    </xdr:from>
    <xdr:ext cx="599010" cy="259045"/>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1719795" y="16283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141914</xdr:rowOff>
    </xdr:from>
    <xdr:to>
      <xdr:col>6</xdr:col>
      <xdr:colOff>38100</xdr:colOff>
      <xdr:row>98</xdr:row>
      <xdr:rowOff>72064</xdr:rowOff>
    </xdr:to>
    <xdr:sp macro="" textlink="">
      <xdr:nvSpPr>
        <xdr:cNvPr id="266" name="楕円 265">
          <a:extLst>
            <a:ext uri="{FF2B5EF4-FFF2-40B4-BE49-F238E27FC236}">
              <a16:creationId xmlns:a16="http://schemas.microsoft.com/office/drawing/2014/main" id="{00000000-0008-0000-0600-00000A010000}"/>
            </a:ext>
          </a:extLst>
        </xdr:cNvPr>
        <xdr:cNvSpPr/>
      </xdr:nvSpPr>
      <xdr:spPr>
        <a:xfrm>
          <a:off x="1079500" y="16772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88591</xdr:rowOff>
    </xdr:from>
    <xdr:ext cx="599010" cy="259045"/>
    <xdr:sp macro="" textlink="">
      <xdr:nvSpPr>
        <xdr:cNvPr id="267" name="テキスト ボックス 266">
          <a:extLst>
            <a:ext uri="{FF2B5EF4-FFF2-40B4-BE49-F238E27FC236}">
              <a16:creationId xmlns:a16="http://schemas.microsoft.com/office/drawing/2014/main" id="{00000000-0008-0000-0600-00000B010000}"/>
            </a:ext>
          </a:extLst>
        </xdr:cNvPr>
        <xdr:cNvSpPr txBox="1"/>
      </xdr:nvSpPr>
      <xdr:spPr>
        <a:xfrm>
          <a:off x="830795" y="16547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49,008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5" name="正方形/長方形 274">
          <a:extLst>
            <a:ext uri="{FF2B5EF4-FFF2-40B4-BE49-F238E27FC236}">
              <a16:creationId xmlns:a16="http://schemas.microsoft.com/office/drawing/2014/main" id="{00000000-0008-0000-0600-000013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補助費等グラフ枠">
          <a:extLst>
            <a:ext uri="{FF2B5EF4-FFF2-40B4-BE49-F238E27FC236}">
              <a16:creationId xmlns:a16="http://schemas.microsoft.com/office/drawing/2014/main" id="{00000000-0008-0000-06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168146</xdr:rowOff>
    </xdr:from>
    <xdr:to>
      <xdr:col>54</xdr:col>
      <xdr:colOff>189865</xdr:colOff>
      <xdr:row>38</xdr:row>
      <xdr:rowOff>77750</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10475595" y="5140196"/>
          <a:ext cx="1270" cy="14526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81577</xdr:rowOff>
    </xdr:from>
    <xdr:ext cx="534377" cy="259045"/>
    <xdr:sp macro="" textlink="">
      <xdr:nvSpPr>
        <xdr:cNvPr id="292" name="補助費等最小値テキスト">
          <a:extLst>
            <a:ext uri="{FF2B5EF4-FFF2-40B4-BE49-F238E27FC236}">
              <a16:creationId xmlns:a16="http://schemas.microsoft.com/office/drawing/2014/main" id="{00000000-0008-0000-0600-000024010000}"/>
            </a:ext>
          </a:extLst>
        </xdr:cNvPr>
        <xdr:cNvSpPr txBox="1"/>
      </xdr:nvSpPr>
      <xdr:spPr>
        <a:xfrm>
          <a:off x="10528300" y="6596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77750</xdr:rowOff>
    </xdr:from>
    <xdr:to>
      <xdr:col>55</xdr:col>
      <xdr:colOff>88900</xdr:colOff>
      <xdr:row>38</xdr:row>
      <xdr:rowOff>77750</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6592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114823</xdr:rowOff>
    </xdr:from>
    <xdr:ext cx="599010" cy="259045"/>
    <xdr:sp macro="" textlink="">
      <xdr:nvSpPr>
        <xdr:cNvPr id="294" name="補助費等最大値テキスト">
          <a:extLst>
            <a:ext uri="{FF2B5EF4-FFF2-40B4-BE49-F238E27FC236}">
              <a16:creationId xmlns:a16="http://schemas.microsoft.com/office/drawing/2014/main" id="{00000000-0008-0000-0600-000026010000}"/>
            </a:ext>
          </a:extLst>
        </xdr:cNvPr>
        <xdr:cNvSpPr txBox="1"/>
      </xdr:nvSpPr>
      <xdr:spPr>
        <a:xfrm>
          <a:off x="10528300" y="49154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208,767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29</xdr:row>
      <xdr:rowOff>168146</xdr:rowOff>
    </xdr:from>
    <xdr:to>
      <xdr:col>55</xdr:col>
      <xdr:colOff>88900</xdr:colOff>
      <xdr:row>29</xdr:row>
      <xdr:rowOff>168146</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10388600" y="51401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41471</xdr:rowOff>
    </xdr:from>
    <xdr:to>
      <xdr:col>55</xdr:col>
      <xdr:colOff>0</xdr:colOff>
      <xdr:row>36</xdr:row>
      <xdr:rowOff>143403</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9639300" y="6213671"/>
          <a:ext cx="838200" cy="101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108630</xdr:rowOff>
    </xdr:from>
    <xdr:ext cx="534377" cy="259045"/>
    <xdr:sp macro="" textlink="">
      <xdr:nvSpPr>
        <xdr:cNvPr id="297" name="補助費等平均値テキスト">
          <a:extLst>
            <a:ext uri="{FF2B5EF4-FFF2-40B4-BE49-F238E27FC236}">
              <a16:creationId xmlns:a16="http://schemas.microsoft.com/office/drawing/2014/main" id="{00000000-0008-0000-0600-000029010000}"/>
            </a:ext>
          </a:extLst>
        </xdr:cNvPr>
        <xdr:cNvSpPr txBox="1"/>
      </xdr:nvSpPr>
      <xdr:spPr>
        <a:xfrm>
          <a:off x="10528300" y="61093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85753</xdr:rowOff>
    </xdr:from>
    <xdr:to>
      <xdr:col>55</xdr:col>
      <xdr:colOff>50800</xdr:colOff>
      <xdr:row>37</xdr:row>
      <xdr:rowOff>15903</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10426700" y="625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32631</xdr:rowOff>
    </xdr:from>
    <xdr:to>
      <xdr:col>50</xdr:col>
      <xdr:colOff>114300</xdr:colOff>
      <xdr:row>36</xdr:row>
      <xdr:rowOff>41471</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8750300" y="6204831"/>
          <a:ext cx="889000" cy="8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84351</xdr:rowOff>
    </xdr:from>
    <xdr:to>
      <xdr:col>50</xdr:col>
      <xdr:colOff>165100</xdr:colOff>
      <xdr:row>37</xdr:row>
      <xdr:rowOff>14501</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9588500" y="6256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5628</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9372111" y="6349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32631</xdr:rowOff>
    </xdr:from>
    <xdr:to>
      <xdr:col>45</xdr:col>
      <xdr:colOff>177800</xdr:colOff>
      <xdr:row>36</xdr:row>
      <xdr:rowOff>54653</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flipV="1">
          <a:off x="7861300" y="6204831"/>
          <a:ext cx="889000" cy="22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73630</xdr:rowOff>
    </xdr:from>
    <xdr:to>
      <xdr:col>46</xdr:col>
      <xdr:colOff>38100</xdr:colOff>
      <xdr:row>37</xdr:row>
      <xdr:rowOff>3780</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8699500" y="6245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166357</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483111" y="6338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150780</xdr:rowOff>
    </xdr:from>
    <xdr:to>
      <xdr:col>41</xdr:col>
      <xdr:colOff>50800</xdr:colOff>
      <xdr:row>36</xdr:row>
      <xdr:rowOff>54653</xdr:rowOff>
    </xdr:to>
    <xdr:cxnSp macro="">
      <xdr:nvCxnSpPr>
        <xdr:cNvPr id="305" name="直線コネクタ 304">
          <a:extLst>
            <a:ext uri="{FF2B5EF4-FFF2-40B4-BE49-F238E27FC236}">
              <a16:creationId xmlns:a16="http://schemas.microsoft.com/office/drawing/2014/main" id="{00000000-0008-0000-0600-000031010000}"/>
            </a:ext>
          </a:extLst>
        </xdr:cNvPr>
        <xdr:cNvCxnSpPr/>
      </xdr:nvCxnSpPr>
      <xdr:spPr>
        <a:xfrm>
          <a:off x="6972300" y="5465730"/>
          <a:ext cx="889000" cy="761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113391</xdr:rowOff>
    </xdr:from>
    <xdr:to>
      <xdr:col>41</xdr:col>
      <xdr:colOff>101600</xdr:colOff>
      <xdr:row>37</xdr:row>
      <xdr:rowOff>43541</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7810500" y="6285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34668</xdr:rowOff>
    </xdr:from>
    <xdr:ext cx="534377"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594111" y="6378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16053</xdr:rowOff>
    </xdr:from>
    <xdr:to>
      <xdr:col>36</xdr:col>
      <xdr:colOff>165100</xdr:colOff>
      <xdr:row>32</xdr:row>
      <xdr:rowOff>117653</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6921500" y="5502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108780</xdr:rowOff>
    </xdr:from>
    <xdr:ext cx="59901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672795" y="55951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92603</xdr:rowOff>
    </xdr:from>
    <xdr:to>
      <xdr:col>55</xdr:col>
      <xdr:colOff>50800</xdr:colOff>
      <xdr:row>37</xdr:row>
      <xdr:rowOff>22753</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10426700" y="6264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71030</xdr:rowOff>
    </xdr:from>
    <xdr:ext cx="534377" cy="259045"/>
    <xdr:sp macro="" textlink="">
      <xdr:nvSpPr>
        <xdr:cNvPr id="316" name="補助費等該当値テキスト">
          <a:extLst>
            <a:ext uri="{FF2B5EF4-FFF2-40B4-BE49-F238E27FC236}">
              <a16:creationId xmlns:a16="http://schemas.microsoft.com/office/drawing/2014/main" id="{00000000-0008-0000-0600-00003C010000}"/>
            </a:ext>
          </a:extLst>
        </xdr:cNvPr>
        <xdr:cNvSpPr txBox="1"/>
      </xdr:nvSpPr>
      <xdr:spPr>
        <a:xfrm>
          <a:off x="10528300" y="62432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162121</xdr:rowOff>
    </xdr:from>
    <xdr:to>
      <xdr:col>50</xdr:col>
      <xdr:colOff>165100</xdr:colOff>
      <xdr:row>36</xdr:row>
      <xdr:rowOff>92271</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9588500" y="6162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108798</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9372111" y="5938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153281</xdr:rowOff>
    </xdr:from>
    <xdr:to>
      <xdr:col>46</xdr:col>
      <xdr:colOff>38100</xdr:colOff>
      <xdr:row>36</xdr:row>
      <xdr:rowOff>83431</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8699500" y="6154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99958</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8483111" y="5929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3853</xdr:rowOff>
    </xdr:from>
    <xdr:to>
      <xdr:col>41</xdr:col>
      <xdr:colOff>101600</xdr:colOff>
      <xdr:row>36</xdr:row>
      <xdr:rowOff>105453</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7810500" y="6176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121980</xdr:rowOff>
    </xdr:from>
    <xdr:ext cx="534377"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7594111" y="5951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99980</xdr:rowOff>
    </xdr:from>
    <xdr:to>
      <xdr:col>36</xdr:col>
      <xdr:colOff>165100</xdr:colOff>
      <xdr:row>32</xdr:row>
      <xdr:rowOff>30130</xdr:rowOff>
    </xdr:to>
    <xdr:sp macro="" textlink="">
      <xdr:nvSpPr>
        <xdr:cNvPr id="323" name="楕円 322">
          <a:extLst>
            <a:ext uri="{FF2B5EF4-FFF2-40B4-BE49-F238E27FC236}">
              <a16:creationId xmlns:a16="http://schemas.microsoft.com/office/drawing/2014/main" id="{00000000-0008-0000-0600-000043010000}"/>
            </a:ext>
          </a:extLst>
        </xdr:cNvPr>
        <xdr:cNvSpPr/>
      </xdr:nvSpPr>
      <xdr:spPr>
        <a:xfrm>
          <a:off x="6921500" y="5414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46657</xdr:rowOff>
    </xdr:from>
    <xdr:ext cx="599010" cy="25904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672795" y="5190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55</xdr:row>
      <xdr:rowOff>54627</xdr:rowOff>
    </xdr:from>
    <xdr:ext cx="53129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普通建設事業費グラフ枠">
          <a:extLst>
            <a:ext uri="{FF2B5EF4-FFF2-40B4-BE49-F238E27FC236}">
              <a16:creationId xmlns:a16="http://schemas.microsoft.com/office/drawing/2014/main" id="{00000000-0008-0000-0600-000059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97372</xdr:rowOff>
    </xdr:from>
    <xdr:to>
      <xdr:col>54</xdr:col>
      <xdr:colOff>189865</xdr:colOff>
      <xdr:row>58</xdr:row>
      <xdr:rowOff>66118</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10475595" y="8669872"/>
          <a:ext cx="1270" cy="13403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69945</xdr:rowOff>
    </xdr:from>
    <xdr:ext cx="469744" cy="259045"/>
    <xdr:sp macro="" textlink="">
      <xdr:nvSpPr>
        <xdr:cNvPr id="347" name="普通建設事業費最小値テキスト">
          <a:extLst>
            <a:ext uri="{FF2B5EF4-FFF2-40B4-BE49-F238E27FC236}">
              <a16:creationId xmlns:a16="http://schemas.microsoft.com/office/drawing/2014/main" id="{00000000-0008-0000-0600-00005B010000}"/>
            </a:ext>
          </a:extLst>
        </xdr:cNvPr>
        <xdr:cNvSpPr txBox="1"/>
      </xdr:nvSpPr>
      <xdr:spPr>
        <a:xfrm>
          <a:off x="10528300" y="10014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66118</xdr:rowOff>
    </xdr:from>
    <xdr:to>
      <xdr:col>55</xdr:col>
      <xdr:colOff>88900</xdr:colOff>
      <xdr:row>58</xdr:row>
      <xdr:rowOff>66118</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10388600" y="100102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44049</xdr:rowOff>
    </xdr:from>
    <xdr:ext cx="599010" cy="259045"/>
    <xdr:sp macro="" textlink="">
      <xdr:nvSpPr>
        <xdr:cNvPr id="349" name="普通建設事業費最大値テキスト">
          <a:extLst>
            <a:ext uri="{FF2B5EF4-FFF2-40B4-BE49-F238E27FC236}">
              <a16:creationId xmlns:a16="http://schemas.microsoft.com/office/drawing/2014/main" id="{00000000-0008-0000-0600-00005D010000}"/>
            </a:ext>
          </a:extLst>
        </xdr:cNvPr>
        <xdr:cNvSpPr txBox="1"/>
      </xdr:nvSpPr>
      <xdr:spPr>
        <a:xfrm>
          <a:off x="10528300" y="84450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154,629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97372</xdr:rowOff>
    </xdr:from>
    <xdr:to>
      <xdr:col>55</xdr:col>
      <xdr:colOff>88900</xdr:colOff>
      <xdr:row>50</xdr:row>
      <xdr:rowOff>97372</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10388600" y="8669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66118</xdr:rowOff>
    </xdr:from>
    <xdr:to>
      <xdr:col>55</xdr:col>
      <xdr:colOff>0</xdr:colOff>
      <xdr:row>58</xdr:row>
      <xdr:rowOff>84644</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9639300" y="10010218"/>
          <a:ext cx="838200" cy="18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164007</xdr:rowOff>
    </xdr:from>
    <xdr:ext cx="534377" cy="259045"/>
    <xdr:sp macro="" textlink="">
      <xdr:nvSpPr>
        <xdr:cNvPr id="352" name="普通建設事業費平均値テキスト">
          <a:extLst>
            <a:ext uri="{FF2B5EF4-FFF2-40B4-BE49-F238E27FC236}">
              <a16:creationId xmlns:a16="http://schemas.microsoft.com/office/drawing/2014/main" id="{00000000-0008-0000-0600-000060010000}"/>
            </a:ext>
          </a:extLst>
        </xdr:cNvPr>
        <xdr:cNvSpPr txBox="1"/>
      </xdr:nvSpPr>
      <xdr:spPr>
        <a:xfrm>
          <a:off x="10528300" y="94223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141130</xdr:rowOff>
    </xdr:from>
    <xdr:to>
      <xdr:col>55</xdr:col>
      <xdr:colOff>50800</xdr:colOff>
      <xdr:row>56</xdr:row>
      <xdr:rowOff>71280</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10426700" y="9570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84644</xdr:rowOff>
    </xdr:from>
    <xdr:to>
      <xdr:col>50</xdr:col>
      <xdr:colOff>114300</xdr:colOff>
      <xdr:row>58</xdr:row>
      <xdr:rowOff>104276</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flipV="1">
          <a:off x="8750300" y="10028744"/>
          <a:ext cx="889000" cy="19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11340</xdr:rowOff>
    </xdr:from>
    <xdr:to>
      <xdr:col>50</xdr:col>
      <xdr:colOff>165100</xdr:colOff>
      <xdr:row>56</xdr:row>
      <xdr:rowOff>112940</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9588500" y="961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129467</xdr:rowOff>
    </xdr:from>
    <xdr:ext cx="534377"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9372111" y="9387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92453</xdr:rowOff>
    </xdr:from>
    <xdr:to>
      <xdr:col>45</xdr:col>
      <xdr:colOff>177800</xdr:colOff>
      <xdr:row>58</xdr:row>
      <xdr:rowOff>104276</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7861300" y="10036553"/>
          <a:ext cx="889000" cy="11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25121</xdr:rowOff>
    </xdr:from>
    <xdr:to>
      <xdr:col>46</xdr:col>
      <xdr:colOff>38100</xdr:colOff>
      <xdr:row>56</xdr:row>
      <xdr:rowOff>126721</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8699500" y="9626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143248</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8483111" y="9401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33730</xdr:rowOff>
    </xdr:from>
    <xdr:to>
      <xdr:col>41</xdr:col>
      <xdr:colOff>50800</xdr:colOff>
      <xdr:row>58</xdr:row>
      <xdr:rowOff>92453</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a:off x="6972300" y="9977830"/>
          <a:ext cx="889000" cy="58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11679</xdr:rowOff>
    </xdr:from>
    <xdr:to>
      <xdr:col>41</xdr:col>
      <xdr:colOff>101600</xdr:colOff>
      <xdr:row>56</xdr:row>
      <xdr:rowOff>113279</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7810500" y="9612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129806</xdr:rowOff>
    </xdr:from>
    <xdr:ext cx="534377"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594111" y="9388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15904</xdr:rowOff>
    </xdr:from>
    <xdr:to>
      <xdr:col>36</xdr:col>
      <xdr:colOff>165100</xdr:colOff>
      <xdr:row>56</xdr:row>
      <xdr:rowOff>117504</xdr:rowOff>
    </xdr:to>
    <xdr:sp macro="" textlink="">
      <xdr:nvSpPr>
        <xdr:cNvPr id="363" name="フローチャート: 判断 362">
          <a:extLst>
            <a:ext uri="{FF2B5EF4-FFF2-40B4-BE49-F238E27FC236}">
              <a16:creationId xmlns:a16="http://schemas.microsoft.com/office/drawing/2014/main" id="{00000000-0008-0000-0600-00006B010000}"/>
            </a:ext>
          </a:extLst>
        </xdr:cNvPr>
        <xdr:cNvSpPr/>
      </xdr:nvSpPr>
      <xdr:spPr>
        <a:xfrm>
          <a:off x="6921500" y="961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134031</xdr:rowOff>
    </xdr:from>
    <xdr:ext cx="534377"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705111" y="9392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15318</xdr:rowOff>
    </xdr:from>
    <xdr:to>
      <xdr:col>55</xdr:col>
      <xdr:colOff>50800</xdr:colOff>
      <xdr:row>58</xdr:row>
      <xdr:rowOff>116918</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10426700" y="9959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101695</xdr:rowOff>
    </xdr:from>
    <xdr:ext cx="469744" cy="259045"/>
    <xdr:sp macro="" textlink="">
      <xdr:nvSpPr>
        <xdr:cNvPr id="371" name="普通建設事業費該当値テキスト">
          <a:extLst>
            <a:ext uri="{FF2B5EF4-FFF2-40B4-BE49-F238E27FC236}">
              <a16:creationId xmlns:a16="http://schemas.microsoft.com/office/drawing/2014/main" id="{00000000-0008-0000-0600-000073010000}"/>
            </a:ext>
          </a:extLst>
        </xdr:cNvPr>
        <xdr:cNvSpPr txBox="1"/>
      </xdr:nvSpPr>
      <xdr:spPr>
        <a:xfrm>
          <a:off x="10528300" y="98743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33844</xdr:rowOff>
    </xdr:from>
    <xdr:to>
      <xdr:col>50</xdr:col>
      <xdr:colOff>165100</xdr:colOff>
      <xdr:row>58</xdr:row>
      <xdr:rowOff>135444</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9588500" y="9977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58</xdr:row>
      <xdr:rowOff>126571</xdr:rowOff>
    </xdr:from>
    <xdr:ext cx="469744"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9404428" y="10070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53476</xdr:rowOff>
    </xdr:from>
    <xdr:to>
      <xdr:col>46</xdr:col>
      <xdr:colOff>38100</xdr:colOff>
      <xdr:row>58</xdr:row>
      <xdr:rowOff>155076</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8699500" y="9997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58</xdr:row>
      <xdr:rowOff>146203</xdr:rowOff>
    </xdr:from>
    <xdr:ext cx="469744"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8515428" y="10090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41653</xdr:rowOff>
    </xdr:from>
    <xdr:to>
      <xdr:col>41</xdr:col>
      <xdr:colOff>101600</xdr:colOff>
      <xdr:row>58</xdr:row>
      <xdr:rowOff>143253</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7810500" y="9985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58</xdr:row>
      <xdr:rowOff>134380</xdr:rowOff>
    </xdr:from>
    <xdr:ext cx="469744"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7626428" y="100784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154380</xdr:rowOff>
    </xdr:from>
    <xdr:to>
      <xdr:col>36</xdr:col>
      <xdr:colOff>165100</xdr:colOff>
      <xdr:row>58</xdr:row>
      <xdr:rowOff>84530</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6921500" y="99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75657</xdr:rowOff>
    </xdr:from>
    <xdr:ext cx="534377"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6705111" y="10019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普通建設事業費 （ うち新規整備　）グラフ枠">
          <a:extLst>
            <a:ext uri="{FF2B5EF4-FFF2-40B4-BE49-F238E27FC236}">
              <a16:creationId xmlns:a16="http://schemas.microsoft.com/office/drawing/2014/main" id="{00000000-0008-0000-0600-000092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2787</xdr:rowOff>
    </xdr:from>
    <xdr:to>
      <xdr:col>54</xdr:col>
      <xdr:colOff>189865</xdr:colOff>
      <xdr:row>79</xdr:row>
      <xdr:rowOff>44450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flipV="1">
          <a:off x="10475595" y="12004287"/>
          <a:ext cx="1270" cy="15847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4" name="普通建設事業費 （ うち新規整備　）最小値テキスト">
          <a:extLst>
            <a:ext uri="{FF2B5EF4-FFF2-40B4-BE49-F238E27FC236}">
              <a16:creationId xmlns:a16="http://schemas.microsoft.com/office/drawing/2014/main" id="{00000000-0008-0000-0600-000094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120914</xdr:rowOff>
    </xdr:from>
    <xdr:ext cx="534377" cy="259045"/>
    <xdr:sp macro="" textlink="">
      <xdr:nvSpPr>
        <xdr:cNvPr id="406" name="普通建設事業費 （ うち新規整備　）最大値テキスト">
          <a:extLst>
            <a:ext uri="{FF2B5EF4-FFF2-40B4-BE49-F238E27FC236}">
              <a16:creationId xmlns:a16="http://schemas.microsoft.com/office/drawing/2014/main" id="{00000000-0008-0000-0600-000096010000}"/>
            </a:ext>
          </a:extLst>
        </xdr:cNvPr>
        <xdr:cNvSpPr txBox="1"/>
      </xdr:nvSpPr>
      <xdr:spPr>
        <a:xfrm>
          <a:off x="10528300" y="11779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83,187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2787</xdr:rowOff>
    </xdr:from>
    <xdr:to>
      <xdr:col>55</xdr:col>
      <xdr:colOff>88900</xdr:colOff>
      <xdr:row>70</xdr:row>
      <xdr:rowOff>2787</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10388600" y="12004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43707</xdr:rowOff>
    </xdr:from>
    <xdr:to>
      <xdr:col>55</xdr:col>
      <xdr:colOff>0</xdr:colOff>
      <xdr:row>79</xdr:row>
      <xdr:rowOff>44450</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9639300" y="13588257"/>
          <a:ext cx="838200" cy="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95775</xdr:rowOff>
    </xdr:from>
    <xdr:ext cx="534377" cy="259045"/>
    <xdr:sp macro="" textlink="">
      <xdr:nvSpPr>
        <xdr:cNvPr id="409" name="普通建設事業費 （ うち新規整備　）平均値テキスト">
          <a:extLst>
            <a:ext uri="{FF2B5EF4-FFF2-40B4-BE49-F238E27FC236}">
              <a16:creationId xmlns:a16="http://schemas.microsoft.com/office/drawing/2014/main" id="{00000000-0008-0000-0600-000099010000}"/>
            </a:ext>
          </a:extLst>
        </xdr:cNvPr>
        <xdr:cNvSpPr txBox="1"/>
      </xdr:nvSpPr>
      <xdr:spPr>
        <a:xfrm>
          <a:off x="10528300" y="131259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72898</xdr:rowOff>
    </xdr:from>
    <xdr:to>
      <xdr:col>55</xdr:col>
      <xdr:colOff>50800</xdr:colOff>
      <xdr:row>78</xdr:row>
      <xdr:rowOff>3048</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10426700" y="1327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43707</xdr:rowOff>
    </xdr:from>
    <xdr:to>
      <xdr:col>50</xdr:col>
      <xdr:colOff>114300</xdr:colOff>
      <xdr:row>79</xdr:row>
      <xdr:rowOff>44450</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flipV="1">
          <a:off x="8750300" y="13588257"/>
          <a:ext cx="889000" cy="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119875</xdr:rowOff>
    </xdr:from>
    <xdr:to>
      <xdr:col>50</xdr:col>
      <xdr:colOff>165100</xdr:colOff>
      <xdr:row>78</xdr:row>
      <xdr:rowOff>50025</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9588500" y="13321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66552</xdr:rowOff>
    </xdr:from>
    <xdr:ext cx="534377"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9372111" y="13096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41478</xdr:rowOff>
    </xdr:from>
    <xdr:to>
      <xdr:col>45</xdr:col>
      <xdr:colOff>177800</xdr:colOff>
      <xdr:row>79</xdr:row>
      <xdr:rowOff>44450</xdr:rowOff>
    </xdr:to>
    <xdr:cxnSp macro="">
      <xdr:nvCxnSpPr>
        <xdr:cNvPr id="414" name="直線コネクタ 413">
          <a:extLst>
            <a:ext uri="{FF2B5EF4-FFF2-40B4-BE49-F238E27FC236}">
              <a16:creationId xmlns:a16="http://schemas.microsoft.com/office/drawing/2014/main" id="{00000000-0008-0000-0600-00009E010000}"/>
            </a:ext>
          </a:extLst>
        </xdr:cNvPr>
        <xdr:cNvCxnSpPr/>
      </xdr:nvCxnSpPr>
      <xdr:spPr>
        <a:xfrm>
          <a:off x="7861300" y="13586028"/>
          <a:ext cx="889000" cy="2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143535</xdr:rowOff>
    </xdr:from>
    <xdr:to>
      <xdr:col>46</xdr:col>
      <xdr:colOff>38100</xdr:colOff>
      <xdr:row>78</xdr:row>
      <xdr:rowOff>73685</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8699500" y="13345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90212</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8483111" y="13120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41478</xdr:rowOff>
    </xdr:from>
    <xdr:to>
      <xdr:col>41</xdr:col>
      <xdr:colOff>50800</xdr:colOff>
      <xdr:row>79</xdr:row>
      <xdr:rowOff>41859</xdr:rowOff>
    </xdr:to>
    <xdr:cxnSp macro="">
      <xdr:nvCxnSpPr>
        <xdr:cNvPr id="417" name="直線コネクタ 416">
          <a:extLst>
            <a:ext uri="{FF2B5EF4-FFF2-40B4-BE49-F238E27FC236}">
              <a16:creationId xmlns:a16="http://schemas.microsoft.com/office/drawing/2014/main" id="{00000000-0008-0000-0600-0000A1010000}"/>
            </a:ext>
          </a:extLst>
        </xdr:cNvPr>
        <xdr:cNvCxnSpPr/>
      </xdr:nvCxnSpPr>
      <xdr:spPr>
        <a:xfrm flipV="1">
          <a:off x="6972300" y="13586028"/>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121438</xdr:rowOff>
    </xdr:from>
    <xdr:to>
      <xdr:col>41</xdr:col>
      <xdr:colOff>101600</xdr:colOff>
      <xdr:row>78</xdr:row>
      <xdr:rowOff>51588</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7810500" y="1332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68115</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7594111" y="13098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129972</xdr:rowOff>
    </xdr:from>
    <xdr:to>
      <xdr:col>36</xdr:col>
      <xdr:colOff>165100</xdr:colOff>
      <xdr:row>78</xdr:row>
      <xdr:rowOff>60122</xdr:rowOff>
    </xdr:to>
    <xdr:sp macro="" textlink="">
      <xdr:nvSpPr>
        <xdr:cNvPr id="420" name="フローチャート: 判断 419">
          <a:extLst>
            <a:ext uri="{FF2B5EF4-FFF2-40B4-BE49-F238E27FC236}">
              <a16:creationId xmlns:a16="http://schemas.microsoft.com/office/drawing/2014/main" id="{00000000-0008-0000-0600-0000A4010000}"/>
            </a:ext>
          </a:extLst>
        </xdr:cNvPr>
        <xdr:cNvSpPr/>
      </xdr:nvSpPr>
      <xdr:spPr>
        <a:xfrm>
          <a:off x="6921500" y="13331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76649</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6705111" y="13106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165100</xdr:rowOff>
    </xdr:from>
    <xdr:to>
      <xdr:col>55</xdr:col>
      <xdr:colOff>50800</xdr:colOff>
      <xdr:row>79</xdr:row>
      <xdr:rowOff>95250</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10426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80027</xdr:rowOff>
    </xdr:from>
    <xdr:ext cx="249299" cy="259045"/>
    <xdr:sp macro="" textlink="">
      <xdr:nvSpPr>
        <xdr:cNvPr id="428" name="普通建設事業費 （ うち新規整備　）該当値テキスト">
          <a:extLst>
            <a:ext uri="{FF2B5EF4-FFF2-40B4-BE49-F238E27FC236}">
              <a16:creationId xmlns:a16="http://schemas.microsoft.com/office/drawing/2014/main" id="{00000000-0008-0000-0600-0000AC010000}"/>
            </a:ext>
          </a:extLst>
        </xdr:cNvPr>
        <xdr:cNvSpPr txBox="1"/>
      </xdr:nvSpPr>
      <xdr:spPr>
        <a:xfrm>
          <a:off x="10528300" y="13453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164357</xdr:rowOff>
    </xdr:from>
    <xdr:to>
      <xdr:col>50</xdr:col>
      <xdr:colOff>165100</xdr:colOff>
      <xdr:row>79</xdr:row>
      <xdr:rowOff>94507</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9588500" y="1353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147833</xdr:colOff>
      <xdr:row>79</xdr:row>
      <xdr:rowOff>85634</xdr:rowOff>
    </xdr:from>
    <xdr:ext cx="313932"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9482333" y="1363018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165100</xdr:rowOff>
    </xdr:from>
    <xdr:to>
      <xdr:col>46</xdr:col>
      <xdr:colOff>38100</xdr:colOff>
      <xdr:row>79</xdr:row>
      <xdr:rowOff>95250</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8699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79</xdr:row>
      <xdr:rowOff>86377</xdr:rowOff>
    </xdr:from>
    <xdr:ext cx="249299"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8625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162128</xdr:rowOff>
    </xdr:from>
    <xdr:to>
      <xdr:col>41</xdr:col>
      <xdr:colOff>101600</xdr:colOff>
      <xdr:row>79</xdr:row>
      <xdr:rowOff>92278</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7810500" y="13535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79</xdr:row>
      <xdr:rowOff>83405</xdr:rowOff>
    </xdr:from>
    <xdr:ext cx="378565"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7672017" y="136279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162509</xdr:rowOff>
    </xdr:from>
    <xdr:to>
      <xdr:col>36</xdr:col>
      <xdr:colOff>165100</xdr:colOff>
      <xdr:row>79</xdr:row>
      <xdr:rowOff>92659</xdr:rowOff>
    </xdr:to>
    <xdr:sp macro="" textlink="">
      <xdr:nvSpPr>
        <xdr:cNvPr id="435" name="楕円 434">
          <a:extLst>
            <a:ext uri="{FF2B5EF4-FFF2-40B4-BE49-F238E27FC236}">
              <a16:creationId xmlns:a16="http://schemas.microsoft.com/office/drawing/2014/main" id="{00000000-0008-0000-0600-0000B3010000}"/>
            </a:ext>
          </a:extLst>
        </xdr:cNvPr>
        <xdr:cNvSpPr/>
      </xdr:nvSpPr>
      <xdr:spPr>
        <a:xfrm>
          <a:off x="6921500" y="13535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79</xdr:row>
      <xdr:rowOff>83786</xdr:rowOff>
    </xdr:from>
    <xdr:ext cx="378565" cy="259045"/>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6783017" y="136283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33,209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普通建設事業費 （ うち更新整備　）グラフ枠">
          <a:extLst>
            <a:ext uri="{FF2B5EF4-FFF2-40B4-BE49-F238E27FC236}">
              <a16:creationId xmlns:a16="http://schemas.microsoft.com/office/drawing/2014/main" id="{00000000-0008-0000-06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116967</xdr:rowOff>
    </xdr:from>
    <xdr:to>
      <xdr:col>54</xdr:col>
      <xdr:colOff>189865</xdr:colOff>
      <xdr:row>98</xdr:row>
      <xdr:rowOff>167399</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10475595" y="15547467"/>
          <a:ext cx="1270" cy="1422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171226</xdr:rowOff>
    </xdr:from>
    <xdr:ext cx="469744" cy="259045"/>
    <xdr:sp macro="" textlink="">
      <xdr:nvSpPr>
        <xdr:cNvPr id="461" name="普通建設事業費 （ うち更新整備　）最小値テキスト">
          <a:extLst>
            <a:ext uri="{FF2B5EF4-FFF2-40B4-BE49-F238E27FC236}">
              <a16:creationId xmlns:a16="http://schemas.microsoft.com/office/drawing/2014/main" id="{00000000-0008-0000-0600-0000CD010000}"/>
            </a:ext>
          </a:extLst>
        </xdr:cNvPr>
        <xdr:cNvSpPr txBox="1"/>
      </xdr:nvSpPr>
      <xdr:spPr>
        <a:xfrm>
          <a:off x="10528300" y="169733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167399</xdr:rowOff>
    </xdr:from>
    <xdr:to>
      <xdr:col>55</xdr:col>
      <xdr:colOff>88900</xdr:colOff>
      <xdr:row>98</xdr:row>
      <xdr:rowOff>167399</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10388600" y="16969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63644</xdr:rowOff>
    </xdr:from>
    <xdr:ext cx="599010" cy="259045"/>
    <xdr:sp macro="" textlink="">
      <xdr:nvSpPr>
        <xdr:cNvPr id="463" name="普通建設事業費 （ うち更新整備　）最大値テキスト">
          <a:extLst>
            <a:ext uri="{FF2B5EF4-FFF2-40B4-BE49-F238E27FC236}">
              <a16:creationId xmlns:a16="http://schemas.microsoft.com/office/drawing/2014/main" id="{00000000-0008-0000-0600-0000CF010000}"/>
            </a:ext>
          </a:extLst>
        </xdr:cNvPr>
        <xdr:cNvSpPr txBox="1"/>
      </xdr:nvSpPr>
      <xdr:spPr>
        <a:xfrm>
          <a:off x="10528300" y="153226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116967</xdr:rowOff>
    </xdr:from>
    <xdr:to>
      <xdr:col>55</xdr:col>
      <xdr:colOff>88900</xdr:colOff>
      <xdr:row>90</xdr:row>
      <xdr:rowOff>116967</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10388600" y="15547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136728</xdr:rowOff>
    </xdr:from>
    <xdr:to>
      <xdr:col>55</xdr:col>
      <xdr:colOff>0</xdr:colOff>
      <xdr:row>98</xdr:row>
      <xdr:rowOff>167360</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9639300" y="16938828"/>
          <a:ext cx="838200" cy="30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162222</xdr:rowOff>
    </xdr:from>
    <xdr:ext cx="534377" cy="259045"/>
    <xdr:sp macro="" textlink="">
      <xdr:nvSpPr>
        <xdr:cNvPr id="466" name="普通建設事業費 （ うち更新整備　）平均値テキスト">
          <a:extLst>
            <a:ext uri="{FF2B5EF4-FFF2-40B4-BE49-F238E27FC236}">
              <a16:creationId xmlns:a16="http://schemas.microsoft.com/office/drawing/2014/main" id="{00000000-0008-0000-0600-0000D2010000}"/>
            </a:ext>
          </a:extLst>
        </xdr:cNvPr>
        <xdr:cNvSpPr txBox="1"/>
      </xdr:nvSpPr>
      <xdr:spPr>
        <a:xfrm>
          <a:off x="10528300" y="164499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139345</xdr:rowOff>
    </xdr:from>
    <xdr:to>
      <xdr:col>55</xdr:col>
      <xdr:colOff>50800</xdr:colOff>
      <xdr:row>97</xdr:row>
      <xdr:rowOff>69495</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10426700" y="1659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167360</xdr:rowOff>
    </xdr:from>
    <xdr:to>
      <xdr:col>50</xdr:col>
      <xdr:colOff>114300</xdr:colOff>
      <xdr:row>99</xdr:row>
      <xdr:rowOff>13195</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8750300" y="16969460"/>
          <a:ext cx="889000" cy="17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168987</xdr:rowOff>
    </xdr:from>
    <xdr:to>
      <xdr:col>50</xdr:col>
      <xdr:colOff>165100</xdr:colOff>
      <xdr:row>97</xdr:row>
      <xdr:rowOff>99137</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9588500" y="16628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115664</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9372111" y="16403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157835</xdr:rowOff>
    </xdr:from>
    <xdr:to>
      <xdr:col>45</xdr:col>
      <xdr:colOff>177800</xdr:colOff>
      <xdr:row>99</xdr:row>
      <xdr:rowOff>13195</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7861300" y="16959935"/>
          <a:ext cx="889000" cy="26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2756</xdr:rowOff>
    </xdr:from>
    <xdr:to>
      <xdr:col>46</xdr:col>
      <xdr:colOff>38100</xdr:colOff>
      <xdr:row>97</xdr:row>
      <xdr:rowOff>104356</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8699500" y="16633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120883</xdr:rowOff>
    </xdr:from>
    <xdr:ext cx="534377"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8483111" y="16408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86246</xdr:rowOff>
    </xdr:from>
    <xdr:to>
      <xdr:col>41</xdr:col>
      <xdr:colOff>50800</xdr:colOff>
      <xdr:row>98</xdr:row>
      <xdr:rowOff>157835</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a:off x="6972300" y="16888346"/>
          <a:ext cx="889000" cy="71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5893</xdr:rowOff>
    </xdr:from>
    <xdr:to>
      <xdr:col>41</xdr:col>
      <xdr:colOff>101600</xdr:colOff>
      <xdr:row>97</xdr:row>
      <xdr:rowOff>107493</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7810500" y="16636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124020</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594111" y="16411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433</xdr:rowOff>
    </xdr:from>
    <xdr:to>
      <xdr:col>36</xdr:col>
      <xdr:colOff>165100</xdr:colOff>
      <xdr:row>97</xdr:row>
      <xdr:rowOff>102033</xdr:rowOff>
    </xdr:to>
    <xdr:sp macro="" textlink="">
      <xdr:nvSpPr>
        <xdr:cNvPr id="477" name="フローチャート: 判断 476">
          <a:extLst>
            <a:ext uri="{FF2B5EF4-FFF2-40B4-BE49-F238E27FC236}">
              <a16:creationId xmlns:a16="http://schemas.microsoft.com/office/drawing/2014/main" id="{00000000-0008-0000-0600-0000DD010000}"/>
            </a:ext>
          </a:extLst>
        </xdr:cNvPr>
        <xdr:cNvSpPr/>
      </xdr:nvSpPr>
      <xdr:spPr>
        <a:xfrm>
          <a:off x="6921500" y="16631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118560</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05111" y="16406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85928</xdr:rowOff>
    </xdr:from>
    <xdr:to>
      <xdr:col>55</xdr:col>
      <xdr:colOff>50800</xdr:colOff>
      <xdr:row>99</xdr:row>
      <xdr:rowOff>16078</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10426700" y="1688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98</xdr:row>
      <xdr:rowOff>855</xdr:rowOff>
    </xdr:from>
    <xdr:ext cx="469744" cy="259045"/>
    <xdr:sp macro="" textlink="">
      <xdr:nvSpPr>
        <xdr:cNvPr id="485" name="普通建設事業費 （ うち更新整備　）該当値テキスト">
          <a:extLst>
            <a:ext uri="{FF2B5EF4-FFF2-40B4-BE49-F238E27FC236}">
              <a16:creationId xmlns:a16="http://schemas.microsoft.com/office/drawing/2014/main" id="{00000000-0008-0000-0600-0000E5010000}"/>
            </a:ext>
          </a:extLst>
        </xdr:cNvPr>
        <xdr:cNvSpPr txBox="1"/>
      </xdr:nvSpPr>
      <xdr:spPr>
        <a:xfrm>
          <a:off x="10528300" y="16802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116560</xdr:rowOff>
    </xdr:from>
    <xdr:to>
      <xdr:col>50</xdr:col>
      <xdr:colOff>165100</xdr:colOff>
      <xdr:row>99</xdr:row>
      <xdr:rowOff>46710</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9588500" y="1691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99</xdr:row>
      <xdr:rowOff>37837</xdr:rowOff>
    </xdr:from>
    <xdr:ext cx="469744"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9404428" y="1701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133845</xdr:rowOff>
    </xdr:from>
    <xdr:to>
      <xdr:col>46</xdr:col>
      <xdr:colOff>38100</xdr:colOff>
      <xdr:row>99</xdr:row>
      <xdr:rowOff>63995</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8699500" y="16935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99</xdr:row>
      <xdr:rowOff>55122</xdr:rowOff>
    </xdr:from>
    <xdr:ext cx="469744"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8515428" y="170286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107035</xdr:rowOff>
    </xdr:from>
    <xdr:to>
      <xdr:col>41</xdr:col>
      <xdr:colOff>101600</xdr:colOff>
      <xdr:row>99</xdr:row>
      <xdr:rowOff>37185</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7810500" y="16909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99</xdr:row>
      <xdr:rowOff>28312</xdr:rowOff>
    </xdr:from>
    <xdr:ext cx="469744"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7626428" y="17001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35446</xdr:rowOff>
    </xdr:from>
    <xdr:to>
      <xdr:col>36</xdr:col>
      <xdr:colOff>165100</xdr:colOff>
      <xdr:row>98</xdr:row>
      <xdr:rowOff>137046</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6921500" y="16837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128173</xdr:rowOff>
    </xdr:from>
    <xdr:ext cx="534377"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6705111" y="16930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災害復旧事業費グラフ枠">
          <a:extLst>
            <a:ext uri="{FF2B5EF4-FFF2-40B4-BE49-F238E27FC236}">
              <a16:creationId xmlns:a16="http://schemas.microsoft.com/office/drawing/2014/main" id="{00000000-0008-0000-0600-000006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30799</xdr:rowOff>
    </xdr:from>
    <xdr:to>
      <xdr:col>85</xdr:col>
      <xdr:colOff>126364</xdr:colOff>
      <xdr:row>39</xdr:row>
      <xdr:rowOff>98878</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6317595" y="5345749"/>
          <a:ext cx="1269" cy="1439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136077</xdr:rowOff>
    </xdr:from>
    <xdr:ext cx="249299" cy="259045"/>
    <xdr:sp macro="" textlink="">
      <xdr:nvSpPr>
        <xdr:cNvPr id="520" name="災害復旧事業費最小値テキスト">
          <a:extLst>
            <a:ext uri="{FF2B5EF4-FFF2-40B4-BE49-F238E27FC236}">
              <a16:creationId xmlns:a16="http://schemas.microsoft.com/office/drawing/2014/main" id="{00000000-0008-0000-0600-000008020000}"/>
            </a:ext>
          </a:extLst>
        </xdr:cNvPr>
        <xdr:cNvSpPr txBox="1"/>
      </xdr:nvSpPr>
      <xdr:spPr>
        <a:xfrm>
          <a:off x="16370300" y="6822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148926</xdr:rowOff>
    </xdr:from>
    <xdr:ext cx="599010" cy="259045"/>
    <xdr:sp macro="" textlink="">
      <xdr:nvSpPr>
        <xdr:cNvPr id="522" name="災害復旧事業費最大値テキスト">
          <a:extLst>
            <a:ext uri="{FF2B5EF4-FFF2-40B4-BE49-F238E27FC236}">
              <a16:creationId xmlns:a16="http://schemas.microsoft.com/office/drawing/2014/main" id="{00000000-0008-0000-0600-00000A020000}"/>
            </a:ext>
          </a:extLst>
        </xdr:cNvPr>
        <xdr:cNvSpPr txBox="1"/>
      </xdr:nvSpPr>
      <xdr:spPr>
        <a:xfrm>
          <a:off x="16370300" y="51209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30799</xdr:rowOff>
    </xdr:from>
    <xdr:to>
      <xdr:col>86</xdr:col>
      <xdr:colOff>25400</xdr:colOff>
      <xdr:row>31</xdr:row>
      <xdr:rowOff>30799</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a:off x="16230600" y="5345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98878</xdr:rowOff>
    </xdr:from>
    <xdr:to>
      <xdr:col>85</xdr:col>
      <xdr:colOff>127000</xdr:colOff>
      <xdr:row>39</xdr:row>
      <xdr:rowOff>98878</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5481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53528</xdr:rowOff>
    </xdr:from>
    <xdr:ext cx="469744" cy="259045"/>
    <xdr:sp macro="" textlink="">
      <xdr:nvSpPr>
        <xdr:cNvPr id="525" name="災害復旧事業費平均値テキスト">
          <a:extLst>
            <a:ext uri="{FF2B5EF4-FFF2-40B4-BE49-F238E27FC236}">
              <a16:creationId xmlns:a16="http://schemas.microsoft.com/office/drawing/2014/main" id="{00000000-0008-0000-0600-00000D020000}"/>
            </a:ext>
          </a:extLst>
        </xdr:cNvPr>
        <xdr:cNvSpPr txBox="1"/>
      </xdr:nvSpPr>
      <xdr:spPr>
        <a:xfrm>
          <a:off x="16370300" y="65686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30651</xdr:rowOff>
    </xdr:from>
    <xdr:to>
      <xdr:col>85</xdr:col>
      <xdr:colOff>177800</xdr:colOff>
      <xdr:row>39</xdr:row>
      <xdr:rowOff>132251</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6268700" y="671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98878</xdr:rowOff>
    </xdr:from>
    <xdr:to>
      <xdr:col>81</xdr:col>
      <xdr:colOff>50800</xdr:colOff>
      <xdr:row>39</xdr:row>
      <xdr:rowOff>98878</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459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37650</xdr:rowOff>
    </xdr:from>
    <xdr:to>
      <xdr:col>81</xdr:col>
      <xdr:colOff>101600</xdr:colOff>
      <xdr:row>39</xdr:row>
      <xdr:rowOff>139250</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5430500" y="67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37</xdr:row>
      <xdr:rowOff>155777</xdr:rowOff>
    </xdr:from>
    <xdr:ext cx="378565"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5292017" y="64994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98878</xdr:rowOff>
    </xdr:from>
    <xdr:to>
      <xdr:col>76</xdr:col>
      <xdr:colOff>114300</xdr:colOff>
      <xdr:row>39</xdr:row>
      <xdr:rowOff>98878</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3703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36844</xdr:rowOff>
    </xdr:from>
    <xdr:to>
      <xdr:col>76</xdr:col>
      <xdr:colOff>165100</xdr:colOff>
      <xdr:row>39</xdr:row>
      <xdr:rowOff>138444</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4541500" y="6723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154971</xdr:rowOff>
    </xdr:from>
    <xdr:ext cx="469744"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357428" y="6498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98878</xdr:rowOff>
    </xdr:from>
    <xdr:to>
      <xdr:col>71</xdr:col>
      <xdr:colOff>177800</xdr:colOff>
      <xdr:row>39</xdr:row>
      <xdr:rowOff>98878</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a:off x="1281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36376</xdr:rowOff>
    </xdr:from>
    <xdr:to>
      <xdr:col>72</xdr:col>
      <xdr:colOff>38100</xdr:colOff>
      <xdr:row>39</xdr:row>
      <xdr:rowOff>137976</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3652500" y="6722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154503</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468428" y="6498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37258</xdr:rowOff>
    </xdr:from>
    <xdr:to>
      <xdr:col>67</xdr:col>
      <xdr:colOff>101600</xdr:colOff>
      <xdr:row>39</xdr:row>
      <xdr:rowOff>138858</xdr:rowOff>
    </xdr:to>
    <xdr:sp macro="" textlink="">
      <xdr:nvSpPr>
        <xdr:cNvPr id="536" name="フローチャート: 判断 535">
          <a:extLst>
            <a:ext uri="{FF2B5EF4-FFF2-40B4-BE49-F238E27FC236}">
              <a16:creationId xmlns:a16="http://schemas.microsoft.com/office/drawing/2014/main" id="{00000000-0008-0000-0600-000018020000}"/>
            </a:ext>
          </a:extLst>
        </xdr:cNvPr>
        <xdr:cNvSpPr/>
      </xdr:nvSpPr>
      <xdr:spPr>
        <a:xfrm>
          <a:off x="12763500" y="6723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37</xdr:row>
      <xdr:rowOff>155385</xdr:rowOff>
    </xdr:from>
    <xdr:ext cx="378565"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625017" y="64990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48078</xdr:rowOff>
    </xdr:from>
    <xdr:to>
      <xdr:col>85</xdr:col>
      <xdr:colOff>177800</xdr:colOff>
      <xdr:row>39</xdr:row>
      <xdr:rowOff>149678</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6268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39</xdr:row>
      <xdr:rowOff>9077</xdr:rowOff>
    </xdr:from>
    <xdr:ext cx="249299" cy="259045"/>
    <xdr:sp macro="" textlink="">
      <xdr:nvSpPr>
        <xdr:cNvPr id="544" name="災害復旧事業費該当値テキスト">
          <a:extLst>
            <a:ext uri="{FF2B5EF4-FFF2-40B4-BE49-F238E27FC236}">
              <a16:creationId xmlns:a16="http://schemas.microsoft.com/office/drawing/2014/main" id="{00000000-0008-0000-0600-000020020000}"/>
            </a:ext>
          </a:extLst>
        </xdr:cNvPr>
        <xdr:cNvSpPr txBox="1"/>
      </xdr:nvSpPr>
      <xdr:spPr>
        <a:xfrm>
          <a:off x="16370300" y="669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48078</xdr:rowOff>
    </xdr:from>
    <xdr:to>
      <xdr:col>81</xdr:col>
      <xdr:colOff>101600</xdr:colOff>
      <xdr:row>39</xdr:row>
      <xdr:rowOff>149678</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543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140805</xdr:rowOff>
    </xdr:from>
    <xdr:ext cx="249299"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535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48078</xdr:rowOff>
    </xdr:from>
    <xdr:to>
      <xdr:col>76</xdr:col>
      <xdr:colOff>165100</xdr:colOff>
      <xdr:row>39</xdr:row>
      <xdr:rowOff>149678</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454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140805</xdr:rowOff>
    </xdr:from>
    <xdr:ext cx="249299"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446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48078</xdr:rowOff>
    </xdr:from>
    <xdr:to>
      <xdr:col>72</xdr:col>
      <xdr:colOff>38100</xdr:colOff>
      <xdr:row>39</xdr:row>
      <xdr:rowOff>149678</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365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140805</xdr:rowOff>
    </xdr:from>
    <xdr:ext cx="249299"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357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48078</xdr:rowOff>
    </xdr:from>
    <xdr:to>
      <xdr:col>67</xdr:col>
      <xdr:colOff>101600</xdr:colOff>
      <xdr:row>39</xdr:row>
      <xdr:rowOff>149678</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276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140805</xdr:rowOff>
    </xdr:from>
    <xdr:ext cx="249299"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68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7" name="失業対策事業費グラフ枠">
          <a:extLst>
            <a:ext uri="{FF2B5EF4-FFF2-40B4-BE49-F238E27FC236}">
              <a16:creationId xmlns:a16="http://schemas.microsoft.com/office/drawing/2014/main" id="{00000000-0008-0000-0600-000037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9" name="失業対策事業費最小値テキスト">
          <a:extLst>
            <a:ext uri="{FF2B5EF4-FFF2-40B4-BE49-F238E27FC236}">
              <a16:creationId xmlns:a16="http://schemas.microsoft.com/office/drawing/2014/main" id="{00000000-0008-0000-0600-000039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1" name="失業対策事業費最大値テキスト">
          <a:extLst>
            <a:ext uri="{FF2B5EF4-FFF2-40B4-BE49-F238E27FC236}">
              <a16:creationId xmlns:a16="http://schemas.microsoft.com/office/drawing/2014/main" id="{00000000-0008-0000-0600-00003B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4" name="失業対策事業費平均値テキスト">
          <a:extLst>
            <a:ext uri="{FF2B5EF4-FFF2-40B4-BE49-F238E27FC236}">
              <a16:creationId xmlns:a16="http://schemas.microsoft.com/office/drawing/2014/main" id="{00000000-0008-0000-0600-00003E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フローチャート: 判断 584">
          <a:extLst>
            <a:ext uri="{FF2B5EF4-FFF2-40B4-BE49-F238E27FC236}">
              <a16:creationId xmlns:a16="http://schemas.microsoft.com/office/drawing/2014/main" id="{00000000-0008-0000-0600-000049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3" name="失業対策事業費該当値テキスト">
          <a:extLst>
            <a:ext uri="{FF2B5EF4-FFF2-40B4-BE49-F238E27FC236}">
              <a16:creationId xmlns:a16="http://schemas.microsoft.com/office/drawing/2014/main" id="{00000000-0008-0000-0600-000051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4" name="公債費グラフ枠">
          <a:extLst>
            <a:ext uri="{FF2B5EF4-FFF2-40B4-BE49-F238E27FC236}">
              <a16:creationId xmlns:a16="http://schemas.microsoft.com/office/drawing/2014/main" id="{00000000-0008-0000-0600-000070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90488</xdr:rowOff>
    </xdr:from>
    <xdr:to>
      <xdr:col>85</xdr:col>
      <xdr:colOff>126364</xdr:colOff>
      <xdr:row>78</xdr:row>
      <xdr:rowOff>83375</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6317595" y="12091988"/>
          <a:ext cx="1269" cy="13644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87202</xdr:rowOff>
    </xdr:from>
    <xdr:ext cx="534377" cy="259045"/>
    <xdr:sp macro="" textlink="">
      <xdr:nvSpPr>
        <xdr:cNvPr id="626" name="公債費最小値テキスト">
          <a:extLst>
            <a:ext uri="{FF2B5EF4-FFF2-40B4-BE49-F238E27FC236}">
              <a16:creationId xmlns:a16="http://schemas.microsoft.com/office/drawing/2014/main" id="{00000000-0008-0000-0600-000072020000}"/>
            </a:ext>
          </a:extLst>
        </xdr:cNvPr>
        <xdr:cNvSpPr txBox="1"/>
      </xdr:nvSpPr>
      <xdr:spPr>
        <a:xfrm>
          <a:off x="16370300" y="13460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83375</xdr:rowOff>
    </xdr:from>
    <xdr:to>
      <xdr:col>86</xdr:col>
      <xdr:colOff>25400</xdr:colOff>
      <xdr:row>78</xdr:row>
      <xdr:rowOff>83375</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6230600" y="13456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37165</xdr:rowOff>
    </xdr:from>
    <xdr:ext cx="599010" cy="259045"/>
    <xdr:sp macro="" textlink="">
      <xdr:nvSpPr>
        <xdr:cNvPr id="628" name="公債費最大値テキスト">
          <a:extLst>
            <a:ext uri="{FF2B5EF4-FFF2-40B4-BE49-F238E27FC236}">
              <a16:creationId xmlns:a16="http://schemas.microsoft.com/office/drawing/2014/main" id="{00000000-0008-0000-0600-000074020000}"/>
            </a:ext>
          </a:extLst>
        </xdr:cNvPr>
        <xdr:cNvSpPr txBox="1"/>
      </xdr:nvSpPr>
      <xdr:spPr>
        <a:xfrm>
          <a:off x="16370300" y="11867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90488</xdr:rowOff>
    </xdr:from>
    <xdr:to>
      <xdr:col>86</xdr:col>
      <xdr:colOff>25400</xdr:colOff>
      <xdr:row>70</xdr:row>
      <xdr:rowOff>90488</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6230600" y="12091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44856</xdr:rowOff>
    </xdr:from>
    <xdr:to>
      <xdr:col>85</xdr:col>
      <xdr:colOff>127000</xdr:colOff>
      <xdr:row>77</xdr:row>
      <xdr:rowOff>79273</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a:off x="15481300" y="13246506"/>
          <a:ext cx="838200" cy="34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83138</xdr:rowOff>
    </xdr:from>
    <xdr:ext cx="534377" cy="259045"/>
    <xdr:sp macro="" textlink="">
      <xdr:nvSpPr>
        <xdr:cNvPr id="631" name="公債費平均値テキスト">
          <a:extLst>
            <a:ext uri="{FF2B5EF4-FFF2-40B4-BE49-F238E27FC236}">
              <a16:creationId xmlns:a16="http://schemas.microsoft.com/office/drawing/2014/main" id="{00000000-0008-0000-0600-000077020000}"/>
            </a:ext>
          </a:extLst>
        </xdr:cNvPr>
        <xdr:cNvSpPr txBox="1"/>
      </xdr:nvSpPr>
      <xdr:spPr>
        <a:xfrm>
          <a:off x="16370300" y="129418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60261</xdr:rowOff>
    </xdr:from>
    <xdr:to>
      <xdr:col>85</xdr:col>
      <xdr:colOff>177800</xdr:colOff>
      <xdr:row>76</xdr:row>
      <xdr:rowOff>161861</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6268700" y="13090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31572</xdr:rowOff>
    </xdr:from>
    <xdr:to>
      <xdr:col>81</xdr:col>
      <xdr:colOff>50800</xdr:colOff>
      <xdr:row>77</xdr:row>
      <xdr:rowOff>44856</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4592300" y="13233222"/>
          <a:ext cx="889000" cy="13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56007</xdr:rowOff>
    </xdr:from>
    <xdr:to>
      <xdr:col>81</xdr:col>
      <xdr:colOff>101600</xdr:colOff>
      <xdr:row>76</xdr:row>
      <xdr:rowOff>157607</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5430500" y="13086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2684</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14111" y="12861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31572</xdr:rowOff>
    </xdr:from>
    <xdr:to>
      <xdr:col>76</xdr:col>
      <xdr:colOff>114300</xdr:colOff>
      <xdr:row>77</xdr:row>
      <xdr:rowOff>50367</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flipV="1">
          <a:off x="13703300" y="13233222"/>
          <a:ext cx="889000" cy="18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48654</xdr:rowOff>
    </xdr:from>
    <xdr:to>
      <xdr:col>76</xdr:col>
      <xdr:colOff>165100</xdr:colOff>
      <xdr:row>76</xdr:row>
      <xdr:rowOff>150254</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4541500" y="13078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166781</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325111" y="12854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50367</xdr:rowOff>
    </xdr:from>
    <xdr:to>
      <xdr:col>71</xdr:col>
      <xdr:colOff>177800</xdr:colOff>
      <xdr:row>77</xdr:row>
      <xdr:rowOff>97168</xdr:rowOff>
    </xdr:to>
    <xdr:cxnSp macro="">
      <xdr:nvCxnSpPr>
        <xdr:cNvPr id="639" name="直線コネクタ 638">
          <a:extLst>
            <a:ext uri="{FF2B5EF4-FFF2-40B4-BE49-F238E27FC236}">
              <a16:creationId xmlns:a16="http://schemas.microsoft.com/office/drawing/2014/main" id="{00000000-0008-0000-0600-00007F020000}"/>
            </a:ext>
          </a:extLst>
        </xdr:cNvPr>
        <xdr:cNvCxnSpPr/>
      </xdr:nvCxnSpPr>
      <xdr:spPr>
        <a:xfrm flipV="1">
          <a:off x="12814300" y="13252017"/>
          <a:ext cx="889000" cy="46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53087</xdr:rowOff>
    </xdr:from>
    <xdr:to>
      <xdr:col>72</xdr:col>
      <xdr:colOff>38100</xdr:colOff>
      <xdr:row>76</xdr:row>
      <xdr:rowOff>154687</xdr:rowOff>
    </xdr:to>
    <xdr:sp macro="" textlink="">
      <xdr:nvSpPr>
        <xdr:cNvPr id="640" name="フローチャート: 判断 639">
          <a:extLst>
            <a:ext uri="{FF2B5EF4-FFF2-40B4-BE49-F238E27FC236}">
              <a16:creationId xmlns:a16="http://schemas.microsoft.com/office/drawing/2014/main" id="{00000000-0008-0000-0600-000080020000}"/>
            </a:ext>
          </a:extLst>
        </xdr:cNvPr>
        <xdr:cNvSpPr/>
      </xdr:nvSpPr>
      <xdr:spPr>
        <a:xfrm>
          <a:off x="13652500" y="1308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171213</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3436111" y="12858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49518</xdr:rowOff>
    </xdr:from>
    <xdr:to>
      <xdr:col>67</xdr:col>
      <xdr:colOff>101600</xdr:colOff>
      <xdr:row>76</xdr:row>
      <xdr:rowOff>151118</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2763500" y="13079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167644</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2547111" y="12854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28473</xdr:rowOff>
    </xdr:from>
    <xdr:to>
      <xdr:col>85</xdr:col>
      <xdr:colOff>177800</xdr:colOff>
      <xdr:row>77</xdr:row>
      <xdr:rowOff>130073</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6268700" y="13230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6900</xdr:rowOff>
    </xdr:from>
    <xdr:ext cx="534377" cy="259045"/>
    <xdr:sp macro="" textlink="">
      <xdr:nvSpPr>
        <xdr:cNvPr id="650" name="公債費該当値テキスト">
          <a:extLst>
            <a:ext uri="{FF2B5EF4-FFF2-40B4-BE49-F238E27FC236}">
              <a16:creationId xmlns:a16="http://schemas.microsoft.com/office/drawing/2014/main" id="{00000000-0008-0000-0600-00008A020000}"/>
            </a:ext>
          </a:extLst>
        </xdr:cNvPr>
        <xdr:cNvSpPr txBox="1"/>
      </xdr:nvSpPr>
      <xdr:spPr>
        <a:xfrm>
          <a:off x="16370300" y="13208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165506</xdr:rowOff>
    </xdr:from>
    <xdr:to>
      <xdr:col>81</xdr:col>
      <xdr:colOff>101600</xdr:colOff>
      <xdr:row>77</xdr:row>
      <xdr:rowOff>95656</xdr:rowOff>
    </xdr:to>
    <xdr:sp macro="" textlink="">
      <xdr:nvSpPr>
        <xdr:cNvPr id="651" name="楕円 650">
          <a:extLst>
            <a:ext uri="{FF2B5EF4-FFF2-40B4-BE49-F238E27FC236}">
              <a16:creationId xmlns:a16="http://schemas.microsoft.com/office/drawing/2014/main" id="{00000000-0008-0000-0600-00008B020000}"/>
            </a:ext>
          </a:extLst>
        </xdr:cNvPr>
        <xdr:cNvSpPr/>
      </xdr:nvSpPr>
      <xdr:spPr>
        <a:xfrm>
          <a:off x="15430500" y="13195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86783</xdr:rowOff>
    </xdr:from>
    <xdr:ext cx="534377"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5214111" y="13288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152222</xdr:rowOff>
    </xdr:from>
    <xdr:to>
      <xdr:col>76</xdr:col>
      <xdr:colOff>165100</xdr:colOff>
      <xdr:row>77</xdr:row>
      <xdr:rowOff>82372</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4541500" y="13182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73499</xdr:rowOff>
    </xdr:from>
    <xdr:ext cx="534377"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4325111" y="13275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171017</xdr:rowOff>
    </xdr:from>
    <xdr:to>
      <xdr:col>72</xdr:col>
      <xdr:colOff>38100</xdr:colOff>
      <xdr:row>77</xdr:row>
      <xdr:rowOff>101167</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3652500" y="13201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92294</xdr:rowOff>
    </xdr:from>
    <xdr:ext cx="534377"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3436111" y="13293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46368</xdr:rowOff>
    </xdr:from>
    <xdr:to>
      <xdr:col>67</xdr:col>
      <xdr:colOff>101600</xdr:colOff>
      <xdr:row>77</xdr:row>
      <xdr:rowOff>147968</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2763500" y="13248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139095</xdr:rowOff>
    </xdr:from>
    <xdr:ext cx="534377"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2547111" y="13340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9" name="積立金グラフ枠">
          <a:extLst>
            <a:ext uri="{FF2B5EF4-FFF2-40B4-BE49-F238E27FC236}">
              <a16:creationId xmlns:a16="http://schemas.microsoft.com/office/drawing/2014/main" id="{00000000-0008-0000-0600-0000A7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49851</xdr:rowOff>
    </xdr:from>
    <xdr:to>
      <xdr:col>85</xdr:col>
      <xdr:colOff>126364</xdr:colOff>
      <xdr:row>98</xdr:row>
      <xdr:rowOff>136564</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6317595" y="15480351"/>
          <a:ext cx="1269" cy="1458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140391</xdr:rowOff>
    </xdr:from>
    <xdr:ext cx="378565" cy="259045"/>
    <xdr:sp macro="" textlink="">
      <xdr:nvSpPr>
        <xdr:cNvPr id="681" name="積立金最小値テキスト">
          <a:extLst>
            <a:ext uri="{FF2B5EF4-FFF2-40B4-BE49-F238E27FC236}">
              <a16:creationId xmlns:a16="http://schemas.microsoft.com/office/drawing/2014/main" id="{00000000-0008-0000-0600-0000A9020000}"/>
            </a:ext>
          </a:extLst>
        </xdr:cNvPr>
        <xdr:cNvSpPr txBox="1"/>
      </xdr:nvSpPr>
      <xdr:spPr>
        <a:xfrm>
          <a:off x="16370300" y="169424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136564</xdr:rowOff>
    </xdr:from>
    <xdr:to>
      <xdr:col>86</xdr:col>
      <xdr:colOff>25400</xdr:colOff>
      <xdr:row>98</xdr:row>
      <xdr:rowOff>136564</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6230600" y="1693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167978</xdr:rowOff>
    </xdr:from>
    <xdr:ext cx="599010" cy="259045"/>
    <xdr:sp macro="" textlink="">
      <xdr:nvSpPr>
        <xdr:cNvPr id="683" name="積立金最大値テキスト">
          <a:extLst>
            <a:ext uri="{FF2B5EF4-FFF2-40B4-BE49-F238E27FC236}">
              <a16:creationId xmlns:a16="http://schemas.microsoft.com/office/drawing/2014/main" id="{00000000-0008-0000-0600-0000AB020000}"/>
            </a:ext>
          </a:extLst>
        </xdr:cNvPr>
        <xdr:cNvSpPr txBox="1"/>
      </xdr:nvSpPr>
      <xdr:spPr>
        <a:xfrm>
          <a:off x="16370300" y="15255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49851</xdr:rowOff>
    </xdr:from>
    <xdr:to>
      <xdr:col>86</xdr:col>
      <xdr:colOff>25400</xdr:colOff>
      <xdr:row>90</xdr:row>
      <xdr:rowOff>49851</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6230600" y="15480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4341</xdr:rowOff>
    </xdr:from>
    <xdr:to>
      <xdr:col>85</xdr:col>
      <xdr:colOff>127000</xdr:colOff>
      <xdr:row>98</xdr:row>
      <xdr:rowOff>99310</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flipV="1">
          <a:off x="15481300" y="16806441"/>
          <a:ext cx="838200" cy="94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82498</xdr:rowOff>
    </xdr:from>
    <xdr:ext cx="534377" cy="259045"/>
    <xdr:sp macro="" textlink="">
      <xdr:nvSpPr>
        <xdr:cNvPr id="686" name="積立金平均値テキスト">
          <a:extLst>
            <a:ext uri="{FF2B5EF4-FFF2-40B4-BE49-F238E27FC236}">
              <a16:creationId xmlns:a16="http://schemas.microsoft.com/office/drawing/2014/main" id="{00000000-0008-0000-0600-0000AE020000}"/>
            </a:ext>
          </a:extLst>
        </xdr:cNvPr>
        <xdr:cNvSpPr txBox="1"/>
      </xdr:nvSpPr>
      <xdr:spPr>
        <a:xfrm>
          <a:off x="16370300" y="165416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59621</xdr:rowOff>
    </xdr:from>
    <xdr:to>
      <xdr:col>85</xdr:col>
      <xdr:colOff>177800</xdr:colOff>
      <xdr:row>97</xdr:row>
      <xdr:rowOff>161221</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6268700" y="16690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99310</xdr:rowOff>
    </xdr:from>
    <xdr:to>
      <xdr:col>81</xdr:col>
      <xdr:colOff>50800</xdr:colOff>
      <xdr:row>98</xdr:row>
      <xdr:rowOff>125572</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flipV="1">
          <a:off x="14592300" y="16901410"/>
          <a:ext cx="889000" cy="262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84547</xdr:rowOff>
    </xdr:from>
    <xdr:to>
      <xdr:col>81</xdr:col>
      <xdr:colOff>101600</xdr:colOff>
      <xdr:row>98</xdr:row>
      <xdr:rowOff>14697</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5430500" y="16715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31224</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5214111" y="16490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31801</xdr:rowOff>
    </xdr:from>
    <xdr:to>
      <xdr:col>76</xdr:col>
      <xdr:colOff>114300</xdr:colOff>
      <xdr:row>98</xdr:row>
      <xdr:rowOff>125572</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3703300" y="16833901"/>
          <a:ext cx="889000" cy="93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69954</xdr:rowOff>
    </xdr:from>
    <xdr:to>
      <xdr:col>76</xdr:col>
      <xdr:colOff>165100</xdr:colOff>
      <xdr:row>98</xdr:row>
      <xdr:rowOff>104</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4541500" y="16700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16631</xdr:rowOff>
    </xdr:from>
    <xdr:ext cx="534377"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325111" y="16475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31801</xdr:rowOff>
    </xdr:from>
    <xdr:to>
      <xdr:col>71</xdr:col>
      <xdr:colOff>177800</xdr:colOff>
      <xdr:row>98</xdr:row>
      <xdr:rowOff>129660</xdr:rowOff>
    </xdr:to>
    <xdr:cxnSp macro="">
      <xdr:nvCxnSpPr>
        <xdr:cNvPr id="694" name="直線コネクタ 693">
          <a:extLst>
            <a:ext uri="{FF2B5EF4-FFF2-40B4-BE49-F238E27FC236}">
              <a16:creationId xmlns:a16="http://schemas.microsoft.com/office/drawing/2014/main" id="{00000000-0008-0000-0600-0000B6020000}"/>
            </a:ext>
          </a:extLst>
        </xdr:cNvPr>
        <xdr:cNvCxnSpPr/>
      </xdr:nvCxnSpPr>
      <xdr:spPr>
        <a:xfrm flipV="1">
          <a:off x="12814300" y="16833901"/>
          <a:ext cx="889000" cy="97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52488</xdr:rowOff>
    </xdr:from>
    <xdr:to>
      <xdr:col>72</xdr:col>
      <xdr:colOff>38100</xdr:colOff>
      <xdr:row>97</xdr:row>
      <xdr:rowOff>154088</xdr:rowOff>
    </xdr:to>
    <xdr:sp macro="" textlink="">
      <xdr:nvSpPr>
        <xdr:cNvPr id="695" name="フローチャート: 判断 694">
          <a:extLst>
            <a:ext uri="{FF2B5EF4-FFF2-40B4-BE49-F238E27FC236}">
              <a16:creationId xmlns:a16="http://schemas.microsoft.com/office/drawing/2014/main" id="{00000000-0008-0000-0600-0000B7020000}"/>
            </a:ext>
          </a:extLst>
        </xdr:cNvPr>
        <xdr:cNvSpPr/>
      </xdr:nvSpPr>
      <xdr:spPr>
        <a:xfrm>
          <a:off x="13652500" y="16683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170615</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436111" y="16458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120630</xdr:rowOff>
    </xdr:from>
    <xdr:to>
      <xdr:col>67</xdr:col>
      <xdr:colOff>101600</xdr:colOff>
      <xdr:row>98</xdr:row>
      <xdr:rowOff>50780</xdr:rowOff>
    </xdr:to>
    <xdr:sp macro="" textlink="">
      <xdr:nvSpPr>
        <xdr:cNvPr id="697" name="フローチャート: 判断 696">
          <a:extLst>
            <a:ext uri="{FF2B5EF4-FFF2-40B4-BE49-F238E27FC236}">
              <a16:creationId xmlns:a16="http://schemas.microsoft.com/office/drawing/2014/main" id="{00000000-0008-0000-0600-0000B9020000}"/>
            </a:ext>
          </a:extLst>
        </xdr:cNvPr>
        <xdr:cNvSpPr/>
      </xdr:nvSpPr>
      <xdr:spPr>
        <a:xfrm>
          <a:off x="12763500" y="1675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67307</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2547111" y="16526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124991</xdr:rowOff>
    </xdr:from>
    <xdr:to>
      <xdr:col>85</xdr:col>
      <xdr:colOff>177800</xdr:colOff>
      <xdr:row>98</xdr:row>
      <xdr:rowOff>55141</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6268700" y="16755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103418</xdr:rowOff>
    </xdr:from>
    <xdr:ext cx="534377" cy="259045"/>
    <xdr:sp macro="" textlink="">
      <xdr:nvSpPr>
        <xdr:cNvPr id="705" name="積立金該当値テキスト">
          <a:extLst>
            <a:ext uri="{FF2B5EF4-FFF2-40B4-BE49-F238E27FC236}">
              <a16:creationId xmlns:a16="http://schemas.microsoft.com/office/drawing/2014/main" id="{00000000-0008-0000-0600-0000C1020000}"/>
            </a:ext>
          </a:extLst>
        </xdr:cNvPr>
        <xdr:cNvSpPr txBox="1"/>
      </xdr:nvSpPr>
      <xdr:spPr>
        <a:xfrm>
          <a:off x="16370300" y="16734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48510</xdr:rowOff>
    </xdr:from>
    <xdr:to>
      <xdr:col>81</xdr:col>
      <xdr:colOff>101600</xdr:colOff>
      <xdr:row>98</xdr:row>
      <xdr:rowOff>150110</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5430500" y="16850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98</xdr:row>
      <xdr:rowOff>141237</xdr:rowOff>
    </xdr:from>
    <xdr:ext cx="469744"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5246428" y="16943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74772</xdr:rowOff>
    </xdr:from>
    <xdr:to>
      <xdr:col>76</xdr:col>
      <xdr:colOff>165100</xdr:colOff>
      <xdr:row>99</xdr:row>
      <xdr:rowOff>4922</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4541500" y="1687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98</xdr:row>
      <xdr:rowOff>167499</xdr:rowOff>
    </xdr:from>
    <xdr:ext cx="469744"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4357428" y="169695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152451</xdr:rowOff>
    </xdr:from>
    <xdr:to>
      <xdr:col>72</xdr:col>
      <xdr:colOff>38100</xdr:colOff>
      <xdr:row>98</xdr:row>
      <xdr:rowOff>82601</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3652500" y="16783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73728</xdr:rowOff>
    </xdr:from>
    <xdr:ext cx="534377"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3436111" y="16875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78860</xdr:rowOff>
    </xdr:from>
    <xdr:to>
      <xdr:col>67</xdr:col>
      <xdr:colOff>101600</xdr:colOff>
      <xdr:row>99</xdr:row>
      <xdr:rowOff>9010</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2763500" y="16880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137</xdr:rowOff>
    </xdr:from>
    <xdr:ext cx="469744"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2579428" y="16973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投資及び出資金グラフ枠">
          <a:extLst>
            <a:ext uri="{FF2B5EF4-FFF2-40B4-BE49-F238E27FC236}">
              <a16:creationId xmlns:a16="http://schemas.microsoft.com/office/drawing/2014/main" id="{00000000-0008-0000-0600-0000E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89281</xdr:rowOff>
    </xdr:from>
    <xdr:to>
      <xdr:col>116</xdr:col>
      <xdr:colOff>62864</xdr:colOff>
      <xdr:row>39</xdr:row>
      <xdr:rowOff>44450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flipV="1">
          <a:off x="22159595" y="5404231"/>
          <a:ext cx="1269" cy="13267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8" name="投資及び出資金最小値テキスト">
          <a:extLst>
            <a:ext uri="{FF2B5EF4-FFF2-40B4-BE49-F238E27FC236}">
              <a16:creationId xmlns:a16="http://schemas.microsoft.com/office/drawing/2014/main" id="{00000000-0008-0000-0600-0000E2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35958</xdr:rowOff>
    </xdr:from>
    <xdr:ext cx="534377" cy="259045"/>
    <xdr:sp macro="" textlink="">
      <xdr:nvSpPr>
        <xdr:cNvPr id="740" name="投資及び出資金最大値テキスト">
          <a:extLst>
            <a:ext uri="{FF2B5EF4-FFF2-40B4-BE49-F238E27FC236}">
              <a16:creationId xmlns:a16="http://schemas.microsoft.com/office/drawing/2014/main" id="{00000000-0008-0000-0600-0000E4020000}"/>
            </a:ext>
          </a:extLst>
        </xdr:cNvPr>
        <xdr:cNvSpPr txBox="1"/>
      </xdr:nvSpPr>
      <xdr:spPr>
        <a:xfrm>
          <a:off x="22212300" y="5179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89281</xdr:rowOff>
    </xdr:from>
    <xdr:to>
      <xdr:col>116</xdr:col>
      <xdr:colOff>152400</xdr:colOff>
      <xdr:row>31</xdr:row>
      <xdr:rowOff>89281</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2072600" y="54042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49928</xdr:rowOff>
    </xdr:from>
    <xdr:ext cx="469744" cy="259045"/>
    <xdr:sp macro="" textlink="">
      <xdr:nvSpPr>
        <xdr:cNvPr id="743" name="投資及び出資金平均値テキスト">
          <a:extLst>
            <a:ext uri="{FF2B5EF4-FFF2-40B4-BE49-F238E27FC236}">
              <a16:creationId xmlns:a16="http://schemas.microsoft.com/office/drawing/2014/main" id="{00000000-0008-0000-0600-0000E7020000}"/>
            </a:ext>
          </a:extLst>
        </xdr:cNvPr>
        <xdr:cNvSpPr txBox="1"/>
      </xdr:nvSpPr>
      <xdr:spPr>
        <a:xfrm>
          <a:off x="22212300" y="63935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27051</xdr:rowOff>
    </xdr:from>
    <xdr:to>
      <xdr:col>116</xdr:col>
      <xdr:colOff>114300</xdr:colOff>
      <xdr:row>38</xdr:row>
      <xdr:rowOff>128651</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22110700" y="654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6223</xdr:rowOff>
    </xdr:from>
    <xdr:to>
      <xdr:col>112</xdr:col>
      <xdr:colOff>38100</xdr:colOff>
      <xdr:row>38</xdr:row>
      <xdr:rowOff>107823</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21272500" y="6521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124350</xdr:rowOff>
    </xdr:from>
    <xdr:ext cx="469744"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088428" y="62965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4699</xdr:rowOff>
    </xdr:from>
    <xdr:to>
      <xdr:col>107</xdr:col>
      <xdr:colOff>101600</xdr:colOff>
      <xdr:row>38</xdr:row>
      <xdr:rowOff>106299</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0383500" y="6519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122826</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0199428" y="6295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162560</xdr:rowOff>
    </xdr:from>
    <xdr:to>
      <xdr:col>102</xdr:col>
      <xdr:colOff>165100</xdr:colOff>
      <xdr:row>38</xdr:row>
      <xdr:rowOff>92710</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19494500" y="650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109237</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9310428" y="6281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5207</xdr:rowOff>
    </xdr:from>
    <xdr:to>
      <xdr:col>98</xdr:col>
      <xdr:colOff>38100</xdr:colOff>
      <xdr:row>38</xdr:row>
      <xdr:rowOff>106807</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18605500" y="6520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123334</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8421428" y="6295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62" name="投資及び出資金該当値テキスト">
          <a:extLst>
            <a:ext uri="{FF2B5EF4-FFF2-40B4-BE49-F238E27FC236}">
              <a16:creationId xmlns:a16="http://schemas.microsoft.com/office/drawing/2014/main" id="{00000000-0008-0000-0600-0000FA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1" name="貸付金グラフ枠">
          <a:extLst>
            <a:ext uri="{FF2B5EF4-FFF2-40B4-BE49-F238E27FC236}">
              <a16:creationId xmlns:a16="http://schemas.microsoft.com/office/drawing/2014/main" id="{00000000-0008-0000-0600-000017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112816</xdr:rowOff>
    </xdr:from>
    <xdr:to>
      <xdr:col>116</xdr:col>
      <xdr:colOff>62864</xdr:colOff>
      <xdr:row>58</xdr:row>
      <xdr:rowOff>139700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flipV="1">
          <a:off x="22159595" y="8856766"/>
          <a:ext cx="1269" cy="12270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143966</xdr:rowOff>
    </xdr:from>
    <xdr:ext cx="249299" cy="259045"/>
    <xdr:sp macro="" textlink="">
      <xdr:nvSpPr>
        <xdr:cNvPr id="793" name="貸付金最小値テキスト">
          <a:extLst>
            <a:ext uri="{FF2B5EF4-FFF2-40B4-BE49-F238E27FC236}">
              <a16:creationId xmlns:a16="http://schemas.microsoft.com/office/drawing/2014/main" id="{00000000-0008-0000-0600-000019030000}"/>
            </a:ext>
          </a:extLst>
        </xdr:cNvPr>
        <xdr:cNvSpPr txBox="1"/>
      </xdr:nvSpPr>
      <xdr:spPr>
        <a:xfrm>
          <a:off x="22212300" y="1008806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59493</xdr:rowOff>
    </xdr:from>
    <xdr:ext cx="534377" cy="259045"/>
    <xdr:sp macro="" textlink="">
      <xdr:nvSpPr>
        <xdr:cNvPr id="795" name="貸付金最大値テキスト">
          <a:extLst>
            <a:ext uri="{FF2B5EF4-FFF2-40B4-BE49-F238E27FC236}">
              <a16:creationId xmlns:a16="http://schemas.microsoft.com/office/drawing/2014/main" id="{00000000-0008-0000-0600-00001B030000}"/>
            </a:ext>
          </a:extLst>
        </xdr:cNvPr>
        <xdr:cNvSpPr txBox="1"/>
      </xdr:nvSpPr>
      <xdr:spPr>
        <a:xfrm>
          <a:off x="22212300" y="8631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53,676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112816</xdr:rowOff>
    </xdr:from>
    <xdr:to>
      <xdr:col>116</xdr:col>
      <xdr:colOff>152400</xdr:colOff>
      <xdr:row>51</xdr:row>
      <xdr:rowOff>112816</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22072600" y="8856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139700</xdr:rowOff>
    </xdr:from>
    <xdr:to>
      <xdr:col>116</xdr:col>
      <xdr:colOff>63500</xdr:colOff>
      <xdr:row>58</xdr:row>
      <xdr:rowOff>139700</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61417</xdr:rowOff>
    </xdr:from>
    <xdr:ext cx="469744" cy="259045"/>
    <xdr:sp macro="" textlink="">
      <xdr:nvSpPr>
        <xdr:cNvPr id="798" name="貸付金平均値テキスト">
          <a:extLst>
            <a:ext uri="{FF2B5EF4-FFF2-40B4-BE49-F238E27FC236}">
              <a16:creationId xmlns:a16="http://schemas.microsoft.com/office/drawing/2014/main" id="{00000000-0008-0000-0600-00001E030000}"/>
            </a:ext>
          </a:extLst>
        </xdr:cNvPr>
        <xdr:cNvSpPr txBox="1"/>
      </xdr:nvSpPr>
      <xdr:spPr>
        <a:xfrm>
          <a:off x="22212300" y="98340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38540</xdr:rowOff>
    </xdr:from>
    <xdr:to>
      <xdr:col>116</xdr:col>
      <xdr:colOff>114300</xdr:colOff>
      <xdr:row>58</xdr:row>
      <xdr:rowOff>140140</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22110700" y="998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139700</xdr:rowOff>
    </xdr:from>
    <xdr:to>
      <xdr:col>111</xdr:col>
      <xdr:colOff>177800</xdr:colOff>
      <xdr:row>58</xdr:row>
      <xdr:rowOff>139700</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39819</xdr:rowOff>
    </xdr:from>
    <xdr:to>
      <xdr:col>112</xdr:col>
      <xdr:colOff>38100</xdr:colOff>
      <xdr:row>58</xdr:row>
      <xdr:rowOff>141419</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21272500" y="9983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157946</xdr:rowOff>
    </xdr:from>
    <xdr:ext cx="469744"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21088428" y="97591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139700</xdr:rowOff>
    </xdr:from>
    <xdr:to>
      <xdr:col>107</xdr:col>
      <xdr:colOff>50800</xdr:colOff>
      <xdr:row>58</xdr:row>
      <xdr:rowOff>139700</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41488</xdr:rowOff>
    </xdr:from>
    <xdr:to>
      <xdr:col>107</xdr:col>
      <xdr:colOff>101600</xdr:colOff>
      <xdr:row>58</xdr:row>
      <xdr:rowOff>143088</xdr:rowOff>
    </xdr:to>
    <xdr:sp macro="" textlink="">
      <xdr:nvSpPr>
        <xdr:cNvPr id="804" name="フローチャート: 判断 803">
          <a:extLst>
            <a:ext uri="{FF2B5EF4-FFF2-40B4-BE49-F238E27FC236}">
              <a16:creationId xmlns:a16="http://schemas.microsoft.com/office/drawing/2014/main" id="{00000000-0008-0000-0600-000024030000}"/>
            </a:ext>
          </a:extLst>
        </xdr:cNvPr>
        <xdr:cNvSpPr/>
      </xdr:nvSpPr>
      <xdr:spPr>
        <a:xfrm>
          <a:off x="20383500" y="9985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159615</xdr:rowOff>
    </xdr:from>
    <xdr:ext cx="469744"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0199428" y="9760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139700</xdr:rowOff>
    </xdr:from>
    <xdr:to>
      <xdr:col>102</xdr:col>
      <xdr:colOff>114300</xdr:colOff>
      <xdr:row>58</xdr:row>
      <xdr:rowOff>139700</xdr:rowOff>
    </xdr:to>
    <xdr:cxnSp macro="">
      <xdr:nvCxnSpPr>
        <xdr:cNvPr id="806" name="直線コネクタ 805">
          <a:extLst>
            <a:ext uri="{FF2B5EF4-FFF2-40B4-BE49-F238E27FC236}">
              <a16:creationId xmlns:a16="http://schemas.microsoft.com/office/drawing/2014/main" id="{00000000-0008-0000-0600-000026030000}"/>
            </a:ext>
          </a:extLst>
        </xdr:cNvPr>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37099</xdr:rowOff>
    </xdr:from>
    <xdr:to>
      <xdr:col>102</xdr:col>
      <xdr:colOff>165100</xdr:colOff>
      <xdr:row>58</xdr:row>
      <xdr:rowOff>138699</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19494500" y="9981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155226</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9310428" y="97564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25509</xdr:rowOff>
    </xdr:from>
    <xdr:to>
      <xdr:col>98</xdr:col>
      <xdr:colOff>38100</xdr:colOff>
      <xdr:row>58</xdr:row>
      <xdr:rowOff>127109</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18605500" y="9969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143636</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8421428" y="97448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88900</xdr:rowOff>
    </xdr:from>
    <xdr:to>
      <xdr:col>116</xdr:col>
      <xdr:colOff>114300</xdr:colOff>
      <xdr:row>59</xdr:row>
      <xdr:rowOff>19050</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16966</xdr:rowOff>
    </xdr:from>
    <xdr:ext cx="249299" cy="259045"/>
    <xdr:sp macro="" textlink="">
      <xdr:nvSpPr>
        <xdr:cNvPr id="817" name="貸付金該当値テキスト">
          <a:extLst>
            <a:ext uri="{FF2B5EF4-FFF2-40B4-BE49-F238E27FC236}">
              <a16:creationId xmlns:a16="http://schemas.microsoft.com/office/drawing/2014/main" id="{00000000-0008-0000-0600-000031030000}"/>
            </a:ext>
          </a:extLst>
        </xdr:cNvPr>
        <xdr:cNvSpPr txBox="1"/>
      </xdr:nvSpPr>
      <xdr:spPr>
        <a:xfrm>
          <a:off x="22212300" y="996106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88900</xdr:rowOff>
    </xdr:from>
    <xdr:to>
      <xdr:col>112</xdr:col>
      <xdr:colOff>38100</xdr:colOff>
      <xdr:row>59</xdr:row>
      <xdr:rowOff>19050</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10177</xdr:rowOff>
    </xdr:from>
    <xdr:ext cx="249299"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19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88900</xdr:rowOff>
    </xdr:from>
    <xdr:to>
      <xdr:col>107</xdr:col>
      <xdr:colOff>101600</xdr:colOff>
      <xdr:row>59</xdr:row>
      <xdr:rowOff>19050</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10177</xdr:rowOff>
    </xdr:from>
    <xdr:ext cx="249299"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030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88900</xdr:rowOff>
    </xdr:from>
    <xdr:to>
      <xdr:col>102</xdr:col>
      <xdr:colOff>165100</xdr:colOff>
      <xdr:row>59</xdr:row>
      <xdr:rowOff>19050</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10177</xdr:rowOff>
    </xdr:from>
    <xdr:ext cx="249299"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9420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88900</xdr:rowOff>
    </xdr:from>
    <xdr:to>
      <xdr:col>98</xdr:col>
      <xdr:colOff>38100</xdr:colOff>
      <xdr:row>59</xdr:row>
      <xdr:rowOff>19050</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10177</xdr:rowOff>
    </xdr:from>
    <xdr:ext cx="249299"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8531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9" name="繰出金グラフ枠">
          <a:extLst>
            <a:ext uri="{FF2B5EF4-FFF2-40B4-BE49-F238E27FC236}">
              <a16:creationId xmlns:a16="http://schemas.microsoft.com/office/drawing/2014/main" id="{00000000-0008-0000-0600-00005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120307</xdr:rowOff>
    </xdr:from>
    <xdr:to>
      <xdr:col>116</xdr:col>
      <xdr:colOff>62864</xdr:colOff>
      <xdr:row>79</xdr:row>
      <xdr:rowOff>84035</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2159595" y="12121807"/>
          <a:ext cx="1269" cy="15067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87862</xdr:rowOff>
    </xdr:from>
    <xdr:ext cx="534377" cy="259045"/>
    <xdr:sp macro="" textlink="">
      <xdr:nvSpPr>
        <xdr:cNvPr id="851" name="繰出金最小値テキスト">
          <a:extLst>
            <a:ext uri="{FF2B5EF4-FFF2-40B4-BE49-F238E27FC236}">
              <a16:creationId xmlns:a16="http://schemas.microsoft.com/office/drawing/2014/main" id="{00000000-0008-0000-0600-000053030000}"/>
            </a:ext>
          </a:extLst>
        </xdr:cNvPr>
        <xdr:cNvSpPr txBox="1"/>
      </xdr:nvSpPr>
      <xdr:spPr>
        <a:xfrm>
          <a:off x="22212300" y="13632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84035</xdr:rowOff>
    </xdr:from>
    <xdr:to>
      <xdr:col>116</xdr:col>
      <xdr:colOff>152400</xdr:colOff>
      <xdr:row>79</xdr:row>
      <xdr:rowOff>84035</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3628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66984</xdr:rowOff>
    </xdr:from>
    <xdr:ext cx="534377" cy="259045"/>
    <xdr:sp macro="" textlink="">
      <xdr:nvSpPr>
        <xdr:cNvPr id="853" name="繰出金最大値テキスト">
          <a:extLst>
            <a:ext uri="{FF2B5EF4-FFF2-40B4-BE49-F238E27FC236}">
              <a16:creationId xmlns:a16="http://schemas.microsoft.com/office/drawing/2014/main" id="{00000000-0008-0000-0600-000055030000}"/>
            </a:ext>
          </a:extLst>
        </xdr:cNvPr>
        <xdr:cNvSpPr txBox="1"/>
      </xdr:nvSpPr>
      <xdr:spPr>
        <a:xfrm>
          <a:off x="22212300" y="11897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58,509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120307</xdr:rowOff>
    </xdr:from>
    <xdr:to>
      <xdr:col>116</xdr:col>
      <xdr:colOff>152400</xdr:colOff>
      <xdr:row>70</xdr:row>
      <xdr:rowOff>120307</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2121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23495</xdr:rowOff>
    </xdr:from>
    <xdr:to>
      <xdr:col>116</xdr:col>
      <xdr:colOff>63500</xdr:colOff>
      <xdr:row>73</xdr:row>
      <xdr:rowOff>54470</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1323300" y="12539345"/>
          <a:ext cx="838200" cy="3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91673</xdr:rowOff>
    </xdr:from>
    <xdr:ext cx="534377" cy="259045"/>
    <xdr:sp macro="" textlink="">
      <xdr:nvSpPr>
        <xdr:cNvPr id="856" name="繰出金平均値テキスト">
          <a:extLst>
            <a:ext uri="{FF2B5EF4-FFF2-40B4-BE49-F238E27FC236}">
              <a16:creationId xmlns:a16="http://schemas.microsoft.com/office/drawing/2014/main" id="{00000000-0008-0000-0600-000058030000}"/>
            </a:ext>
          </a:extLst>
        </xdr:cNvPr>
        <xdr:cNvSpPr txBox="1"/>
      </xdr:nvSpPr>
      <xdr:spPr>
        <a:xfrm>
          <a:off x="22212300" y="127789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113246</xdr:rowOff>
    </xdr:from>
    <xdr:to>
      <xdr:col>116</xdr:col>
      <xdr:colOff>114300</xdr:colOff>
      <xdr:row>75</xdr:row>
      <xdr:rowOff>43396</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2110700" y="12800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54470</xdr:rowOff>
    </xdr:from>
    <xdr:to>
      <xdr:col>111</xdr:col>
      <xdr:colOff>177800</xdr:colOff>
      <xdr:row>74</xdr:row>
      <xdr:rowOff>6845</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0434300" y="12570320"/>
          <a:ext cx="889000" cy="123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138468</xdr:rowOff>
    </xdr:from>
    <xdr:to>
      <xdr:col>112</xdr:col>
      <xdr:colOff>38100</xdr:colOff>
      <xdr:row>75</xdr:row>
      <xdr:rowOff>68618</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1272500" y="12825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59745</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056111" y="12918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6845</xdr:rowOff>
    </xdr:from>
    <xdr:to>
      <xdr:col>107</xdr:col>
      <xdr:colOff>50800</xdr:colOff>
      <xdr:row>74</xdr:row>
      <xdr:rowOff>32106</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19545300" y="12694145"/>
          <a:ext cx="889000" cy="25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46533</xdr:rowOff>
    </xdr:from>
    <xdr:to>
      <xdr:col>107</xdr:col>
      <xdr:colOff>101600</xdr:colOff>
      <xdr:row>75</xdr:row>
      <xdr:rowOff>148134</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0383500" y="1290528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139259</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7111" y="12998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32106</xdr:rowOff>
    </xdr:from>
    <xdr:to>
      <xdr:col>102</xdr:col>
      <xdr:colOff>114300</xdr:colOff>
      <xdr:row>74</xdr:row>
      <xdr:rowOff>76264</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8656300" y="12719406"/>
          <a:ext cx="889000" cy="44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80099</xdr:rowOff>
    </xdr:from>
    <xdr:to>
      <xdr:col>102</xdr:col>
      <xdr:colOff>165100</xdr:colOff>
      <xdr:row>76</xdr:row>
      <xdr:rowOff>10249</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9494500" y="12938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1376</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278111" y="13031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114656</xdr:rowOff>
    </xdr:from>
    <xdr:to>
      <xdr:col>98</xdr:col>
      <xdr:colOff>38100</xdr:colOff>
      <xdr:row>76</xdr:row>
      <xdr:rowOff>44807</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8605500" y="1297340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35932</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8389111" y="13066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72</xdr:row>
      <xdr:rowOff>144145</xdr:rowOff>
    </xdr:from>
    <xdr:to>
      <xdr:col>116</xdr:col>
      <xdr:colOff>114300</xdr:colOff>
      <xdr:row>73</xdr:row>
      <xdr:rowOff>74295</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2110700" y="12488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71</xdr:row>
      <xdr:rowOff>167022</xdr:rowOff>
    </xdr:from>
    <xdr:ext cx="534377" cy="259045"/>
    <xdr:sp macro="" textlink="">
      <xdr:nvSpPr>
        <xdr:cNvPr id="875" name="繰出金該当値テキスト">
          <a:extLst>
            <a:ext uri="{FF2B5EF4-FFF2-40B4-BE49-F238E27FC236}">
              <a16:creationId xmlns:a16="http://schemas.microsoft.com/office/drawing/2014/main" id="{00000000-0008-0000-0600-00006B030000}"/>
            </a:ext>
          </a:extLst>
        </xdr:cNvPr>
        <xdr:cNvSpPr txBox="1"/>
      </xdr:nvSpPr>
      <xdr:spPr>
        <a:xfrm>
          <a:off x="22212300" y="12339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3670</xdr:rowOff>
    </xdr:from>
    <xdr:to>
      <xdr:col>112</xdr:col>
      <xdr:colOff>38100</xdr:colOff>
      <xdr:row>73</xdr:row>
      <xdr:rowOff>105270</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1272500" y="12519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71</xdr:row>
      <xdr:rowOff>121797</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056111" y="12294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73</xdr:row>
      <xdr:rowOff>127495</xdr:rowOff>
    </xdr:from>
    <xdr:to>
      <xdr:col>107</xdr:col>
      <xdr:colOff>101600</xdr:colOff>
      <xdr:row>74</xdr:row>
      <xdr:rowOff>57645</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0383500" y="12643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74172</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0167111" y="12418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73</xdr:row>
      <xdr:rowOff>152756</xdr:rowOff>
    </xdr:from>
    <xdr:to>
      <xdr:col>102</xdr:col>
      <xdr:colOff>165100</xdr:colOff>
      <xdr:row>74</xdr:row>
      <xdr:rowOff>82906</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9494500" y="12668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99433</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278111" y="12443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25464</xdr:rowOff>
    </xdr:from>
    <xdr:to>
      <xdr:col>98</xdr:col>
      <xdr:colOff>38100</xdr:colOff>
      <xdr:row>74</xdr:row>
      <xdr:rowOff>127064</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8605500" y="12712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143591</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389111" y="12487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8" name="前年度繰上充用金グラフ枠">
          <a:extLst>
            <a:ext uri="{FF2B5EF4-FFF2-40B4-BE49-F238E27FC236}">
              <a16:creationId xmlns:a16="http://schemas.microsoft.com/office/drawing/2014/main" id="{00000000-0008-0000-0600-000082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0" name="前年度繰上充用金最小値テキスト">
          <a:extLst>
            <a:ext uri="{FF2B5EF4-FFF2-40B4-BE49-F238E27FC236}">
              <a16:creationId xmlns:a16="http://schemas.microsoft.com/office/drawing/2014/main" id="{00000000-0008-0000-0600-000084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2" name="前年度繰上充用金最大値テキスト">
          <a:extLst>
            <a:ext uri="{FF2B5EF4-FFF2-40B4-BE49-F238E27FC236}">
              <a16:creationId xmlns:a16="http://schemas.microsoft.com/office/drawing/2014/main" id="{00000000-0008-0000-0600-000086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5" name="前年度繰上充用金平均値テキスト">
          <a:extLst>
            <a:ext uri="{FF2B5EF4-FFF2-40B4-BE49-F238E27FC236}">
              <a16:creationId xmlns:a16="http://schemas.microsoft.com/office/drawing/2014/main" id="{00000000-0008-0000-0600-000089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4" name="前年度繰上充用金該当値テキスト">
          <a:extLst>
            <a:ext uri="{FF2B5EF4-FFF2-40B4-BE49-F238E27FC236}">
              <a16:creationId xmlns:a16="http://schemas.microsoft.com/office/drawing/2014/main" id="{00000000-0008-0000-0600-00009C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4" name="正方形/長方形 933">
          <a:extLst>
            <a:ext uri="{FF2B5EF4-FFF2-40B4-BE49-F238E27FC236}">
              <a16:creationId xmlns:a16="http://schemas.microsoft.com/office/drawing/2014/main" id="{00000000-0008-0000-0600-0000A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歳出決算総額は、住民一人当たり</a:t>
          </a:r>
          <a:r>
            <a:rPr kumimoji="1" lang="en-US" altLang="ja-JP" sz="1300">
              <a:latin typeface="ＭＳ Ｐゴシック" panose="020B0600070205080204" pitchFamily="50" charset="-128"/>
              <a:ea typeface="ＭＳ Ｐゴシック" panose="020B0600070205080204" pitchFamily="50" charset="-128"/>
            </a:rPr>
            <a:t>433,988</a:t>
          </a:r>
          <a:r>
            <a:rPr kumimoji="1" lang="ja-JP" altLang="en-US" sz="1300">
              <a:latin typeface="ＭＳ Ｐゴシック" panose="020B0600070205080204" pitchFamily="50" charset="-128"/>
              <a:ea typeface="ＭＳ Ｐゴシック" panose="020B0600070205080204" pitchFamily="50" charset="-128"/>
            </a:rPr>
            <a:t>円となっており、主な構成項目は扶助費（</a:t>
          </a:r>
          <a:r>
            <a:rPr kumimoji="1" lang="en-US" altLang="ja-JP" sz="1300">
              <a:latin typeface="ＭＳ Ｐゴシック" panose="020B0600070205080204" pitchFamily="50" charset="-128"/>
              <a:ea typeface="ＭＳ Ｐゴシック" panose="020B0600070205080204" pitchFamily="50" charset="-128"/>
            </a:rPr>
            <a:t>147,134</a:t>
          </a:r>
          <a:r>
            <a:rPr kumimoji="1" lang="ja-JP" altLang="en-US" sz="1300">
              <a:latin typeface="ＭＳ Ｐゴシック" panose="020B0600070205080204" pitchFamily="50" charset="-128"/>
              <a:ea typeface="ＭＳ Ｐゴシック" panose="020B0600070205080204" pitchFamily="50" charset="-128"/>
            </a:rPr>
            <a:t>円）、人件費（</a:t>
          </a:r>
          <a:r>
            <a:rPr kumimoji="1" lang="en-US" altLang="ja-JP" sz="1300">
              <a:latin typeface="ＭＳ Ｐゴシック" panose="020B0600070205080204" pitchFamily="50" charset="-128"/>
              <a:ea typeface="ＭＳ Ｐゴシック" panose="020B0600070205080204" pitchFamily="50" charset="-128"/>
            </a:rPr>
            <a:t>83,982</a:t>
          </a:r>
          <a:r>
            <a:rPr kumimoji="1" lang="ja-JP" altLang="en-US" sz="1300">
              <a:latin typeface="ＭＳ Ｐゴシック" panose="020B0600070205080204" pitchFamily="50" charset="-128"/>
              <a:ea typeface="ＭＳ Ｐゴシック" panose="020B0600070205080204" pitchFamily="50" charset="-128"/>
            </a:rPr>
            <a:t>円）、補助費等（</a:t>
          </a:r>
          <a:r>
            <a:rPr kumimoji="1" lang="en-US" altLang="ja-JP" sz="1300">
              <a:latin typeface="ＭＳ Ｐゴシック" panose="020B0600070205080204" pitchFamily="50" charset="-128"/>
              <a:ea typeface="ＭＳ Ｐゴシック" panose="020B0600070205080204" pitchFamily="50" charset="-128"/>
            </a:rPr>
            <a:t>54,514</a:t>
          </a:r>
          <a:r>
            <a:rPr kumimoji="1" lang="ja-JP" altLang="en-US" sz="1300">
              <a:latin typeface="ＭＳ Ｐゴシック" panose="020B0600070205080204" pitchFamily="50" charset="-128"/>
              <a:ea typeface="ＭＳ Ｐゴシック" panose="020B0600070205080204" pitchFamily="50" charset="-128"/>
            </a:rPr>
            <a:t>円）となっている。</a:t>
          </a:r>
        </a:p>
        <a:p>
          <a:r>
            <a:rPr kumimoji="1" lang="ja-JP" altLang="en-US" sz="1300">
              <a:latin typeface="ＭＳ Ｐゴシック" panose="020B0600070205080204" pitchFamily="50" charset="-128"/>
              <a:ea typeface="ＭＳ Ｐゴシック" panose="020B0600070205080204" pitchFamily="50" charset="-128"/>
            </a:rPr>
            <a:t>　扶助費については、国施策である定額減税補足給付金事業を実施したことや、児童手当給付費において制度改正により、支給対象年齢が拡充等されたことから増加している。障害福祉サービス費や障害児通所給付費についても増加傾向にあるため、類似団体内平均値を上回っており、今後もこの傾向は続くと見込まれる。</a:t>
          </a:r>
        </a:p>
        <a:p>
          <a:r>
            <a:rPr kumimoji="1" lang="ja-JP" altLang="en-US" sz="1300">
              <a:latin typeface="ＭＳ Ｐゴシック" panose="020B0600070205080204" pitchFamily="50" charset="-128"/>
              <a:ea typeface="ＭＳ Ｐゴシック" panose="020B0600070205080204" pitchFamily="50" charset="-128"/>
            </a:rPr>
            <a:t>　人件費については、職員数や退職手当が増加したことや、会計年度任用職員への勤勉手当の支給が開始されたことにより増加し、依然として類似団体内平均値を上回っている。公立保育所が５か所、公立こども園が１か所、公立幼稚園が３か所あることもコスト増の要因と考えられるが、事務の効率化や民間委託の検討など今後も引き続き人件費の抑制に努めていく。</a:t>
          </a:r>
        </a:p>
        <a:p>
          <a:r>
            <a:rPr kumimoji="1" lang="ja-JP" altLang="en-US" sz="1300">
              <a:latin typeface="ＭＳ Ｐゴシック" panose="020B0600070205080204" pitchFamily="50" charset="-128"/>
              <a:ea typeface="ＭＳ Ｐゴシック" panose="020B0600070205080204" pitchFamily="50" charset="-128"/>
            </a:rPr>
            <a:t>　補助費等については類似団体内平均値を下回ったが、その内訳は、整備途上である公共下水道事業会計への繰出しが大きく占めているため、今後も引き続き、一部事務組合への負担金も含めて経費の抑制に努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大阪府藤井寺市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62,304
61,059
8.89
27,275,185
27,039,243
228,338
15,105,489
15,295,446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2.4
19.9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103124</xdr:rowOff>
    </xdr:from>
    <xdr:to>
      <xdr:col>24</xdr:col>
      <xdr:colOff>62865</xdr:colOff>
      <xdr:row>38</xdr:row>
      <xdr:rowOff>10313</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246624"/>
          <a:ext cx="1270" cy="12787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14140</xdr:rowOff>
    </xdr:from>
    <xdr:ext cx="469744" cy="25904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529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10313</xdr:rowOff>
    </xdr:from>
    <xdr:to>
      <xdr:col>24</xdr:col>
      <xdr:colOff>152400</xdr:colOff>
      <xdr:row>38</xdr:row>
      <xdr:rowOff>10313</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525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49801</xdr:rowOff>
    </xdr:from>
    <xdr:ext cx="469744" cy="25904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5021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5,080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103124</xdr:rowOff>
    </xdr:from>
    <xdr:to>
      <xdr:col>24</xdr:col>
      <xdr:colOff>152400</xdr:colOff>
      <xdr:row>30</xdr:row>
      <xdr:rowOff>103124</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246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61062</xdr:rowOff>
    </xdr:from>
    <xdr:to>
      <xdr:col>24</xdr:col>
      <xdr:colOff>63500</xdr:colOff>
      <xdr:row>35</xdr:row>
      <xdr:rowOff>121869</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3797300" y="6061812"/>
          <a:ext cx="838200" cy="608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13936</xdr:rowOff>
    </xdr:from>
    <xdr:ext cx="469744" cy="25904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58432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162509</xdr:rowOff>
    </xdr:from>
    <xdr:to>
      <xdr:col>24</xdr:col>
      <xdr:colOff>114300</xdr:colOff>
      <xdr:row>35</xdr:row>
      <xdr:rowOff>92659</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5991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121869</xdr:rowOff>
    </xdr:from>
    <xdr:to>
      <xdr:col>19</xdr:col>
      <xdr:colOff>177800</xdr:colOff>
      <xdr:row>36</xdr:row>
      <xdr:rowOff>4826</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2908300" y="6122619"/>
          <a:ext cx="889000" cy="54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3861</xdr:rowOff>
    </xdr:from>
    <xdr:to>
      <xdr:col>20</xdr:col>
      <xdr:colOff>38100</xdr:colOff>
      <xdr:row>35</xdr:row>
      <xdr:rowOff>105461</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6004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121988</xdr:rowOff>
    </xdr:from>
    <xdr:ext cx="469744" cy="25904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428" y="5779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83922</xdr:rowOff>
    </xdr:from>
    <xdr:to>
      <xdr:col>15</xdr:col>
      <xdr:colOff>50800</xdr:colOff>
      <xdr:row>36</xdr:row>
      <xdr:rowOff>4826</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a:off x="2019300" y="6084672"/>
          <a:ext cx="889000" cy="92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29007</xdr:rowOff>
    </xdr:from>
    <xdr:to>
      <xdr:col>15</xdr:col>
      <xdr:colOff>101600</xdr:colOff>
      <xdr:row>35</xdr:row>
      <xdr:rowOff>130607</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6029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147134</xdr:rowOff>
    </xdr:from>
    <xdr:ext cx="469744"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428" y="5804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83922</xdr:rowOff>
    </xdr:from>
    <xdr:to>
      <xdr:col>10</xdr:col>
      <xdr:colOff>114300</xdr:colOff>
      <xdr:row>35</xdr:row>
      <xdr:rowOff>154331</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flipV="1">
          <a:off x="1130300" y="6084672"/>
          <a:ext cx="889000" cy="70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16205</xdr:rowOff>
    </xdr:from>
    <xdr:to>
      <xdr:col>10</xdr:col>
      <xdr:colOff>165100</xdr:colOff>
      <xdr:row>35</xdr:row>
      <xdr:rowOff>117805</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601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134332</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428" y="5792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36779</xdr:rowOff>
    </xdr:from>
    <xdr:to>
      <xdr:col>6</xdr:col>
      <xdr:colOff>38100</xdr:colOff>
      <xdr:row>35</xdr:row>
      <xdr:rowOff>138379</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6037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154906</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428" y="5812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10262</xdr:rowOff>
    </xdr:from>
    <xdr:to>
      <xdr:col>24</xdr:col>
      <xdr:colOff>114300</xdr:colOff>
      <xdr:row>35</xdr:row>
      <xdr:rowOff>111862</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6011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160139</xdr:rowOff>
    </xdr:from>
    <xdr:ext cx="469744" cy="25904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5989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71069</xdr:rowOff>
    </xdr:from>
    <xdr:to>
      <xdr:col>20</xdr:col>
      <xdr:colOff>38100</xdr:colOff>
      <xdr:row>36</xdr:row>
      <xdr:rowOff>1219</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6071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163796</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428" y="61645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125476</xdr:rowOff>
    </xdr:from>
    <xdr:to>
      <xdr:col>15</xdr:col>
      <xdr:colOff>101600</xdr:colOff>
      <xdr:row>36</xdr:row>
      <xdr:rowOff>55626</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6126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46753</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428" y="6218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33122</xdr:rowOff>
    </xdr:from>
    <xdr:to>
      <xdr:col>10</xdr:col>
      <xdr:colOff>165100</xdr:colOff>
      <xdr:row>35</xdr:row>
      <xdr:rowOff>134722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603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125849</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428" y="61265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103531</xdr:rowOff>
    </xdr:from>
    <xdr:to>
      <xdr:col>6</xdr:col>
      <xdr:colOff>38100</xdr:colOff>
      <xdr:row>36</xdr:row>
      <xdr:rowOff>33681</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6104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24808</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428" y="6197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63524</xdr:rowOff>
    </xdr:from>
    <xdr:to>
      <xdr:col>24</xdr:col>
      <xdr:colOff>62865</xdr:colOff>
      <xdr:row>58</xdr:row>
      <xdr:rowOff>64843</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807474"/>
          <a:ext cx="1270" cy="12014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68670</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12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64843</xdr:rowOff>
    </xdr:from>
    <xdr:to>
      <xdr:col>24</xdr:col>
      <xdr:colOff>152400</xdr:colOff>
      <xdr:row>58</xdr:row>
      <xdr:rowOff>64843</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08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10201</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5827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215,413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63524</xdr:rowOff>
    </xdr:from>
    <xdr:to>
      <xdr:col>24</xdr:col>
      <xdr:colOff>152400</xdr:colOff>
      <xdr:row>51</xdr:row>
      <xdr:rowOff>63524</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807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48835</xdr:rowOff>
    </xdr:from>
    <xdr:to>
      <xdr:col>24</xdr:col>
      <xdr:colOff>63500</xdr:colOff>
      <xdr:row>58</xdr:row>
      <xdr:rowOff>3774</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821485"/>
          <a:ext cx="838200" cy="126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128458</xdr:rowOff>
    </xdr:from>
    <xdr:ext cx="534377"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5582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105581</xdr:rowOff>
    </xdr:from>
    <xdr:to>
      <xdr:col>24</xdr:col>
      <xdr:colOff>114300</xdr:colOff>
      <xdr:row>57</xdr:row>
      <xdr:rowOff>35731</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706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3774</xdr:rowOff>
    </xdr:from>
    <xdr:to>
      <xdr:col>19</xdr:col>
      <xdr:colOff>177800</xdr:colOff>
      <xdr:row>58</xdr:row>
      <xdr:rowOff>45320</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947874"/>
          <a:ext cx="889000" cy="41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147800</xdr:rowOff>
    </xdr:from>
    <xdr:to>
      <xdr:col>20</xdr:col>
      <xdr:colOff>38100</xdr:colOff>
      <xdr:row>57</xdr:row>
      <xdr:rowOff>77950</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749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94477</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524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163709</xdr:rowOff>
    </xdr:from>
    <xdr:to>
      <xdr:col>15</xdr:col>
      <xdr:colOff>50800</xdr:colOff>
      <xdr:row>58</xdr:row>
      <xdr:rowOff>45320</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936359"/>
          <a:ext cx="889000" cy="53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126305</xdr:rowOff>
    </xdr:from>
    <xdr:to>
      <xdr:col>15</xdr:col>
      <xdr:colOff>101600</xdr:colOff>
      <xdr:row>57</xdr:row>
      <xdr:rowOff>56455</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727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72982</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502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58579</xdr:rowOff>
    </xdr:from>
    <xdr:to>
      <xdr:col>10</xdr:col>
      <xdr:colOff>114300</xdr:colOff>
      <xdr:row>57</xdr:row>
      <xdr:rowOff>163709</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316879"/>
          <a:ext cx="889000" cy="619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121942</xdr:rowOff>
    </xdr:from>
    <xdr:to>
      <xdr:col>10</xdr:col>
      <xdr:colOff>165100</xdr:colOff>
      <xdr:row>57</xdr:row>
      <xdr:rowOff>52092</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723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68619</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498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53134</xdr:rowOff>
    </xdr:from>
    <xdr:to>
      <xdr:col>6</xdr:col>
      <xdr:colOff>38100</xdr:colOff>
      <xdr:row>53</xdr:row>
      <xdr:rowOff>154734</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13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171261</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8915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169485</xdr:rowOff>
    </xdr:from>
    <xdr:to>
      <xdr:col>24</xdr:col>
      <xdr:colOff>114300</xdr:colOff>
      <xdr:row>57</xdr:row>
      <xdr:rowOff>99635</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770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147912</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749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124424</xdr:rowOff>
    </xdr:from>
    <xdr:to>
      <xdr:col>20</xdr:col>
      <xdr:colOff>38100</xdr:colOff>
      <xdr:row>58</xdr:row>
      <xdr:rowOff>54574</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897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45701</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30111" y="9989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165970</xdr:rowOff>
    </xdr:from>
    <xdr:to>
      <xdr:col>15</xdr:col>
      <xdr:colOff>101600</xdr:colOff>
      <xdr:row>58</xdr:row>
      <xdr:rowOff>96120</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93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87247</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10031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112909</xdr:rowOff>
    </xdr:from>
    <xdr:to>
      <xdr:col>10</xdr:col>
      <xdr:colOff>165100</xdr:colOff>
      <xdr:row>58</xdr:row>
      <xdr:rowOff>43059</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885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34186</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9978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7779</xdr:rowOff>
    </xdr:from>
    <xdr:to>
      <xdr:col>6</xdr:col>
      <xdr:colOff>38100</xdr:colOff>
      <xdr:row>54</xdr:row>
      <xdr:rowOff>109379</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266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100506</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3588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273,014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110082</xdr:rowOff>
    </xdr:from>
    <xdr:to>
      <xdr:col>24</xdr:col>
      <xdr:colOff>62865</xdr:colOff>
      <xdr:row>78</xdr:row>
      <xdr:rowOff>135621</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633595" y="12111582"/>
          <a:ext cx="1270" cy="13971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139448</xdr:rowOff>
    </xdr:from>
    <xdr:ext cx="599010" cy="259045"/>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686300" y="13512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150,446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135621</xdr:rowOff>
    </xdr:from>
    <xdr:to>
      <xdr:col>24</xdr:col>
      <xdr:colOff>152400</xdr:colOff>
      <xdr:row>78</xdr:row>
      <xdr:rowOff>135621</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3508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56759</xdr:rowOff>
    </xdr:from>
    <xdr:ext cx="599010" cy="259045"/>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686300" y="11886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303,239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110082</xdr:rowOff>
    </xdr:from>
    <xdr:to>
      <xdr:col>24</xdr:col>
      <xdr:colOff>152400</xdr:colOff>
      <xdr:row>70</xdr:row>
      <xdr:rowOff>110082</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2111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80218</xdr:rowOff>
    </xdr:from>
    <xdr:to>
      <xdr:col>24</xdr:col>
      <xdr:colOff>63500</xdr:colOff>
      <xdr:row>74</xdr:row>
      <xdr:rowOff>163812</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3797300" y="12767518"/>
          <a:ext cx="838200" cy="83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98937</xdr:rowOff>
    </xdr:from>
    <xdr:ext cx="599010" cy="259045"/>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686300" y="129576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120510</xdr:rowOff>
    </xdr:from>
    <xdr:to>
      <xdr:col>24</xdr:col>
      <xdr:colOff>114300</xdr:colOff>
      <xdr:row>76</xdr:row>
      <xdr:rowOff>50660</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584700" y="12979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163812</xdr:rowOff>
    </xdr:from>
    <xdr:to>
      <xdr:col>19</xdr:col>
      <xdr:colOff>177800</xdr:colOff>
      <xdr:row>75</xdr:row>
      <xdr:rowOff>149575</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2908300" y="12851112"/>
          <a:ext cx="889000" cy="157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69816</xdr:rowOff>
    </xdr:from>
    <xdr:to>
      <xdr:col>20</xdr:col>
      <xdr:colOff>38100</xdr:colOff>
      <xdr:row>76</xdr:row>
      <xdr:rowOff>171416</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746500" y="1310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162543</xdr:rowOff>
    </xdr:from>
    <xdr:ext cx="599010" cy="259045"/>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497795" y="13192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83400</xdr:rowOff>
    </xdr:from>
    <xdr:to>
      <xdr:col>15</xdr:col>
      <xdr:colOff>50800</xdr:colOff>
      <xdr:row>75</xdr:row>
      <xdr:rowOff>149575</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2019300" y="12942150"/>
          <a:ext cx="889000" cy="66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163131</xdr:rowOff>
    </xdr:from>
    <xdr:to>
      <xdr:col>15</xdr:col>
      <xdr:colOff>101600</xdr:colOff>
      <xdr:row>77</xdr:row>
      <xdr:rowOff>93281</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857500" y="13193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84408</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608795" y="13286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83400</xdr:rowOff>
    </xdr:from>
    <xdr:to>
      <xdr:col>10</xdr:col>
      <xdr:colOff>114300</xdr:colOff>
      <xdr:row>76</xdr:row>
      <xdr:rowOff>135750</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1130300" y="12942150"/>
          <a:ext cx="889000" cy="223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86010</xdr:rowOff>
    </xdr:from>
    <xdr:to>
      <xdr:col>10</xdr:col>
      <xdr:colOff>165100</xdr:colOff>
      <xdr:row>77</xdr:row>
      <xdr:rowOff>16160</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968500" y="1311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7287</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719795" y="132089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187,816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164255</xdr:rowOff>
    </xdr:from>
    <xdr:to>
      <xdr:col>6</xdr:col>
      <xdr:colOff>38100</xdr:colOff>
      <xdr:row>78</xdr:row>
      <xdr:rowOff>94405</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079500" y="13365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85532</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830795" y="134586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29418</xdr:rowOff>
    </xdr:from>
    <xdr:to>
      <xdr:col>24</xdr:col>
      <xdr:colOff>114300</xdr:colOff>
      <xdr:row>74</xdr:row>
      <xdr:rowOff>131018</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584700" y="12716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52295</xdr:rowOff>
    </xdr:from>
    <xdr:ext cx="599010" cy="259045"/>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686300" y="125681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231,505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113012</xdr:rowOff>
    </xdr:from>
    <xdr:to>
      <xdr:col>20</xdr:col>
      <xdr:colOff>38100</xdr:colOff>
      <xdr:row>75</xdr:row>
      <xdr:rowOff>43162</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746500" y="12800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59689</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497795" y="125755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98775</xdr:rowOff>
    </xdr:from>
    <xdr:to>
      <xdr:col>15</xdr:col>
      <xdr:colOff>101600</xdr:colOff>
      <xdr:row>76</xdr:row>
      <xdr:rowOff>28925</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857500" y="12957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45452</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608795" y="12732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32600</xdr:rowOff>
    </xdr:from>
    <xdr:to>
      <xdr:col>10</xdr:col>
      <xdr:colOff>165100</xdr:colOff>
      <xdr:row>75</xdr:row>
      <xdr:rowOff>134200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968500" y="12891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150727</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719795" y="126665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84950</xdr:rowOff>
    </xdr:from>
    <xdr:to>
      <xdr:col>6</xdr:col>
      <xdr:colOff>38100</xdr:colOff>
      <xdr:row>77</xdr:row>
      <xdr:rowOff>15100</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079500" y="1311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31627</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830795" y="128903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144630</xdr:rowOff>
    </xdr:from>
    <xdr:to>
      <xdr:col>24</xdr:col>
      <xdr:colOff>62865</xdr:colOff>
      <xdr:row>98</xdr:row>
      <xdr:rowOff>127874</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403680"/>
          <a:ext cx="1270" cy="15262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131701</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933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127874</xdr:rowOff>
    </xdr:from>
    <xdr:to>
      <xdr:col>24</xdr:col>
      <xdr:colOff>152400</xdr:colOff>
      <xdr:row>98</xdr:row>
      <xdr:rowOff>127874</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929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91307</xdr:rowOff>
    </xdr:from>
    <xdr:ext cx="599010"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178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423,706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144630</xdr:rowOff>
    </xdr:from>
    <xdr:to>
      <xdr:col>24</xdr:col>
      <xdr:colOff>152400</xdr:colOff>
      <xdr:row>89</xdr:row>
      <xdr:rowOff>144630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40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75890</xdr:rowOff>
    </xdr:from>
    <xdr:to>
      <xdr:col>24</xdr:col>
      <xdr:colOff>63500</xdr:colOff>
      <xdr:row>98</xdr:row>
      <xdr:rowOff>92929</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3797300" y="16877990"/>
          <a:ext cx="838200" cy="17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14964</xdr:rowOff>
    </xdr:from>
    <xdr:ext cx="534377"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6456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163537</xdr:rowOff>
    </xdr:from>
    <xdr:to>
      <xdr:col>24</xdr:col>
      <xdr:colOff>114300</xdr:colOff>
      <xdr:row>98</xdr:row>
      <xdr:rowOff>93687</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794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67771</xdr:rowOff>
    </xdr:from>
    <xdr:to>
      <xdr:col>19</xdr:col>
      <xdr:colOff>177800</xdr:colOff>
      <xdr:row>98</xdr:row>
      <xdr:rowOff>75890</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2908300" y="16869871"/>
          <a:ext cx="889000" cy="8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908</xdr:rowOff>
    </xdr:from>
    <xdr:to>
      <xdr:col>20</xdr:col>
      <xdr:colOff>38100</xdr:colOff>
      <xdr:row>98</xdr:row>
      <xdr:rowOff>102508</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803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119035</xdr:rowOff>
    </xdr:from>
    <xdr:ext cx="534377"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530111" y="16578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67771</xdr:rowOff>
    </xdr:from>
    <xdr:to>
      <xdr:col>15</xdr:col>
      <xdr:colOff>50800</xdr:colOff>
      <xdr:row>98</xdr:row>
      <xdr:rowOff>69593</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2019300" y="16869871"/>
          <a:ext cx="889000" cy="1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165610</xdr:rowOff>
    </xdr:from>
    <xdr:to>
      <xdr:col>15</xdr:col>
      <xdr:colOff>101600</xdr:colOff>
      <xdr:row>98</xdr:row>
      <xdr:rowOff>95760</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796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112287</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571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69593</xdr:rowOff>
    </xdr:from>
    <xdr:to>
      <xdr:col>10</xdr:col>
      <xdr:colOff>114300</xdr:colOff>
      <xdr:row>98</xdr:row>
      <xdr:rowOff>98160</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130300" y="16871693"/>
          <a:ext cx="889000" cy="28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170910</xdr:rowOff>
    </xdr:from>
    <xdr:to>
      <xdr:col>10</xdr:col>
      <xdr:colOff>165100</xdr:colOff>
      <xdr:row>98</xdr:row>
      <xdr:rowOff>101060</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801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117587</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576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29324</xdr:rowOff>
    </xdr:from>
    <xdr:to>
      <xdr:col>6</xdr:col>
      <xdr:colOff>38100</xdr:colOff>
      <xdr:row>98</xdr:row>
      <xdr:rowOff>130924</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831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147451</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606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42129</xdr:rowOff>
    </xdr:from>
    <xdr:to>
      <xdr:col>24</xdr:col>
      <xdr:colOff>114300</xdr:colOff>
      <xdr:row>98</xdr:row>
      <xdr:rowOff>143729</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844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141965</xdr:rowOff>
    </xdr:from>
    <xdr:ext cx="534377"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772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25090</xdr:rowOff>
    </xdr:from>
    <xdr:to>
      <xdr:col>20</xdr:col>
      <xdr:colOff>38100</xdr:colOff>
      <xdr:row>98</xdr:row>
      <xdr:rowOff>126690</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82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117817</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530111" y="16919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16971</xdr:rowOff>
    </xdr:from>
    <xdr:to>
      <xdr:col>15</xdr:col>
      <xdr:colOff>101600</xdr:colOff>
      <xdr:row>98</xdr:row>
      <xdr:rowOff>118571</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819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109698</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41111" y="16911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18793</xdr:rowOff>
    </xdr:from>
    <xdr:to>
      <xdr:col>10</xdr:col>
      <xdr:colOff>165100</xdr:colOff>
      <xdr:row>98</xdr:row>
      <xdr:rowOff>120393</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820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111520</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52111" y="16913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47360</xdr:rowOff>
    </xdr:from>
    <xdr:to>
      <xdr:col>6</xdr:col>
      <xdr:colOff>38100</xdr:colOff>
      <xdr:row>98</xdr:row>
      <xdr:rowOff>148960</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849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140087</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63111" y="16942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労働費グラフ枠">
          <a:extLst>
            <a:ext uri="{FF2B5EF4-FFF2-40B4-BE49-F238E27FC236}">
              <a16:creationId xmlns:a16="http://schemas.microsoft.com/office/drawing/2014/main" id="{00000000-0008-0000-07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153797</xdr:rowOff>
    </xdr:from>
    <xdr:to>
      <xdr:col>54</xdr:col>
      <xdr:colOff>189865</xdr:colOff>
      <xdr:row>39</xdr:row>
      <xdr:rowOff>44450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flipV="1">
          <a:off x="10475595" y="5297297"/>
          <a:ext cx="1270" cy="1433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4" name="労働費最小値テキスト">
          <a:extLst>
            <a:ext uri="{FF2B5EF4-FFF2-40B4-BE49-F238E27FC236}">
              <a16:creationId xmlns:a16="http://schemas.microsoft.com/office/drawing/2014/main" id="{00000000-0008-0000-0700-00001C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100474</xdr:rowOff>
    </xdr:from>
    <xdr:ext cx="534377" cy="259045"/>
    <xdr:sp macro="" textlink="">
      <xdr:nvSpPr>
        <xdr:cNvPr id="286" name="労働費最大値テキスト">
          <a:extLst>
            <a:ext uri="{FF2B5EF4-FFF2-40B4-BE49-F238E27FC236}">
              <a16:creationId xmlns:a16="http://schemas.microsoft.com/office/drawing/2014/main" id="{00000000-0008-0000-0700-00001E010000}"/>
            </a:ext>
          </a:extLst>
        </xdr:cNvPr>
        <xdr:cNvSpPr txBox="1"/>
      </xdr:nvSpPr>
      <xdr:spPr>
        <a:xfrm>
          <a:off x="10528300" y="5072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11,289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153797</xdr:rowOff>
    </xdr:from>
    <xdr:to>
      <xdr:col>55</xdr:col>
      <xdr:colOff>88900</xdr:colOff>
      <xdr:row>30</xdr:row>
      <xdr:rowOff>153797</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529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167386</xdr:rowOff>
    </xdr:from>
    <xdr:to>
      <xdr:col>55</xdr:col>
      <xdr:colOff>0</xdr:colOff>
      <xdr:row>38</xdr:row>
      <xdr:rowOff>169291</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9639300" y="6682486"/>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103649</xdr:rowOff>
    </xdr:from>
    <xdr:ext cx="378565" cy="259045"/>
    <xdr:sp macro="" textlink="">
      <xdr:nvSpPr>
        <xdr:cNvPr id="289" name="労働費平均値テキスト">
          <a:extLst>
            <a:ext uri="{FF2B5EF4-FFF2-40B4-BE49-F238E27FC236}">
              <a16:creationId xmlns:a16="http://schemas.microsoft.com/office/drawing/2014/main" id="{00000000-0008-0000-0700-000021010000}"/>
            </a:ext>
          </a:extLst>
        </xdr:cNvPr>
        <xdr:cNvSpPr txBox="1"/>
      </xdr:nvSpPr>
      <xdr:spPr>
        <a:xfrm>
          <a:off x="10528300" y="644729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80772</xdr:rowOff>
    </xdr:from>
    <xdr:to>
      <xdr:col>55</xdr:col>
      <xdr:colOff>50800</xdr:colOff>
      <xdr:row>39</xdr:row>
      <xdr:rowOff>10922</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10426700" y="659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167386</xdr:rowOff>
    </xdr:from>
    <xdr:to>
      <xdr:col>50</xdr:col>
      <xdr:colOff>114300</xdr:colOff>
      <xdr:row>38</xdr:row>
      <xdr:rowOff>170180</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8750300" y="6682486"/>
          <a:ext cx="889000" cy="2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91313</xdr:rowOff>
    </xdr:from>
    <xdr:to>
      <xdr:col>50</xdr:col>
      <xdr:colOff>165100</xdr:colOff>
      <xdr:row>39</xdr:row>
      <xdr:rowOff>21463</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9588500" y="660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37990</xdr:rowOff>
    </xdr:from>
    <xdr:ext cx="378565" cy="259045"/>
    <xdr:sp macro="" textlink="">
      <xdr:nvSpPr>
        <xdr:cNvPr id="293" name="テキスト ボックス 292">
          <a:extLst>
            <a:ext uri="{FF2B5EF4-FFF2-40B4-BE49-F238E27FC236}">
              <a16:creationId xmlns:a16="http://schemas.microsoft.com/office/drawing/2014/main" id="{00000000-0008-0000-0700-000025010000}"/>
            </a:ext>
          </a:extLst>
        </xdr:cNvPr>
        <xdr:cNvSpPr txBox="1"/>
      </xdr:nvSpPr>
      <xdr:spPr>
        <a:xfrm>
          <a:off x="9450017" y="63816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159893</xdr:rowOff>
    </xdr:from>
    <xdr:to>
      <xdr:col>45</xdr:col>
      <xdr:colOff>177800</xdr:colOff>
      <xdr:row>38</xdr:row>
      <xdr:rowOff>170180</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7861300" y="6674993"/>
          <a:ext cx="889000" cy="10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92456</xdr:rowOff>
    </xdr:from>
    <xdr:to>
      <xdr:col>46</xdr:col>
      <xdr:colOff>38100</xdr:colOff>
      <xdr:row>39</xdr:row>
      <xdr:rowOff>22606</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8699500" y="6607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39133</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8561017" y="63827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159385</xdr:rowOff>
    </xdr:from>
    <xdr:to>
      <xdr:col>41</xdr:col>
      <xdr:colOff>50800</xdr:colOff>
      <xdr:row>38</xdr:row>
      <xdr:rowOff>159893</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a:off x="6972300" y="6674485"/>
          <a:ext cx="889000" cy="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90170</xdr:rowOff>
    </xdr:from>
    <xdr:to>
      <xdr:col>41</xdr:col>
      <xdr:colOff>101600</xdr:colOff>
      <xdr:row>39</xdr:row>
      <xdr:rowOff>20320</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7810500" y="660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36847</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7672017" y="63804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86106</xdr:rowOff>
    </xdr:from>
    <xdr:to>
      <xdr:col>36</xdr:col>
      <xdr:colOff>165100</xdr:colOff>
      <xdr:row>39</xdr:row>
      <xdr:rowOff>16256</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6921500" y="660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32783</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6783017" y="63764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118491</xdr:rowOff>
    </xdr:from>
    <xdr:to>
      <xdr:col>55</xdr:col>
      <xdr:colOff>50800</xdr:colOff>
      <xdr:row>39</xdr:row>
      <xdr:rowOff>48641</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10426700" y="6633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59199</xdr:rowOff>
    </xdr:from>
    <xdr:ext cx="378565" cy="259045"/>
    <xdr:sp macro="" textlink="">
      <xdr:nvSpPr>
        <xdr:cNvPr id="308" name="労働費該当値テキスト">
          <a:extLst>
            <a:ext uri="{FF2B5EF4-FFF2-40B4-BE49-F238E27FC236}">
              <a16:creationId xmlns:a16="http://schemas.microsoft.com/office/drawing/2014/main" id="{00000000-0008-0000-0700-000034010000}"/>
            </a:ext>
          </a:extLst>
        </xdr:cNvPr>
        <xdr:cNvSpPr txBox="1"/>
      </xdr:nvSpPr>
      <xdr:spPr>
        <a:xfrm>
          <a:off x="10528300" y="65742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116586</xdr:rowOff>
    </xdr:from>
    <xdr:to>
      <xdr:col>50</xdr:col>
      <xdr:colOff>165100</xdr:colOff>
      <xdr:row>39</xdr:row>
      <xdr:rowOff>46736</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9588500" y="6631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37863</xdr:rowOff>
    </xdr:from>
    <xdr:ext cx="378565"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50017" y="67244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119380</xdr:rowOff>
    </xdr:from>
    <xdr:to>
      <xdr:col>46</xdr:col>
      <xdr:colOff>38100</xdr:colOff>
      <xdr:row>39</xdr:row>
      <xdr:rowOff>49530</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8699500" y="663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40657</xdr:rowOff>
    </xdr:from>
    <xdr:ext cx="378565"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61017" y="67272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109093</xdr:rowOff>
    </xdr:from>
    <xdr:to>
      <xdr:col>41</xdr:col>
      <xdr:colOff>101600</xdr:colOff>
      <xdr:row>39</xdr:row>
      <xdr:rowOff>39243</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7810500" y="6624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30370</xdr:rowOff>
    </xdr:from>
    <xdr:ext cx="378565"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7672017" y="671692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108585</xdr:rowOff>
    </xdr:from>
    <xdr:to>
      <xdr:col>36</xdr:col>
      <xdr:colOff>165100</xdr:colOff>
      <xdr:row>39</xdr:row>
      <xdr:rowOff>38735</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6921500" y="6623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29862</xdr:rowOff>
    </xdr:from>
    <xdr:ext cx="378565"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6783017" y="67164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7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農林水産業費グラフ枠">
          <a:extLst>
            <a:ext uri="{FF2B5EF4-FFF2-40B4-BE49-F238E27FC236}">
              <a16:creationId xmlns:a16="http://schemas.microsoft.com/office/drawing/2014/main" id="{00000000-0008-0000-07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136309</xdr:rowOff>
    </xdr:from>
    <xdr:to>
      <xdr:col>54</xdr:col>
      <xdr:colOff>189865</xdr:colOff>
      <xdr:row>59</xdr:row>
      <xdr:rowOff>40183</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flipV="1">
          <a:off x="10475595" y="8708809"/>
          <a:ext cx="1270" cy="14469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44010</xdr:rowOff>
    </xdr:from>
    <xdr:ext cx="378565" cy="259045"/>
    <xdr:sp macro="" textlink="">
      <xdr:nvSpPr>
        <xdr:cNvPr id="341" name="農林水産業費最小値テキスト">
          <a:extLst>
            <a:ext uri="{FF2B5EF4-FFF2-40B4-BE49-F238E27FC236}">
              <a16:creationId xmlns:a16="http://schemas.microsoft.com/office/drawing/2014/main" id="{00000000-0008-0000-0700-000055010000}"/>
            </a:ext>
          </a:extLst>
        </xdr:cNvPr>
        <xdr:cNvSpPr txBox="1"/>
      </xdr:nvSpPr>
      <xdr:spPr>
        <a:xfrm>
          <a:off x="10528300" y="101595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40183</xdr:rowOff>
    </xdr:from>
    <xdr:to>
      <xdr:col>55</xdr:col>
      <xdr:colOff>88900</xdr:colOff>
      <xdr:row>59</xdr:row>
      <xdr:rowOff>40183</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10155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82986</xdr:rowOff>
    </xdr:from>
    <xdr:ext cx="534377" cy="259045"/>
    <xdr:sp macro="" textlink="">
      <xdr:nvSpPr>
        <xdr:cNvPr id="343" name="農林水産業費最大値テキスト">
          <a:extLst>
            <a:ext uri="{FF2B5EF4-FFF2-40B4-BE49-F238E27FC236}">
              <a16:creationId xmlns:a16="http://schemas.microsoft.com/office/drawing/2014/main" id="{00000000-0008-0000-0700-000057010000}"/>
            </a:ext>
          </a:extLst>
        </xdr:cNvPr>
        <xdr:cNvSpPr txBox="1"/>
      </xdr:nvSpPr>
      <xdr:spPr>
        <a:xfrm>
          <a:off x="10528300" y="8484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38,089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136309</xdr:rowOff>
    </xdr:from>
    <xdr:to>
      <xdr:col>55</xdr:col>
      <xdr:colOff>88900</xdr:colOff>
      <xdr:row>50</xdr:row>
      <xdr:rowOff>136309</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8708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28601</xdr:rowOff>
    </xdr:from>
    <xdr:to>
      <xdr:col>55</xdr:col>
      <xdr:colOff>0</xdr:colOff>
      <xdr:row>59</xdr:row>
      <xdr:rowOff>30696</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flipV="1">
          <a:off x="9639300" y="10144151"/>
          <a:ext cx="838200" cy="2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129188</xdr:rowOff>
    </xdr:from>
    <xdr:ext cx="469744" cy="259045"/>
    <xdr:sp macro="" textlink="">
      <xdr:nvSpPr>
        <xdr:cNvPr id="346" name="農林水産業費平均値テキスト">
          <a:extLst>
            <a:ext uri="{FF2B5EF4-FFF2-40B4-BE49-F238E27FC236}">
              <a16:creationId xmlns:a16="http://schemas.microsoft.com/office/drawing/2014/main" id="{00000000-0008-0000-0700-00005A010000}"/>
            </a:ext>
          </a:extLst>
        </xdr:cNvPr>
        <xdr:cNvSpPr txBox="1"/>
      </xdr:nvSpPr>
      <xdr:spPr>
        <a:xfrm>
          <a:off x="10528300" y="97303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106311</xdr:rowOff>
    </xdr:from>
    <xdr:to>
      <xdr:col>55</xdr:col>
      <xdr:colOff>50800</xdr:colOff>
      <xdr:row>58</xdr:row>
      <xdr:rowOff>36461</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10426700" y="9878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26505</xdr:rowOff>
    </xdr:from>
    <xdr:to>
      <xdr:col>50</xdr:col>
      <xdr:colOff>114300</xdr:colOff>
      <xdr:row>59</xdr:row>
      <xdr:rowOff>30696</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8750300" y="10142055"/>
          <a:ext cx="889000" cy="4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96253</xdr:rowOff>
    </xdr:from>
    <xdr:to>
      <xdr:col>50</xdr:col>
      <xdr:colOff>165100</xdr:colOff>
      <xdr:row>58</xdr:row>
      <xdr:rowOff>26403</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9588500" y="9868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56</xdr:row>
      <xdr:rowOff>42930</xdr:rowOff>
    </xdr:from>
    <xdr:ext cx="469744" cy="259045"/>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9404428" y="9644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18847</xdr:rowOff>
    </xdr:from>
    <xdr:to>
      <xdr:col>45</xdr:col>
      <xdr:colOff>177800</xdr:colOff>
      <xdr:row>59</xdr:row>
      <xdr:rowOff>26505</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7861300" y="10134397"/>
          <a:ext cx="889000" cy="7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98387</xdr:rowOff>
    </xdr:from>
    <xdr:to>
      <xdr:col>46</xdr:col>
      <xdr:colOff>38100</xdr:colOff>
      <xdr:row>58</xdr:row>
      <xdr:rowOff>28537</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8699500" y="9871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56</xdr:row>
      <xdr:rowOff>45064</xdr:rowOff>
    </xdr:from>
    <xdr:ext cx="469744"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8515428" y="9646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18847</xdr:rowOff>
    </xdr:from>
    <xdr:to>
      <xdr:col>41</xdr:col>
      <xdr:colOff>50800</xdr:colOff>
      <xdr:row>59</xdr:row>
      <xdr:rowOff>20562</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6972300" y="10134397"/>
          <a:ext cx="889000" cy="1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90653</xdr:rowOff>
    </xdr:from>
    <xdr:to>
      <xdr:col>41</xdr:col>
      <xdr:colOff>101600</xdr:colOff>
      <xdr:row>58</xdr:row>
      <xdr:rowOff>20803</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7810500" y="9863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56</xdr:row>
      <xdr:rowOff>37330</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7626428" y="9638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111493</xdr:rowOff>
    </xdr:from>
    <xdr:to>
      <xdr:col>36</xdr:col>
      <xdr:colOff>165100</xdr:colOff>
      <xdr:row>58</xdr:row>
      <xdr:rowOff>41643</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6921500" y="9884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56</xdr:row>
      <xdr:rowOff>58170</xdr:rowOff>
    </xdr:from>
    <xdr:ext cx="469744"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6737428" y="9659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149251</xdr:rowOff>
    </xdr:from>
    <xdr:to>
      <xdr:col>55</xdr:col>
      <xdr:colOff>50800</xdr:colOff>
      <xdr:row>59</xdr:row>
      <xdr:rowOff>79401</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10426700" y="10093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64178</xdr:rowOff>
    </xdr:from>
    <xdr:ext cx="378565" cy="259045"/>
    <xdr:sp macro="" textlink="">
      <xdr:nvSpPr>
        <xdr:cNvPr id="365" name="農林水産業費該当値テキスト">
          <a:extLst>
            <a:ext uri="{FF2B5EF4-FFF2-40B4-BE49-F238E27FC236}">
              <a16:creationId xmlns:a16="http://schemas.microsoft.com/office/drawing/2014/main" id="{00000000-0008-0000-0700-00006D010000}"/>
            </a:ext>
          </a:extLst>
        </xdr:cNvPr>
        <xdr:cNvSpPr txBox="1"/>
      </xdr:nvSpPr>
      <xdr:spPr>
        <a:xfrm>
          <a:off x="10528300" y="100082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151346</xdr:rowOff>
    </xdr:from>
    <xdr:to>
      <xdr:col>50</xdr:col>
      <xdr:colOff>165100</xdr:colOff>
      <xdr:row>59</xdr:row>
      <xdr:rowOff>81496</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9588500" y="10095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59</xdr:row>
      <xdr:rowOff>72623</xdr:rowOff>
    </xdr:from>
    <xdr:ext cx="378565"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50017" y="101881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147155</xdr:rowOff>
    </xdr:from>
    <xdr:to>
      <xdr:col>46</xdr:col>
      <xdr:colOff>38100</xdr:colOff>
      <xdr:row>59</xdr:row>
      <xdr:rowOff>77305</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8699500" y="10091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59</xdr:row>
      <xdr:rowOff>68432</xdr:rowOff>
    </xdr:from>
    <xdr:ext cx="378565"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561017" y="101839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139497</xdr:rowOff>
    </xdr:from>
    <xdr:to>
      <xdr:col>41</xdr:col>
      <xdr:colOff>101600</xdr:colOff>
      <xdr:row>59</xdr:row>
      <xdr:rowOff>69647</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7810500" y="10083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59</xdr:row>
      <xdr:rowOff>60774</xdr:rowOff>
    </xdr:from>
    <xdr:ext cx="378565"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7672017" y="101763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141212</xdr:rowOff>
    </xdr:from>
    <xdr:to>
      <xdr:col>36</xdr:col>
      <xdr:colOff>165100</xdr:colOff>
      <xdr:row>59</xdr:row>
      <xdr:rowOff>71362</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6921500" y="10085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59</xdr:row>
      <xdr:rowOff>62489</xdr:rowOff>
    </xdr:from>
    <xdr:ext cx="378565"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6783017" y="101780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8636</xdr:rowOff>
    </xdr:from>
    <xdr:to>
      <xdr:col>54</xdr:col>
      <xdr:colOff>189865</xdr:colOff>
      <xdr:row>79</xdr:row>
      <xdr:rowOff>15342</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10475595" y="12010136"/>
          <a:ext cx="1270" cy="15497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19169</xdr:rowOff>
    </xdr:from>
    <xdr:ext cx="378565" cy="259045"/>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10528300" y="135637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15342</xdr:rowOff>
    </xdr:from>
    <xdr:to>
      <xdr:col>55</xdr:col>
      <xdr:colOff>88900</xdr:colOff>
      <xdr:row>79</xdr:row>
      <xdr:rowOff>15342</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35598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126763</xdr:rowOff>
    </xdr:from>
    <xdr:ext cx="534377" cy="259045"/>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10528300" y="11785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41,440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8636</xdr:rowOff>
    </xdr:from>
    <xdr:to>
      <xdr:col>55</xdr:col>
      <xdr:colOff>88900</xdr:colOff>
      <xdr:row>70</xdr:row>
      <xdr:rowOff>8636</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201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139357</xdr:rowOff>
    </xdr:from>
    <xdr:to>
      <xdr:col>55</xdr:col>
      <xdr:colOff>0</xdr:colOff>
      <xdr:row>78</xdr:row>
      <xdr:rowOff>16103</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9639300" y="13341007"/>
          <a:ext cx="838200" cy="48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58627</xdr:rowOff>
    </xdr:from>
    <xdr:ext cx="469744" cy="259045"/>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10528300" y="130888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35750</xdr:rowOff>
    </xdr:from>
    <xdr:to>
      <xdr:col>55</xdr:col>
      <xdr:colOff>50800</xdr:colOff>
      <xdr:row>77</xdr:row>
      <xdr:rowOff>137350</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10426700" y="1323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57708</xdr:rowOff>
    </xdr:from>
    <xdr:to>
      <xdr:col>50</xdr:col>
      <xdr:colOff>114300</xdr:colOff>
      <xdr:row>77</xdr:row>
      <xdr:rowOff>139357</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8750300" y="13259358"/>
          <a:ext cx="889000" cy="81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28397</xdr:rowOff>
    </xdr:from>
    <xdr:to>
      <xdr:col>50</xdr:col>
      <xdr:colOff>165100</xdr:colOff>
      <xdr:row>77</xdr:row>
      <xdr:rowOff>129997</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9588500" y="13230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75</xdr:row>
      <xdr:rowOff>146524</xdr:rowOff>
    </xdr:from>
    <xdr:ext cx="469744"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9404428" y="130052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57708</xdr:rowOff>
    </xdr:from>
    <xdr:to>
      <xdr:col>45</xdr:col>
      <xdr:colOff>177800</xdr:colOff>
      <xdr:row>78</xdr:row>
      <xdr:rowOff>33096</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7861300" y="13259358"/>
          <a:ext cx="889000" cy="146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128181</xdr:rowOff>
    </xdr:from>
    <xdr:to>
      <xdr:col>46</xdr:col>
      <xdr:colOff>38100</xdr:colOff>
      <xdr:row>77</xdr:row>
      <xdr:rowOff>58331</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8699500" y="13158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75</xdr:row>
      <xdr:rowOff>74858</xdr:rowOff>
    </xdr:from>
    <xdr:ext cx="469744"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8515428" y="129336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163285</xdr:rowOff>
    </xdr:from>
    <xdr:to>
      <xdr:col>41</xdr:col>
      <xdr:colOff>50800</xdr:colOff>
      <xdr:row>78</xdr:row>
      <xdr:rowOff>33096</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6972300" y="13364935"/>
          <a:ext cx="889000" cy="41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129400</xdr:rowOff>
    </xdr:from>
    <xdr:to>
      <xdr:col>41</xdr:col>
      <xdr:colOff>101600</xdr:colOff>
      <xdr:row>77</xdr:row>
      <xdr:rowOff>59550</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810500" y="1315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75</xdr:row>
      <xdr:rowOff>76078</xdr:rowOff>
    </xdr:from>
    <xdr:ext cx="469744"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626428" y="129348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47980</xdr:rowOff>
    </xdr:from>
    <xdr:to>
      <xdr:col>36</xdr:col>
      <xdr:colOff>165100</xdr:colOff>
      <xdr:row>76</xdr:row>
      <xdr:rowOff>149580</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921500" y="1307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166108</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705111" y="12853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136753</xdr:rowOff>
    </xdr:from>
    <xdr:to>
      <xdr:col>55</xdr:col>
      <xdr:colOff>50800</xdr:colOff>
      <xdr:row>78</xdr:row>
      <xdr:rowOff>66903</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10426700" y="13338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115180</xdr:rowOff>
    </xdr:from>
    <xdr:ext cx="469744" cy="259045"/>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10528300" y="13316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88557</xdr:rowOff>
    </xdr:from>
    <xdr:to>
      <xdr:col>50</xdr:col>
      <xdr:colOff>165100</xdr:colOff>
      <xdr:row>78</xdr:row>
      <xdr:rowOff>18707</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9588500" y="13290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9834</xdr:rowOff>
    </xdr:from>
    <xdr:ext cx="469744"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04428" y="13382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6908</xdr:rowOff>
    </xdr:from>
    <xdr:to>
      <xdr:col>46</xdr:col>
      <xdr:colOff>38100</xdr:colOff>
      <xdr:row>77</xdr:row>
      <xdr:rowOff>108508</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8699500" y="13208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77</xdr:row>
      <xdr:rowOff>99635</xdr:rowOff>
    </xdr:from>
    <xdr:ext cx="469744"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515428" y="133012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153746</xdr:rowOff>
    </xdr:from>
    <xdr:to>
      <xdr:col>41</xdr:col>
      <xdr:colOff>101600</xdr:colOff>
      <xdr:row>78</xdr:row>
      <xdr:rowOff>83896</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810500" y="13355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75023</xdr:rowOff>
    </xdr:from>
    <xdr:ext cx="469744"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626428" y="134481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112485</xdr:rowOff>
    </xdr:from>
    <xdr:to>
      <xdr:col>36</xdr:col>
      <xdr:colOff>165100</xdr:colOff>
      <xdr:row>78</xdr:row>
      <xdr:rowOff>42635</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921500" y="13314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33762</xdr:rowOff>
    </xdr:from>
    <xdr:ext cx="469744"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737428" y="13406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138176</xdr:rowOff>
    </xdr:from>
    <xdr:to>
      <xdr:col>54</xdr:col>
      <xdr:colOff>189865</xdr:colOff>
      <xdr:row>99</xdr:row>
      <xdr:rowOff>104857</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568676"/>
          <a:ext cx="1270" cy="15097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108684</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7082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104857</xdr:rowOff>
    </xdr:from>
    <xdr:to>
      <xdr:col>55</xdr:col>
      <xdr:colOff>88900</xdr:colOff>
      <xdr:row>99</xdr:row>
      <xdr:rowOff>104857</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7078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84853</xdr:rowOff>
    </xdr:from>
    <xdr:ext cx="534377"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343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96,080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138176</xdr:rowOff>
    </xdr:from>
    <xdr:to>
      <xdr:col>55</xdr:col>
      <xdr:colOff>88900</xdr:colOff>
      <xdr:row>90</xdr:row>
      <xdr:rowOff>138176</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568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53346</xdr:rowOff>
    </xdr:from>
    <xdr:to>
      <xdr:col>55</xdr:col>
      <xdr:colOff>0</xdr:colOff>
      <xdr:row>98</xdr:row>
      <xdr:rowOff>170314</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9639300" y="16855446"/>
          <a:ext cx="838200" cy="116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111014</xdr:rowOff>
    </xdr:from>
    <xdr:ext cx="534377"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3987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88137</xdr:rowOff>
    </xdr:from>
    <xdr:to>
      <xdr:col>55</xdr:col>
      <xdr:colOff>50800</xdr:colOff>
      <xdr:row>97</xdr:row>
      <xdr:rowOff>18287</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547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50527</xdr:rowOff>
    </xdr:from>
    <xdr:to>
      <xdr:col>50</xdr:col>
      <xdr:colOff>114300</xdr:colOff>
      <xdr:row>98</xdr:row>
      <xdr:rowOff>53346</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8750300" y="16852627"/>
          <a:ext cx="889000" cy="2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113112</xdr:rowOff>
    </xdr:from>
    <xdr:to>
      <xdr:col>50</xdr:col>
      <xdr:colOff>165100</xdr:colOff>
      <xdr:row>97</xdr:row>
      <xdr:rowOff>43262</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572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59789</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72111" y="16347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41117</xdr:rowOff>
    </xdr:from>
    <xdr:to>
      <xdr:col>45</xdr:col>
      <xdr:colOff>177800</xdr:colOff>
      <xdr:row>98</xdr:row>
      <xdr:rowOff>50527</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7861300" y="16843217"/>
          <a:ext cx="889000" cy="9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110389</xdr:rowOff>
    </xdr:from>
    <xdr:to>
      <xdr:col>46</xdr:col>
      <xdr:colOff>38100</xdr:colOff>
      <xdr:row>97</xdr:row>
      <xdr:rowOff>40539</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569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57066</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83111" y="16344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41117</xdr:rowOff>
    </xdr:from>
    <xdr:to>
      <xdr:col>41</xdr:col>
      <xdr:colOff>50800</xdr:colOff>
      <xdr:row>98</xdr:row>
      <xdr:rowOff>68320</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6972300" y="16843217"/>
          <a:ext cx="889000" cy="2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119971</xdr:rowOff>
    </xdr:from>
    <xdr:to>
      <xdr:col>41</xdr:col>
      <xdr:colOff>101600</xdr:colOff>
      <xdr:row>97</xdr:row>
      <xdr:rowOff>50121</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579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66648</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94111" y="16354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149327</xdr:rowOff>
    </xdr:from>
    <xdr:to>
      <xdr:col>36</xdr:col>
      <xdr:colOff>165100</xdr:colOff>
      <xdr:row>97</xdr:row>
      <xdr:rowOff>79477</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608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96004</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05111" y="16383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119514</xdr:rowOff>
    </xdr:from>
    <xdr:to>
      <xdr:col>55</xdr:col>
      <xdr:colOff>50800</xdr:colOff>
      <xdr:row>99</xdr:row>
      <xdr:rowOff>49664</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921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98</xdr:row>
      <xdr:rowOff>34441</xdr:rowOff>
    </xdr:from>
    <xdr:ext cx="534377"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836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2546</xdr:rowOff>
    </xdr:from>
    <xdr:to>
      <xdr:col>50</xdr:col>
      <xdr:colOff>165100</xdr:colOff>
      <xdr:row>98</xdr:row>
      <xdr:rowOff>104146</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804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95273</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2111" y="16897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171177</xdr:rowOff>
    </xdr:from>
    <xdr:to>
      <xdr:col>46</xdr:col>
      <xdr:colOff>38100</xdr:colOff>
      <xdr:row>98</xdr:row>
      <xdr:rowOff>101327</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801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92454</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3111" y="16894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161767</xdr:rowOff>
    </xdr:from>
    <xdr:to>
      <xdr:col>41</xdr:col>
      <xdr:colOff>101600</xdr:colOff>
      <xdr:row>98</xdr:row>
      <xdr:rowOff>91917</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792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83044</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4111" y="16885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17520</xdr:rowOff>
    </xdr:from>
    <xdr:to>
      <xdr:col>36</xdr:col>
      <xdr:colOff>165100</xdr:colOff>
      <xdr:row>98</xdr:row>
      <xdr:rowOff>119120</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819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110247</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5111" y="16912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79826</xdr:rowOff>
    </xdr:from>
    <xdr:to>
      <xdr:col>85</xdr:col>
      <xdr:colOff>126364</xdr:colOff>
      <xdr:row>38</xdr:row>
      <xdr:rowOff>23876</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6317595" y="5394776"/>
          <a:ext cx="1269" cy="1144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27703</xdr:rowOff>
    </xdr:from>
    <xdr:ext cx="534377" cy="25904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6370300" y="6542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23876</xdr:rowOff>
    </xdr:from>
    <xdr:to>
      <xdr:col>86</xdr:col>
      <xdr:colOff>25400</xdr:colOff>
      <xdr:row>38</xdr:row>
      <xdr:rowOff>23876</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6538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26503</xdr:rowOff>
    </xdr:from>
    <xdr:ext cx="534377" cy="25904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6370300" y="5170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70,143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79826</xdr:rowOff>
    </xdr:from>
    <xdr:to>
      <xdr:col>86</xdr:col>
      <xdr:colOff>25400</xdr:colOff>
      <xdr:row>31</xdr:row>
      <xdr:rowOff>79826</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53947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107315</xdr:rowOff>
    </xdr:from>
    <xdr:to>
      <xdr:col>85</xdr:col>
      <xdr:colOff>127000</xdr:colOff>
      <xdr:row>37</xdr:row>
      <xdr:rowOff>124403</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5481300" y="6450965"/>
          <a:ext cx="838200" cy="17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14489</xdr:rowOff>
    </xdr:from>
    <xdr:ext cx="534377" cy="259045"/>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6370300" y="61866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163062</xdr:rowOff>
    </xdr:from>
    <xdr:to>
      <xdr:col>85</xdr:col>
      <xdr:colOff>177800</xdr:colOff>
      <xdr:row>37</xdr:row>
      <xdr:rowOff>93212</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6268700" y="6335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124403</xdr:rowOff>
    </xdr:from>
    <xdr:to>
      <xdr:col>81</xdr:col>
      <xdr:colOff>50800</xdr:colOff>
      <xdr:row>37</xdr:row>
      <xdr:rowOff>131966</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4592300" y="6468053"/>
          <a:ext cx="889000" cy="7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32512</xdr:rowOff>
    </xdr:from>
    <xdr:to>
      <xdr:col>81</xdr:col>
      <xdr:colOff>101600</xdr:colOff>
      <xdr:row>37</xdr:row>
      <xdr:rowOff>134112</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5430500" y="6376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150639</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14111" y="6151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131966</xdr:rowOff>
    </xdr:from>
    <xdr:to>
      <xdr:col>76</xdr:col>
      <xdr:colOff>114300</xdr:colOff>
      <xdr:row>37</xdr:row>
      <xdr:rowOff>132975</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3703300" y="6475616"/>
          <a:ext cx="889000" cy="1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49714</xdr:rowOff>
    </xdr:from>
    <xdr:to>
      <xdr:col>76</xdr:col>
      <xdr:colOff>165100</xdr:colOff>
      <xdr:row>37</xdr:row>
      <xdr:rowOff>151314</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4541500" y="6393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167841</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4325111" y="6168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113163</xdr:rowOff>
    </xdr:from>
    <xdr:to>
      <xdr:col>71</xdr:col>
      <xdr:colOff>177800</xdr:colOff>
      <xdr:row>37</xdr:row>
      <xdr:rowOff>132975</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2814300" y="6456813"/>
          <a:ext cx="889000" cy="19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53296</xdr:rowOff>
    </xdr:from>
    <xdr:to>
      <xdr:col>72</xdr:col>
      <xdr:colOff>38100</xdr:colOff>
      <xdr:row>37</xdr:row>
      <xdr:rowOff>154896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3652500" y="6396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171423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3436111" y="6172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44266</xdr:rowOff>
    </xdr:from>
    <xdr:to>
      <xdr:col>67</xdr:col>
      <xdr:colOff>101600</xdr:colOff>
      <xdr:row>37</xdr:row>
      <xdr:rowOff>145866</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2763500" y="6387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162393</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547111" y="6163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56515</xdr:rowOff>
    </xdr:from>
    <xdr:to>
      <xdr:col>85</xdr:col>
      <xdr:colOff>177800</xdr:colOff>
      <xdr:row>37</xdr:row>
      <xdr:rowOff>158115</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6268700" y="6400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142892</xdr:rowOff>
    </xdr:from>
    <xdr:ext cx="534377" cy="259045"/>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6370300" y="6315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73603</xdr:rowOff>
    </xdr:from>
    <xdr:to>
      <xdr:col>81</xdr:col>
      <xdr:colOff>101600</xdr:colOff>
      <xdr:row>38</xdr:row>
      <xdr:rowOff>3753</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5430500" y="6417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166329</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14111" y="6509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81166</xdr:rowOff>
    </xdr:from>
    <xdr:to>
      <xdr:col>76</xdr:col>
      <xdr:colOff>165100</xdr:colOff>
      <xdr:row>38</xdr:row>
      <xdr:rowOff>11316</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4541500" y="6424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2443</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325111" y="6517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82175</xdr:rowOff>
    </xdr:from>
    <xdr:to>
      <xdr:col>72</xdr:col>
      <xdr:colOff>38100</xdr:colOff>
      <xdr:row>38</xdr:row>
      <xdr:rowOff>12325</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3652500" y="642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3453</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436111" y="6518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62363</xdr:rowOff>
    </xdr:from>
    <xdr:to>
      <xdr:col>67</xdr:col>
      <xdr:colOff>101600</xdr:colOff>
      <xdr:row>37</xdr:row>
      <xdr:rowOff>163964</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2763500" y="640601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155091</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547111" y="6498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9" name="教育費グラフ枠">
          <a:extLst>
            <a:ext uri="{FF2B5EF4-FFF2-40B4-BE49-F238E27FC236}">
              <a16:creationId xmlns:a16="http://schemas.microsoft.com/office/drawing/2014/main" id="{00000000-0008-0000-0700-000039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49047</xdr:rowOff>
    </xdr:from>
    <xdr:to>
      <xdr:col>85</xdr:col>
      <xdr:colOff>126364</xdr:colOff>
      <xdr:row>59</xdr:row>
      <xdr:rowOff>44514</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flipV="1">
          <a:off x="16317595" y="8792997"/>
          <a:ext cx="1269" cy="13670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48341</xdr:rowOff>
    </xdr:from>
    <xdr:ext cx="534377" cy="259045"/>
    <xdr:sp macro="" textlink="">
      <xdr:nvSpPr>
        <xdr:cNvPr id="571" name="教育費最小値テキスト">
          <a:extLst>
            <a:ext uri="{FF2B5EF4-FFF2-40B4-BE49-F238E27FC236}">
              <a16:creationId xmlns:a16="http://schemas.microsoft.com/office/drawing/2014/main" id="{00000000-0008-0000-0700-00003B020000}"/>
            </a:ext>
          </a:extLst>
        </xdr:cNvPr>
        <xdr:cNvSpPr txBox="1"/>
      </xdr:nvSpPr>
      <xdr:spPr>
        <a:xfrm>
          <a:off x="16370300" y="10163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44514</xdr:rowOff>
    </xdr:from>
    <xdr:to>
      <xdr:col>86</xdr:col>
      <xdr:colOff>25400</xdr:colOff>
      <xdr:row>59</xdr:row>
      <xdr:rowOff>44514</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6230600" y="10160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167174</xdr:rowOff>
    </xdr:from>
    <xdr:ext cx="599010" cy="259045"/>
    <xdr:sp macro="" textlink="">
      <xdr:nvSpPr>
        <xdr:cNvPr id="573" name="教育費最大値テキスト">
          <a:extLst>
            <a:ext uri="{FF2B5EF4-FFF2-40B4-BE49-F238E27FC236}">
              <a16:creationId xmlns:a16="http://schemas.microsoft.com/office/drawing/2014/main" id="{00000000-0008-0000-0700-00003D020000}"/>
            </a:ext>
          </a:extLst>
        </xdr:cNvPr>
        <xdr:cNvSpPr txBox="1"/>
      </xdr:nvSpPr>
      <xdr:spPr>
        <a:xfrm>
          <a:off x="16370300" y="8568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137,638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49047</xdr:rowOff>
    </xdr:from>
    <xdr:to>
      <xdr:col>86</xdr:col>
      <xdr:colOff>25400</xdr:colOff>
      <xdr:row>51</xdr:row>
      <xdr:rowOff>49047</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8792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96889</xdr:rowOff>
    </xdr:from>
    <xdr:to>
      <xdr:col>85</xdr:col>
      <xdr:colOff>127000</xdr:colOff>
      <xdr:row>58</xdr:row>
      <xdr:rowOff>159741</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5481300" y="10040989"/>
          <a:ext cx="838200" cy="62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32224</xdr:rowOff>
    </xdr:from>
    <xdr:ext cx="534377" cy="259045"/>
    <xdr:sp macro="" textlink="">
      <xdr:nvSpPr>
        <xdr:cNvPr id="576" name="教育費平均値テキスト">
          <a:extLst>
            <a:ext uri="{FF2B5EF4-FFF2-40B4-BE49-F238E27FC236}">
              <a16:creationId xmlns:a16="http://schemas.microsoft.com/office/drawing/2014/main" id="{00000000-0008-0000-0700-000040020000}"/>
            </a:ext>
          </a:extLst>
        </xdr:cNvPr>
        <xdr:cNvSpPr txBox="1"/>
      </xdr:nvSpPr>
      <xdr:spPr>
        <a:xfrm>
          <a:off x="16370300" y="96334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9347</xdr:rowOff>
    </xdr:from>
    <xdr:to>
      <xdr:col>85</xdr:col>
      <xdr:colOff>177800</xdr:colOff>
      <xdr:row>57</xdr:row>
      <xdr:rowOff>110947</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6268700" y="9781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159741</xdr:rowOff>
    </xdr:from>
    <xdr:to>
      <xdr:col>81</xdr:col>
      <xdr:colOff>50800</xdr:colOff>
      <xdr:row>58</xdr:row>
      <xdr:rowOff>160439</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4592300" y="10103841"/>
          <a:ext cx="889000" cy="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58521</xdr:rowOff>
    </xdr:from>
    <xdr:to>
      <xdr:col>81</xdr:col>
      <xdr:colOff>101600</xdr:colOff>
      <xdr:row>57</xdr:row>
      <xdr:rowOff>160121</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5430500" y="9831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5198</xdr:rowOff>
    </xdr:from>
    <xdr:ext cx="534377"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5214111" y="9606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117602</xdr:rowOff>
    </xdr:from>
    <xdr:to>
      <xdr:col>76</xdr:col>
      <xdr:colOff>114300</xdr:colOff>
      <xdr:row>58</xdr:row>
      <xdr:rowOff>160439</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3703300" y="10061702"/>
          <a:ext cx="889000" cy="42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103556</xdr:rowOff>
    </xdr:from>
    <xdr:to>
      <xdr:col>76</xdr:col>
      <xdr:colOff>165100</xdr:colOff>
      <xdr:row>58</xdr:row>
      <xdr:rowOff>33706</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4541500" y="9876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50233</xdr:rowOff>
    </xdr:from>
    <xdr:ext cx="534377"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4325111" y="9651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51943</xdr:rowOff>
    </xdr:from>
    <xdr:to>
      <xdr:col>71</xdr:col>
      <xdr:colOff>177800</xdr:colOff>
      <xdr:row>58</xdr:row>
      <xdr:rowOff>117602</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2814300" y="9996043"/>
          <a:ext cx="889000" cy="65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118897</xdr:rowOff>
    </xdr:from>
    <xdr:to>
      <xdr:col>72</xdr:col>
      <xdr:colOff>38100</xdr:colOff>
      <xdr:row>58</xdr:row>
      <xdr:rowOff>49047</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3652500" y="9891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65574</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3436111" y="9666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47739</xdr:rowOff>
    </xdr:from>
    <xdr:to>
      <xdr:col>67</xdr:col>
      <xdr:colOff>101600</xdr:colOff>
      <xdr:row>57</xdr:row>
      <xdr:rowOff>149339</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2763500" y="9820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165866</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2547111" y="9595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46089</xdr:rowOff>
    </xdr:from>
    <xdr:to>
      <xdr:col>85</xdr:col>
      <xdr:colOff>177800</xdr:colOff>
      <xdr:row>58</xdr:row>
      <xdr:rowOff>147689</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6268700" y="9990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132466</xdr:rowOff>
    </xdr:from>
    <xdr:ext cx="534377" cy="259045"/>
    <xdr:sp macro="" textlink="">
      <xdr:nvSpPr>
        <xdr:cNvPr id="595" name="教育費該当値テキスト">
          <a:extLst>
            <a:ext uri="{FF2B5EF4-FFF2-40B4-BE49-F238E27FC236}">
              <a16:creationId xmlns:a16="http://schemas.microsoft.com/office/drawing/2014/main" id="{00000000-0008-0000-0700-000053020000}"/>
            </a:ext>
          </a:extLst>
        </xdr:cNvPr>
        <xdr:cNvSpPr txBox="1"/>
      </xdr:nvSpPr>
      <xdr:spPr>
        <a:xfrm>
          <a:off x="16370300" y="9905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108941</xdr:rowOff>
    </xdr:from>
    <xdr:to>
      <xdr:col>81</xdr:col>
      <xdr:colOff>101600</xdr:colOff>
      <xdr:row>59</xdr:row>
      <xdr:rowOff>39091</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5430500" y="10053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59</xdr:row>
      <xdr:rowOff>30218</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5214111" y="10145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109639</xdr:rowOff>
    </xdr:from>
    <xdr:to>
      <xdr:col>76</xdr:col>
      <xdr:colOff>165100</xdr:colOff>
      <xdr:row>59</xdr:row>
      <xdr:rowOff>39789</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4541500" y="10053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59</xdr:row>
      <xdr:rowOff>30916</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325111" y="10146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66802</xdr:rowOff>
    </xdr:from>
    <xdr:to>
      <xdr:col>72</xdr:col>
      <xdr:colOff>38100</xdr:colOff>
      <xdr:row>58</xdr:row>
      <xdr:rowOff>168402</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3652500" y="10010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159529</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3436111" y="10103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1143</xdr:rowOff>
    </xdr:from>
    <xdr:to>
      <xdr:col>67</xdr:col>
      <xdr:colOff>101600</xdr:colOff>
      <xdr:row>58</xdr:row>
      <xdr:rowOff>102743</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2763500" y="994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93870</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2547111" y="10037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災害復旧費グラフ枠">
          <a:extLst>
            <a:ext uri="{FF2B5EF4-FFF2-40B4-BE49-F238E27FC236}">
              <a16:creationId xmlns:a16="http://schemas.microsoft.com/office/drawing/2014/main" id="{00000000-0008-0000-07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30800</xdr:rowOff>
    </xdr:from>
    <xdr:to>
      <xdr:col>85</xdr:col>
      <xdr:colOff>126364</xdr:colOff>
      <xdr:row>79</xdr:row>
      <xdr:rowOff>98879</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6317595" y="12203750"/>
          <a:ext cx="1269" cy="1439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136078</xdr:rowOff>
    </xdr:from>
    <xdr:ext cx="249299" cy="259045"/>
    <xdr:sp macro="" textlink="">
      <xdr:nvSpPr>
        <xdr:cNvPr id="630" name="災害復旧費最小値テキスト">
          <a:extLst>
            <a:ext uri="{FF2B5EF4-FFF2-40B4-BE49-F238E27FC236}">
              <a16:creationId xmlns:a16="http://schemas.microsoft.com/office/drawing/2014/main" id="{00000000-0008-0000-0700-000076020000}"/>
            </a:ext>
          </a:extLst>
        </xdr:cNvPr>
        <xdr:cNvSpPr txBox="1"/>
      </xdr:nvSpPr>
      <xdr:spPr>
        <a:xfrm>
          <a:off x="16370300" y="1368062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148927</xdr:rowOff>
    </xdr:from>
    <xdr:ext cx="599010" cy="259045"/>
    <xdr:sp macro="" textlink="">
      <xdr:nvSpPr>
        <xdr:cNvPr id="632" name="災害復旧費最大値テキスト">
          <a:extLst>
            <a:ext uri="{FF2B5EF4-FFF2-40B4-BE49-F238E27FC236}">
              <a16:creationId xmlns:a16="http://schemas.microsoft.com/office/drawing/2014/main" id="{00000000-0008-0000-0700-000078020000}"/>
            </a:ext>
          </a:extLst>
        </xdr:cNvPr>
        <xdr:cNvSpPr txBox="1"/>
      </xdr:nvSpPr>
      <xdr:spPr>
        <a:xfrm>
          <a:off x="16370300" y="11978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132,254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30800</xdr:rowOff>
    </xdr:from>
    <xdr:to>
      <xdr:col>86</xdr:col>
      <xdr:colOff>25400</xdr:colOff>
      <xdr:row>71</xdr:row>
      <xdr:rowOff>30800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6230600" y="12203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98879</xdr:rowOff>
    </xdr:from>
    <xdr:to>
      <xdr:col>85</xdr:col>
      <xdr:colOff>127000</xdr:colOff>
      <xdr:row>79</xdr:row>
      <xdr:rowOff>98879</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5481300" y="13643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53528</xdr:rowOff>
    </xdr:from>
    <xdr:ext cx="469744" cy="259045"/>
    <xdr:sp macro="" textlink="">
      <xdr:nvSpPr>
        <xdr:cNvPr id="635" name="災害復旧費平均値テキスト">
          <a:extLst>
            <a:ext uri="{FF2B5EF4-FFF2-40B4-BE49-F238E27FC236}">
              <a16:creationId xmlns:a16="http://schemas.microsoft.com/office/drawing/2014/main" id="{00000000-0008-0000-0700-00007B020000}"/>
            </a:ext>
          </a:extLst>
        </xdr:cNvPr>
        <xdr:cNvSpPr txBox="1"/>
      </xdr:nvSpPr>
      <xdr:spPr>
        <a:xfrm>
          <a:off x="16370300" y="134266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30651</xdr:rowOff>
    </xdr:from>
    <xdr:to>
      <xdr:col>85</xdr:col>
      <xdr:colOff>177800</xdr:colOff>
      <xdr:row>79</xdr:row>
      <xdr:rowOff>132251</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6268700" y="13575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98879</xdr:rowOff>
    </xdr:from>
    <xdr:to>
      <xdr:col>81</xdr:col>
      <xdr:colOff>50800</xdr:colOff>
      <xdr:row>79</xdr:row>
      <xdr:rowOff>98879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4592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37650</xdr:rowOff>
    </xdr:from>
    <xdr:to>
      <xdr:col>81</xdr:col>
      <xdr:colOff>101600</xdr:colOff>
      <xdr:row>79</xdr:row>
      <xdr:rowOff>139250</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5430500" y="135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77</xdr:row>
      <xdr:rowOff>155777</xdr:rowOff>
    </xdr:from>
    <xdr:ext cx="378565"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5292017" y="133574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98879</xdr:rowOff>
    </xdr:from>
    <xdr:to>
      <xdr:col>76</xdr:col>
      <xdr:colOff>114300</xdr:colOff>
      <xdr:row>79</xdr:row>
      <xdr:rowOff>98879</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3703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36823</xdr:rowOff>
    </xdr:from>
    <xdr:to>
      <xdr:col>76</xdr:col>
      <xdr:colOff>165100</xdr:colOff>
      <xdr:row>79</xdr:row>
      <xdr:rowOff>138423</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4541500" y="13581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154950</xdr:rowOff>
    </xdr:from>
    <xdr:ext cx="469744"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4357428" y="133566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98879</xdr:rowOff>
    </xdr:from>
    <xdr:to>
      <xdr:col>71</xdr:col>
      <xdr:colOff>177800</xdr:colOff>
      <xdr:row>79</xdr:row>
      <xdr:rowOff>98879</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a:off x="12814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36354</xdr:rowOff>
    </xdr:from>
    <xdr:to>
      <xdr:col>72</xdr:col>
      <xdr:colOff>38100</xdr:colOff>
      <xdr:row>79</xdr:row>
      <xdr:rowOff>137954</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3652500" y="1358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154481</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3468428" y="13356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37236</xdr:rowOff>
    </xdr:from>
    <xdr:to>
      <xdr:col>67</xdr:col>
      <xdr:colOff>101600</xdr:colOff>
      <xdr:row>79</xdr:row>
      <xdr:rowOff>138836</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2763500" y="13581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77</xdr:row>
      <xdr:rowOff>155363</xdr:rowOff>
    </xdr:from>
    <xdr:ext cx="378565"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2625017" y="133570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48079</xdr:rowOff>
    </xdr:from>
    <xdr:to>
      <xdr:col>85</xdr:col>
      <xdr:colOff>177800</xdr:colOff>
      <xdr:row>79</xdr:row>
      <xdr:rowOff>149679</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6268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79</xdr:row>
      <xdr:rowOff>9078</xdr:rowOff>
    </xdr:from>
    <xdr:ext cx="249299" cy="259045"/>
    <xdr:sp macro="" textlink="">
      <xdr:nvSpPr>
        <xdr:cNvPr id="654" name="災害復旧費該当値テキスト">
          <a:extLst>
            <a:ext uri="{FF2B5EF4-FFF2-40B4-BE49-F238E27FC236}">
              <a16:creationId xmlns:a16="http://schemas.microsoft.com/office/drawing/2014/main" id="{00000000-0008-0000-0700-00008E020000}"/>
            </a:ext>
          </a:extLst>
        </xdr:cNvPr>
        <xdr:cNvSpPr txBox="1"/>
      </xdr:nvSpPr>
      <xdr:spPr>
        <a:xfrm>
          <a:off x="16370300" y="1355362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48079</xdr:rowOff>
    </xdr:from>
    <xdr:to>
      <xdr:col>81</xdr:col>
      <xdr:colOff>101600</xdr:colOff>
      <xdr:row>79</xdr:row>
      <xdr:rowOff>149679</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5430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140806</xdr:rowOff>
    </xdr:from>
    <xdr:ext cx="249299"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5356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48079</xdr:rowOff>
    </xdr:from>
    <xdr:to>
      <xdr:col>76</xdr:col>
      <xdr:colOff>165100</xdr:colOff>
      <xdr:row>79</xdr:row>
      <xdr:rowOff>149679</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4541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140806</xdr:rowOff>
    </xdr:from>
    <xdr:ext cx="249299"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67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48079</xdr:rowOff>
    </xdr:from>
    <xdr:to>
      <xdr:col>72</xdr:col>
      <xdr:colOff>38100</xdr:colOff>
      <xdr:row>79</xdr:row>
      <xdr:rowOff>149679</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3652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140806</xdr:rowOff>
    </xdr:from>
    <xdr:ext cx="249299"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3578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48079</xdr:rowOff>
    </xdr:from>
    <xdr:to>
      <xdr:col>67</xdr:col>
      <xdr:colOff>101600</xdr:colOff>
      <xdr:row>79</xdr:row>
      <xdr:rowOff>149679</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2763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140806</xdr:rowOff>
    </xdr:from>
    <xdr:ext cx="249299"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2689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5" name="公債費グラフ枠">
          <a:extLst>
            <a:ext uri="{FF2B5EF4-FFF2-40B4-BE49-F238E27FC236}">
              <a16:creationId xmlns:a16="http://schemas.microsoft.com/office/drawing/2014/main" id="{00000000-0008-0000-0700-0000AD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90488</xdr:rowOff>
    </xdr:from>
    <xdr:to>
      <xdr:col>85</xdr:col>
      <xdr:colOff>126364</xdr:colOff>
      <xdr:row>98</xdr:row>
      <xdr:rowOff>83375</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6317595" y="15520988"/>
          <a:ext cx="1269" cy="13644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87202</xdr:rowOff>
    </xdr:from>
    <xdr:ext cx="534377" cy="259045"/>
    <xdr:sp macro="" textlink="">
      <xdr:nvSpPr>
        <xdr:cNvPr id="687" name="公債費最小値テキスト">
          <a:extLst>
            <a:ext uri="{FF2B5EF4-FFF2-40B4-BE49-F238E27FC236}">
              <a16:creationId xmlns:a16="http://schemas.microsoft.com/office/drawing/2014/main" id="{00000000-0008-0000-0700-0000AF020000}"/>
            </a:ext>
          </a:extLst>
        </xdr:cNvPr>
        <xdr:cNvSpPr txBox="1"/>
      </xdr:nvSpPr>
      <xdr:spPr>
        <a:xfrm>
          <a:off x="16370300" y="16889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83375</xdr:rowOff>
    </xdr:from>
    <xdr:to>
      <xdr:col>86</xdr:col>
      <xdr:colOff>25400</xdr:colOff>
      <xdr:row>98</xdr:row>
      <xdr:rowOff>83375</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6230600" y="16885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37165</xdr:rowOff>
    </xdr:from>
    <xdr:ext cx="599010" cy="259045"/>
    <xdr:sp macro="" textlink="">
      <xdr:nvSpPr>
        <xdr:cNvPr id="689" name="公債費最大値テキスト">
          <a:extLst>
            <a:ext uri="{FF2B5EF4-FFF2-40B4-BE49-F238E27FC236}">
              <a16:creationId xmlns:a16="http://schemas.microsoft.com/office/drawing/2014/main" id="{00000000-0008-0000-0700-0000B1020000}"/>
            </a:ext>
          </a:extLst>
        </xdr:cNvPr>
        <xdr:cNvSpPr txBox="1"/>
      </xdr:nvSpPr>
      <xdr:spPr>
        <a:xfrm>
          <a:off x="16370300" y="15296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117,875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90488</xdr:rowOff>
    </xdr:from>
    <xdr:to>
      <xdr:col>86</xdr:col>
      <xdr:colOff>25400</xdr:colOff>
      <xdr:row>90</xdr:row>
      <xdr:rowOff>90488</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6230600" y="1552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44856</xdr:rowOff>
    </xdr:from>
    <xdr:to>
      <xdr:col>85</xdr:col>
      <xdr:colOff>127000</xdr:colOff>
      <xdr:row>97</xdr:row>
      <xdr:rowOff>79273</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5481300" y="16675506"/>
          <a:ext cx="838200" cy="34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83114</xdr:rowOff>
    </xdr:from>
    <xdr:ext cx="534377" cy="259045"/>
    <xdr:sp macro="" textlink="">
      <xdr:nvSpPr>
        <xdr:cNvPr id="692" name="公債費平均値テキスト">
          <a:extLst>
            <a:ext uri="{FF2B5EF4-FFF2-40B4-BE49-F238E27FC236}">
              <a16:creationId xmlns:a16="http://schemas.microsoft.com/office/drawing/2014/main" id="{00000000-0008-0000-0700-0000B4020000}"/>
            </a:ext>
          </a:extLst>
        </xdr:cNvPr>
        <xdr:cNvSpPr txBox="1"/>
      </xdr:nvSpPr>
      <xdr:spPr>
        <a:xfrm>
          <a:off x="16370300" y="163708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60237</xdr:rowOff>
    </xdr:from>
    <xdr:to>
      <xdr:col>85</xdr:col>
      <xdr:colOff>177800</xdr:colOff>
      <xdr:row>96</xdr:row>
      <xdr:rowOff>161837</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6268700" y="16519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31572</xdr:rowOff>
    </xdr:from>
    <xdr:to>
      <xdr:col>81</xdr:col>
      <xdr:colOff>50800</xdr:colOff>
      <xdr:row>97</xdr:row>
      <xdr:rowOff>44856</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4592300" y="16662222"/>
          <a:ext cx="889000" cy="13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55981</xdr:rowOff>
    </xdr:from>
    <xdr:to>
      <xdr:col>81</xdr:col>
      <xdr:colOff>101600</xdr:colOff>
      <xdr:row>96</xdr:row>
      <xdr:rowOff>157581</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5430500" y="16515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2658</xdr:rowOff>
    </xdr:from>
    <xdr:ext cx="534377"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5214111" y="16290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31572</xdr:rowOff>
    </xdr:from>
    <xdr:to>
      <xdr:col>76</xdr:col>
      <xdr:colOff>114300</xdr:colOff>
      <xdr:row>97</xdr:row>
      <xdr:rowOff>50367</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3703300" y="16662222"/>
          <a:ext cx="889000" cy="18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48640</xdr:rowOff>
    </xdr:from>
    <xdr:to>
      <xdr:col>76</xdr:col>
      <xdr:colOff>165100</xdr:colOff>
      <xdr:row>96</xdr:row>
      <xdr:rowOff>150240</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4541500" y="1650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166767</xdr:rowOff>
    </xdr:from>
    <xdr:ext cx="534377"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325111" y="16283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50367</xdr:rowOff>
    </xdr:from>
    <xdr:to>
      <xdr:col>71</xdr:col>
      <xdr:colOff>177800</xdr:colOff>
      <xdr:row>97</xdr:row>
      <xdr:rowOff>97168</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2814300" y="16681017"/>
          <a:ext cx="889000" cy="46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52921</xdr:rowOff>
    </xdr:from>
    <xdr:to>
      <xdr:col>72</xdr:col>
      <xdr:colOff>38100</xdr:colOff>
      <xdr:row>96</xdr:row>
      <xdr:rowOff>154521</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3652500" y="16512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171048</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3436111" y="16287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49518</xdr:rowOff>
    </xdr:from>
    <xdr:to>
      <xdr:col>67</xdr:col>
      <xdr:colOff>101600</xdr:colOff>
      <xdr:row>96</xdr:row>
      <xdr:rowOff>151118</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2763500" y="16508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167645</xdr:rowOff>
    </xdr:from>
    <xdr:ext cx="534377"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2547111" y="16283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28473</xdr:rowOff>
    </xdr:from>
    <xdr:to>
      <xdr:col>85</xdr:col>
      <xdr:colOff>177800</xdr:colOff>
      <xdr:row>97</xdr:row>
      <xdr:rowOff>130073</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6268700" y="16659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6900</xdr:rowOff>
    </xdr:from>
    <xdr:ext cx="534377" cy="259045"/>
    <xdr:sp macro="" textlink="">
      <xdr:nvSpPr>
        <xdr:cNvPr id="711" name="公債費該当値テキスト">
          <a:extLst>
            <a:ext uri="{FF2B5EF4-FFF2-40B4-BE49-F238E27FC236}">
              <a16:creationId xmlns:a16="http://schemas.microsoft.com/office/drawing/2014/main" id="{00000000-0008-0000-0700-0000C7020000}"/>
            </a:ext>
          </a:extLst>
        </xdr:cNvPr>
        <xdr:cNvSpPr txBox="1"/>
      </xdr:nvSpPr>
      <xdr:spPr>
        <a:xfrm>
          <a:off x="16370300" y="16637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165506</xdr:rowOff>
    </xdr:from>
    <xdr:to>
      <xdr:col>81</xdr:col>
      <xdr:colOff>101600</xdr:colOff>
      <xdr:row>97</xdr:row>
      <xdr:rowOff>95656</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5430500" y="16624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86783</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5214111" y="16717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152222</xdr:rowOff>
    </xdr:from>
    <xdr:to>
      <xdr:col>76</xdr:col>
      <xdr:colOff>165100</xdr:colOff>
      <xdr:row>97</xdr:row>
      <xdr:rowOff>82372</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4541500" y="16611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73499</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4325111" y="16704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171017</xdr:rowOff>
    </xdr:from>
    <xdr:to>
      <xdr:col>72</xdr:col>
      <xdr:colOff>38100</xdr:colOff>
      <xdr:row>97</xdr:row>
      <xdr:rowOff>101167</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3652500" y="16630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92294</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3436111" y="16722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46368</xdr:rowOff>
    </xdr:from>
    <xdr:to>
      <xdr:col>67</xdr:col>
      <xdr:colOff>101600</xdr:colOff>
      <xdr:row>97</xdr:row>
      <xdr:rowOff>147968</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2763500" y="16677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139095</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2547111" y="16769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諸支出金グラフ枠">
          <a:extLst>
            <a:ext uri="{FF2B5EF4-FFF2-40B4-BE49-F238E27FC236}">
              <a16:creationId xmlns:a16="http://schemas.microsoft.com/office/drawing/2014/main" id="{00000000-0008-0000-0700-0000E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104313</xdr:rowOff>
    </xdr:from>
    <xdr:to>
      <xdr:col>116</xdr:col>
      <xdr:colOff>62864</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flipV="1">
          <a:off x="22159595" y="5590713"/>
          <a:ext cx="1269" cy="10640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9801</xdr:rowOff>
    </xdr:from>
    <xdr:ext cx="249299" cy="259045"/>
    <xdr:sp macro="" textlink="">
      <xdr:nvSpPr>
        <xdr:cNvPr id="742" name="諸支出金最小値テキスト">
          <a:extLst>
            <a:ext uri="{FF2B5EF4-FFF2-40B4-BE49-F238E27FC236}">
              <a16:creationId xmlns:a16="http://schemas.microsoft.com/office/drawing/2014/main" id="{00000000-0008-0000-0700-0000E6020000}"/>
            </a:ext>
          </a:extLst>
        </xdr:cNvPr>
        <xdr:cNvSpPr txBox="1"/>
      </xdr:nvSpPr>
      <xdr:spPr>
        <a:xfrm>
          <a:off x="22212300" y="66963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50990</xdr:rowOff>
    </xdr:from>
    <xdr:ext cx="534377" cy="259045"/>
    <xdr:sp macro="" textlink="">
      <xdr:nvSpPr>
        <xdr:cNvPr id="744" name="諸支出金最大値テキスト">
          <a:extLst>
            <a:ext uri="{FF2B5EF4-FFF2-40B4-BE49-F238E27FC236}">
              <a16:creationId xmlns:a16="http://schemas.microsoft.com/office/drawing/2014/main" id="{00000000-0008-0000-0700-0000E8020000}"/>
            </a:ext>
          </a:extLst>
        </xdr:cNvPr>
        <xdr:cNvSpPr txBox="1"/>
      </xdr:nvSpPr>
      <xdr:spPr>
        <a:xfrm>
          <a:off x="22212300" y="5365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23,274</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104313</xdr:rowOff>
    </xdr:from>
    <xdr:to>
      <xdr:col>116</xdr:col>
      <xdr:colOff>152400</xdr:colOff>
      <xdr:row>32</xdr:row>
      <xdr:rowOff>104313</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2072600" y="5590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98701</xdr:rowOff>
    </xdr:from>
    <xdr:ext cx="378565" cy="259045"/>
    <xdr:sp macro="" textlink="">
      <xdr:nvSpPr>
        <xdr:cNvPr id="747" name="諸支出金平均値テキスト">
          <a:extLst>
            <a:ext uri="{FF2B5EF4-FFF2-40B4-BE49-F238E27FC236}">
              <a16:creationId xmlns:a16="http://schemas.microsoft.com/office/drawing/2014/main" id="{00000000-0008-0000-0700-0000EB020000}"/>
            </a:ext>
          </a:extLst>
        </xdr:cNvPr>
        <xdr:cNvSpPr txBox="1"/>
      </xdr:nvSpPr>
      <xdr:spPr>
        <a:xfrm>
          <a:off x="22212300" y="644235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75824</xdr:rowOff>
    </xdr:from>
    <xdr:to>
      <xdr:col>116</xdr:col>
      <xdr:colOff>114300</xdr:colOff>
      <xdr:row>39</xdr:row>
      <xdr:rowOff>5974</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2110700" y="6590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86020</xdr:rowOff>
    </xdr:from>
    <xdr:to>
      <xdr:col>112</xdr:col>
      <xdr:colOff>38100</xdr:colOff>
      <xdr:row>39</xdr:row>
      <xdr:rowOff>16170</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1272500" y="6601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32697</xdr:rowOff>
    </xdr:from>
    <xdr:ext cx="313932"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1166333" y="63763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87117</xdr:rowOff>
    </xdr:from>
    <xdr:to>
      <xdr:col>107</xdr:col>
      <xdr:colOff>101600</xdr:colOff>
      <xdr:row>39</xdr:row>
      <xdr:rowOff>17267</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0383500" y="6602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33794</xdr:rowOff>
    </xdr:from>
    <xdr:ext cx="313932"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0277333" y="637744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81219</xdr:rowOff>
    </xdr:from>
    <xdr:to>
      <xdr:col>102</xdr:col>
      <xdr:colOff>165100</xdr:colOff>
      <xdr:row>39</xdr:row>
      <xdr:rowOff>11369</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9494500" y="6596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27896</xdr:rowOff>
    </xdr:from>
    <xdr:ext cx="378565"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356017" y="63715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83414</xdr:rowOff>
    </xdr:from>
    <xdr:to>
      <xdr:col>98</xdr:col>
      <xdr:colOff>38100</xdr:colOff>
      <xdr:row>39</xdr:row>
      <xdr:rowOff>13564</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8605500" y="6598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30091</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67017" y="63737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54251</xdr:rowOff>
    </xdr:from>
    <xdr:ext cx="249299" cy="259045"/>
    <xdr:sp macro="" textlink="">
      <xdr:nvSpPr>
        <xdr:cNvPr id="766" name="諸支出金該当値テキスト">
          <a:extLst>
            <a:ext uri="{FF2B5EF4-FFF2-40B4-BE49-F238E27FC236}">
              <a16:creationId xmlns:a16="http://schemas.microsoft.com/office/drawing/2014/main" id="{00000000-0008-0000-0700-0000FE020000}"/>
            </a:ext>
          </a:extLst>
        </xdr:cNvPr>
        <xdr:cNvSpPr txBox="1"/>
      </xdr:nvSpPr>
      <xdr:spPr>
        <a:xfrm>
          <a:off x="22212300" y="65693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前年度繰上充用金グラフ枠">
          <a:extLst>
            <a:ext uri="{FF2B5EF4-FFF2-40B4-BE49-F238E27FC236}">
              <a16:creationId xmlns:a16="http://schemas.microsoft.com/office/drawing/2014/main" id="{00000000-0008-0000-07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1" name="前年度繰上充用金最小値テキスト">
          <a:extLst>
            <a:ext uri="{FF2B5EF4-FFF2-40B4-BE49-F238E27FC236}">
              <a16:creationId xmlns:a16="http://schemas.microsoft.com/office/drawing/2014/main" id="{00000000-0008-0000-0700-000017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3" name="前年度繰上充用金最大値テキスト">
          <a:extLst>
            <a:ext uri="{FF2B5EF4-FFF2-40B4-BE49-F238E27FC236}">
              <a16:creationId xmlns:a16="http://schemas.microsoft.com/office/drawing/2014/main" id="{00000000-0008-0000-0700-000019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6" name="前年度繰上充用金平均値テキスト">
          <a:extLst>
            <a:ext uri="{FF2B5EF4-FFF2-40B4-BE49-F238E27FC236}">
              <a16:creationId xmlns:a16="http://schemas.microsoft.com/office/drawing/2014/main" id="{00000000-0008-0000-0700-00001C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5" name="前年度繰上充用金該当値テキスト">
          <a:extLst>
            <a:ext uri="{FF2B5EF4-FFF2-40B4-BE49-F238E27FC236}">
              <a16:creationId xmlns:a16="http://schemas.microsoft.com/office/drawing/2014/main" id="{00000000-0008-0000-0700-00002F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4" name="正方形/長方形 823">
          <a:extLst>
            <a:ext uri="{FF2B5EF4-FFF2-40B4-BE49-F238E27FC236}">
              <a16:creationId xmlns:a16="http://schemas.microsoft.com/office/drawing/2014/main" id="{00000000-0008-0000-0700-00003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5" name="正方形/長方形 824">
          <a:extLst>
            <a:ext uri="{FF2B5EF4-FFF2-40B4-BE49-F238E27FC236}">
              <a16:creationId xmlns:a16="http://schemas.microsoft.com/office/drawing/2014/main" id="{00000000-0008-0000-0700-000039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総務費については、住民一人当たり</a:t>
          </a:r>
          <a:r>
            <a:rPr kumimoji="1" lang="en-US" altLang="ja-JP" sz="1300">
              <a:latin typeface="ＭＳ Ｐゴシック" panose="020B0600070205080204" pitchFamily="50" charset="-128"/>
              <a:ea typeface="ＭＳ Ｐゴシック" panose="020B0600070205080204" pitchFamily="50" charset="-128"/>
            </a:rPr>
            <a:t>60,162</a:t>
          </a:r>
          <a:r>
            <a:rPr kumimoji="1" lang="ja-JP" altLang="en-US" sz="1300">
              <a:latin typeface="ＭＳ Ｐゴシック" panose="020B0600070205080204" pitchFamily="50" charset="-128"/>
              <a:ea typeface="ＭＳ Ｐゴシック" panose="020B0600070205080204" pitchFamily="50" charset="-128"/>
            </a:rPr>
            <a:t>円となっており、前年度と比較して</a:t>
          </a:r>
          <a:r>
            <a:rPr kumimoji="1" lang="en-US" altLang="ja-JP" sz="1300">
              <a:latin typeface="ＭＳ Ｐゴシック" panose="020B0600070205080204" pitchFamily="50" charset="-128"/>
              <a:ea typeface="ＭＳ Ｐゴシック" panose="020B0600070205080204" pitchFamily="50" charset="-128"/>
            </a:rPr>
            <a:t>47.4%</a:t>
          </a:r>
          <a:r>
            <a:rPr kumimoji="1" lang="ja-JP" altLang="en-US" sz="1300">
              <a:latin typeface="ＭＳ Ｐゴシック" panose="020B0600070205080204" pitchFamily="50" charset="-128"/>
              <a:ea typeface="ＭＳ Ｐゴシック" panose="020B0600070205080204" pitchFamily="50" charset="-128"/>
            </a:rPr>
            <a:t>の増となった。これは、職員数や退職手当が増加したことや、会計年度任用職員への勤勉手当の支給が開始されたことにより職員人件費が増加したことが要因である。</a:t>
          </a:r>
        </a:p>
        <a:p>
          <a:r>
            <a:rPr kumimoji="1" lang="ja-JP" altLang="en-US" sz="1300">
              <a:latin typeface="ＭＳ Ｐゴシック" panose="020B0600070205080204" pitchFamily="50" charset="-128"/>
              <a:ea typeface="ＭＳ Ｐゴシック" panose="020B0600070205080204" pitchFamily="50" charset="-128"/>
            </a:rPr>
            <a:t>　民生費については、住民一人当たり</a:t>
          </a:r>
          <a:r>
            <a:rPr kumimoji="1" lang="en-US" altLang="ja-JP" sz="1300">
              <a:latin typeface="ＭＳ Ｐゴシック" panose="020B0600070205080204" pitchFamily="50" charset="-128"/>
              <a:ea typeface="ＭＳ Ｐゴシック" panose="020B0600070205080204" pitchFamily="50" charset="-128"/>
            </a:rPr>
            <a:t>231,505</a:t>
          </a:r>
          <a:r>
            <a:rPr kumimoji="1" lang="ja-JP" altLang="en-US" sz="1300">
              <a:latin typeface="ＭＳ Ｐゴシック" panose="020B0600070205080204" pitchFamily="50" charset="-128"/>
              <a:ea typeface="ＭＳ Ｐゴシック" panose="020B0600070205080204" pitchFamily="50" charset="-128"/>
            </a:rPr>
            <a:t>円となっており、前年度と比較して</a:t>
          </a:r>
          <a:r>
            <a:rPr kumimoji="1" lang="en-US" altLang="ja-JP" sz="1300">
              <a:latin typeface="ＭＳ Ｐゴシック" panose="020B0600070205080204" pitchFamily="50" charset="-128"/>
              <a:ea typeface="ＭＳ Ｐゴシック" panose="020B0600070205080204" pitchFamily="50" charset="-128"/>
            </a:rPr>
            <a:t>4.1%</a:t>
          </a:r>
          <a:r>
            <a:rPr kumimoji="1" lang="ja-JP" altLang="en-US" sz="1300">
              <a:latin typeface="ＭＳ Ｐゴシック" panose="020B0600070205080204" pitchFamily="50" charset="-128"/>
              <a:ea typeface="ＭＳ Ｐゴシック" panose="020B0600070205080204" pitchFamily="50" charset="-128"/>
            </a:rPr>
            <a:t>の増となった。これは、国施策である定額減税補足給付金事業を実施したことや、障害福祉サービス費や障害児通所給付費についても増加傾向にあることが要因である。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公債費については、住民一人当たり</a:t>
          </a:r>
          <a:r>
            <a:rPr kumimoji="1" lang="en-US" altLang="ja-JP" sz="1300">
              <a:latin typeface="ＭＳ Ｐゴシック" panose="020B0600070205080204" pitchFamily="50" charset="-128"/>
              <a:ea typeface="ＭＳ Ｐゴシック" panose="020B0600070205080204" pitchFamily="50" charset="-128"/>
            </a:rPr>
            <a:t>24,258</a:t>
          </a:r>
          <a:r>
            <a:rPr kumimoji="1" lang="ja-JP" altLang="en-US" sz="1300">
              <a:latin typeface="ＭＳ Ｐゴシック" panose="020B0600070205080204" pitchFamily="50" charset="-128"/>
              <a:ea typeface="ＭＳ Ｐゴシック" panose="020B0600070205080204" pitchFamily="50" charset="-128"/>
            </a:rPr>
            <a:t>円であり、過去に借入した市債の一部の償還が終了したことにより前年度より減少した。類似団体内平均値を下回っているが、今後の公債費の動向に注視していく必要がある。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大阪府藤井寺市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一般会計において、令和５年度決算では、令和元年度以来４年ぶりに財政調整基金を取り崩しての決算となったが、令和６年度決算では基金を取り崩すことなく実質収支黒字の確保ができた。</a:t>
          </a:r>
        </a:p>
        <a:p>
          <a:r>
            <a:rPr kumimoji="1" lang="ja-JP" altLang="en-US" sz="1400">
              <a:latin typeface="ＭＳ ゴシック" pitchFamily="49" charset="-128"/>
              <a:ea typeface="ＭＳ ゴシック" pitchFamily="49" charset="-128"/>
            </a:rPr>
            <a:t>　しかし、依然として地方交付税などの依存財源に頼る脆弱な財政構造は続いており、安定的な財政運営に向けて引き続き行財政改革の推進が必要である。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大阪府藤井寺市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一般会計においては、令和</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年度は財政調整基金を取り崩しての黒字となったため、標準財政規模比は</a:t>
          </a:r>
          <a:r>
            <a:rPr kumimoji="1" lang="en-US" altLang="ja-JP" sz="1400">
              <a:latin typeface="ＭＳ ゴシック" pitchFamily="49" charset="-128"/>
              <a:ea typeface="ＭＳ ゴシック" pitchFamily="49" charset="-128"/>
            </a:rPr>
            <a:t>0.10%</a:t>
          </a:r>
          <a:r>
            <a:rPr kumimoji="1" lang="ja-JP" altLang="en-US" sz="1400">
              <a:latin typeface="ＭＳ ゴシック" pitchFamily="49" charset="-128"/>
              <a:ea typeface="ＭＳ ゴシック" pitchFamily="49" charset="-128"/>
            </a:rPr>
            <a:t>であったが、令和６年度は基金を取り崩すことなく黒字を確保できたため、標準財政規模比は</a:t>
          </a:r>
          <a:r>
            <a:rPr kumimoji="1" lang="en-US" altLang="ja-JP" sz="1400">
              <a:latin typeface="ＭＳ ゴシック" pitchFamily="49" charset="-128"/>
              <a:ea typeface="ＭＳ ゴシック" pitchFamily="49" charset="-128"/>
            </a:rPr>
            <a:t>1.41</a:t>
          </a:r>
          <a:r>
            <a:rPr kumimoji="1" lang="ja-JP" altLang="en-US" sz="1400">
              <a:latin typeface="ＭＳ ゴシック" pitchFamily="49" charset="-128"/>
              <a:ea typeface="ＭＳ ゴシック" pitchFamily="49" charset="-128"/>
            </a:rPr>
            <a:t>ポイント増加し</a:t>
          </a:r>
          <a:r>
            <a:rPr kumimoji="1" lang="en-US" altLang="ja-JP" sz="1400">
              <a:latin typeface="ＭＳ ゴシック" pitchFamily="49" charset="-128"/>
              <a:ea typeface="ＭＳ ゴシック" pitchFamily="49" charset="-128"/>
            </a:rPr>
            <a:t>1.51</a:t>
          </a:r>
          <a:r>
            <a:rPr kumimoji="1" lang="ja-JP" altLang="en-US" sz="1400">
              <a:latin typeface="ＭＳ ゴシック" pitchFamily="49" charset="-128"/>
              <a:ea typeface="ＭＳ ゴシック" pitchFamily="49" charset="-128"/>
            </a:rPr>
            <a:t>％となった。</a:t>
          </a:r>
        </a:p>
        <a:p>
          <a:r>
            <a:rPr kumimoji="1" lang="ja-JP" altLang="en-US" sz="1400">
              <a:latin typeface="ＭＳ ゴシック" pitchFamily="49" charset="-128"/>
              <a:ea typeface="ＭＳ ゴシック" pitchFamily="49" charset="-128"/>
            </a:rPr>
            <a:t>　公共下水道事業会計や特別会計においても黒字は維持しているものの、厳しい経営状態であることは変わらず、今後も連結実質収支の黒字を維持していくため、引き続き健全な財政運営に努めていかなければならな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9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9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Normal="100" workbookViewId="0"/>
  </sheetViews>
  <sheetFormatPr defaultColWidth="0" defaultRowHeight="10.8" zeroHeight="1" x14ac:dyDescent="0.2"/>
  <cols>
    <col min="1" max="11" width="2.109375" style="168" customWidth="1"/>
    <col min="12" max="12" width="2.21875" style="168" customWidth="1"/>
    <col min="13" max="17" width="2.33203125" style="168" customWidth="1"/>
    <col min="18" max="119" width="2.109375" style="168" customWidth="1"/>
    <col min="120" max="16384" width="0" style="168" hidden="1"/>
  </cols>
  <sheetData>
    <row r="1" spans="1:119" ht="33" customHeight="1" x14ac:dyDescent="0.2">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 thickBot="1" x14ac:dyDescent="0.25">
      <c r="B2" s="170" t="s">
        <v>77</v>
      </c>
      <c r="C2" s="170"/>
      <c r="D2" s="171"/>
    </row>
    <row r="3" spans="1:119" ht="18.75" customHeight="1" thickBot="1" x14ac:dyDescent="0.25">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2">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27275185</v>
      </c>
      <c r="BO4" s="371"/>
      <c r="BP4" s="371"/>
      <c r="BQ4" s="371"/>
      <c r="BR4" s="371"/>
      <c r="BS4" s="371"/>
      <c r="BT4" s="371"/>
      <c r="BU4" s="372"/>
      <c r="BV4" s="370">
        <v>25995883</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1.5</v>
      </c>
      <c r="CU4" s="377"/>
      <c r="CV4" s="377"/>
      <c r="CW4" s="377"/>
      <c r="CX4" s="377"/>
      <c r="CY4" s="377"/>
      <c r="CZ4" s="377"/>
      <c r="DA4" s="378"/>
      <c r="DB4" s="376">
        <v>0.1</v>
      </c>
      <c r="DC4" s="377"/>
      <c r="DD4" s="377"/>
      <c r="DE4" s="377"/>
      <c r="DF4" s="377"/>
      <c r="DG4" s="377"/>
      <c r="DH4" s="377"/>
      <c r="DI4" s="378"/>
    </row>
    <row r="5" spans="1:119" ht="18.75" customHeight="1" x14ac:dyDescent="0.2">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27039243</v>
      </c>
      <c r="BO5" s="408"/>
      <c r="BP5" s="408"/>
      <c r="BQ5" s="408"/>
      <c r="BR5" s="408"/>
      <c r="BS5" s="408"/>
      <c r="BT5" s="408"/>
      <c r="BU5" s="409"/>
      <c r="BV5" s="407">
        <v>25961804</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96.8</v>
      </c>
      <c r="CU5" s="405"/>
      <c r="CV5" s="405"/>
      <c r="CW5" s="405"/>
      <c r="CX5" s="405"/>
      <c r="CY5" s="405"/>
      <c r="CZ5" s="405"/>
      <c r="DA5" s="406"/>
      <c r="DB5" s="404">
        <v>100.2</v>
      </c>
      <c r="DC5" s="405"/>
      <c r="DD5" s="405"/>
      <c r="DE5" s="405"/>
      <c r="DF5" s="405"/>
      <c r="DG5" s="405"/>
      <c r="DH5" s="405"/>
      <c r="DI5" s="406"/>
    </row>
    <row r="6" spans="1:119" ht="18.75" customHeight="1" x14ac:dyDescent="0.2">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235942</v>
      </c>
      <c r="BO6" s="408"/>
      <c r="BP6" s="408"/>
      <c r="BQ6" s="408"/>
      <c r="BR6" s="408"/>
      <c r="BS6" s="408"/>
      <c r="BT6" s="408"/>
      <c r="BU6" s="409"/>
      <c r="BV6" s="407">
        <v>34079</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97.2</v>
      </c>
      <c r="CU6" s="445"/>
      <c r="CV6" s="445"/>
      <c r="CW6" s="445"/>
      <c r="CX6" s="445"/>
      <c r="CY6" s="445"/>
      <c r="CZ6" s="445"/>
      <c r="DA6" s="446"/>
      <c r="DB6" s="444">
        <v>101.3</v>
      </c>
      <c r="DC6" s="445"/>
      <c r="DD6" s="445"/>
      <c r="DE6" s="445"/>
      <c r="DF6" s="445"/>
      <c r="DG6" s="445"/>
      <c r="DH6" s="445"/>
      <c r="DI6" s="446"/>
    </row>
    <row r="7" spans="1:119" ht="18.75" customHeight="1" x14ac:dyDescent="0.2">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7604</v>
      </c>
      <c r="BO7" s="408"/>
      <c r="BP7" s="408"/>
      <c r="BQ7" s="408"/>
      <c r="BR7" s="408"/>
      <c r="BS7" s="408"/>
      <c r="BT7" s="408"/>
      <c r="BU7" s="409"/>
      <c r="BV7" s="407">
        <v>18892</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15105489</v>
      </c>
      <c r="CU7" s="408"/>
      <c r="CV7" s="408"/>
      <c r="CW7" s="408"/>
      <c r="CX7" s="408"/>
      <c r="CY7" s="408"/>
      <c r="CZ7" s="408"/>
      <c r="DA7" s="409"/>
      <c r="DB7" s="407">
        <v>14917416</v>
      </c>
      <c r="DC7" s="408"/>
      <c r="DD7" s="408"/>
      <c r="DE7" s="408"/>
      <c r="DF7" s="408"/>
      <c r="DG7" s="408"/>
      <c r="DH7" s="408"/>
      <c r="DI7" s="409"/>
    </row>
    <row r="8" spans="1:119" ht="18.75" customHeight="1" thickBot="1" x14ac:dyDescent="0.25">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104</v>
      </c>
      <c r="AV8" s="440"/>
      <c r="AW8" s="440"/>
      <c r="AX8" s="440"/>
      <c r="AY8" s="441" t="s">
        <v>105</v>
      </c>
      <c r="AZ8" s="442"/>
      <c r="BA8" s="442"/>
      <c r="BB8" s="442"/>
      <c r="BC8" s="442"/>
      <c r="BD8" s="442"/>
      <c r="BE8" s="442"/>
      <c r="BF8" s="442"/>
      <c r="BG8" s="442"/>
      <c r="BH8" s="442"/>
      <c r="BI8" s="442"/>
      <c r="BJ8" s="442"/>
      <c r="BK8" s="442"/>
      <c r="BL8" s="442"/>
      <c r="BM8" s="443"/>
      <c r="BN8" s="407">
        <v>228338</v>
      </c>
      <c r="BO8" s="408"/>
      <c r="BP8" s="408"/>
      <c r="BQ8" s="408"/>
      <c r="BR8" s="408"/>
      <c r="BS8" s="408"/>
      <c r="BT8" s="408"/>
      <c r="BU8" s="409"/>
      <c r="BV8" s="407">
        <v>15187</v>
      </c>
      <c r="BW8" s="408"/>
      <c r="BX8" s="408"/>
      <c r="BY8" s="408"/>
      <c r="BZ8" s="408"/>
      <c r="CA8" s="408"/>
      <c r="CB8" s="408"/>
      <c r="CC8" s="409"/>
      <c r="CD8" s="410" t="s">
        <v>106</v>
      </c>
      <c r="CE8" s="411"/>
      <c r="CF8" s="411"/>
      <c r="CG8" s="411"/>
      <c r="CH8" s="411"/>
      <c r="CI8" s="411"/>
      <c r="CJ8" s="411"/>
      <c r="CK8" s="411"/>
      <c r="CL8" s="411"/>
      <c r="CM8" s="411"/>
      <c r="CN8" s="411"/>
      <c r="CO8" s="411"/>
      <c r="CP8" s="411"/>
      <c r="CQ8" s="411"/>
      <c r="CR8" s="411"/>
      <c r="CS8" s="412"/>
      <c r="CT8" s="447">
        <v>0.59</v>
      </c>
      <c r="CU8" s="448"/>
      <c r="CV8" s="448"/>
      <c r="CW8" s="448"/>
      <c r="CX8" s="448"/>
      <c r="CY8" s="448"/>
      <c r="CZ8" s="448"/>
      <c r="DA8" s="449"/>
      <c r="DB8" s="447">
        <v>0.6</v>
      </c>
      <c r="DC8" s="448"/>
      <c r="DD8" s="448"/>
      <c r="DE8" s="448"/>
      <c r="DF8" s="448"/>
      <c r="DG8" s="448"/>
      <c r="DH8" s="448"/>
      <c r="DI8" s="449"/>
    </row>
    <row r="9" spans="1:119" ht="18.75" customHeight="1" thickBot="1" x14ac:dyDescent="0.25">
      <c r="A9" s="169"/>
      <c r="B9" s="401" t="s">
        <v>107</v>
      </c>
      <c r="C9" s="402"/>
      <c r="D9" s="402"/>
      <c r="E9" s="402"/>
      <c r="F9" s="402"/>
      <c r="G9" s="402"/>
      <c r="H9" s="402"/>
      <c r="I9" s="402"/>
      <c r="J9" s="402"/>
      <c r="K9" s="450"/>
      <c r="L9" s="451" t="s">
        <v>108</v>
      </c>
      <c r="M9" s="452"/>
      <c r="N9" s="452"/>
      <c r="O9" s="452"/>
      <c r="P9" s="452"/>
      <c r="Q9" s="453"/>
      <c r="R9" s="454">
        <v>63688</v>
      </c>
      <c r="S9" s="455"/>
      <c r="T9" s="455"/>
      <c r="U9" s="455"/>
      <c r="V9" s="456"/>
      <c r="W9" s="364" t="s">
        <v>109</v>
      </c>
      <c r="X9" s="365"/>
      <c r="Y9" s="365"/>
      <c r="Z9" s="365"/>
      <c r="AA9" s="365"/>
      <c r="AB9" s="365"/>
      <c r="AC9" s="365"/>
      <c r="AD9" s="365"/>
      <c r="AE9" s="365"/>
      <c r="AF9" s="365"/>
      <c r="AG9" s="365"/>
      <c r="AH9" s="365"/>
      <c r="AI9" s="365"/>
      <c r="AJ9" s="365"/>
      <c r="AK9" s="365"/>
      <c r="AL9" s="366"/>
      <c r="AM9" s="436" t="s">
        <v>110</v>
      </c>
      <c r="AN9" s="437"/>
      <c r="AO9" s="437"/>
      <c r="AP9" s="437"/>
      <c r="AQ9" s="437"/>
      <c r="AR9" s="437"/>
      <c r="AS9" s="437"/>
      <c r="AT9" s="438"/>
      <c r="AU9" s="439" t="s">
        <v>90</v>
      </c>
      <c r="AV9" s="440"/>
      <c r="AW9" s="440"/>
      <c r="AX9" s="440"/>
      <c r="AY9" s="441" t="s">
        <v>111</v>
      </c>
      <c r="AZ9" s="442"/>
      <c r="BA9" s="442"/>
      <c r="BB9" s="442"/>
      <c r="BC9" s="442"/>
      <c r="BD9" s="442"/>
      <c r="BE9" s="442"/>
      <c r="BF9" s="442"/>
      <c r="BG9" s="442"/>
      <c r="BH9" s="442"/>
      <c r="BI9" s="442"/>
      <c r="BJ9" s="442"/>
      <c r="BK9" s="442"/>
      <c r="BL9" s="442"/>
      <c r="BM9" s="443"/>
      <c r="BN9" s="407">
        <v>213151</v>
      </c>
      <c r="BO9" s="408"/>
      <c r="BP9" s="408"/>
      <c r="BQ9" s="408"/>
      <c r="BR9" s="408"/>
      <c r="BS9" s="408"/>
      <c r="BT9" s="408"/>
      <c r="BU9" s="409"/>
      <c r="BV9" s="407">
        <v>-363767</v>
      </c>
      <c r="BW9" s="408"/>
      <c r="BX9" s="408"/>
      <c r="BY9" s="408"/>
      <c r="BZ9" s="408"/>
      <c r="CA9" s="408"/>
      <c r="CB9" s="408"/>
      <c r="CC9" s="409"/>
      <c r="CD9" s="410" t="s">
        <v>112</v>
      </c>
      <c r="CE9" s="411"/>
      <c r="CF9" s="411"/>
      <c r="CG9" s="411"/>
      <c r="CH9" s="411"/>
      <c r="CI9" s="411"/>
      <c r="CJ9" s="411"/>
      <c r="CK9" s="411"/>
      <c r="CL9" s="411"/>
      <c r="CM9" s="411"/>
      <c r="CN9" s="411"/>
      <c r="CO9" s="411"/>
      <c r="CP9" s="411"/>
      <c r="CQ9" s="411"/>
      <c r="CR9" s="411"/>
      <c r="CS9" s="412"/>
      <c r="CT9" s="404">
        <v>7.9</v>
      </c>
      <c r="CU9" s="405"/>
      <c r="CV9" s="405"/>
      <c r="CW9" s="405"/>
      <c r="CX9" s="405"/>
      <c r="CY9" s="405"/>
      <c r="CZ9" s="405"/>
      <c r="DA9" s="406"/>
      <c r="DB9" s="404">
        <v>8.9</v>
      </c>
      <c r="DC9" s="405"/>
      <c r="DD9" s="405"/>
      <c r="DE9" s="405"/>
      <c r="DF9" s="405"/>
      <c r="DG9" s="405"/>
      <c r="DH9" s="405"/>
      <c r="DI9" s="406"/>
    </row>
    <row r="10" spans="1:119" ht="18.75" customHeight="1" thickBot="1" x14ac:dyDescent="0.25">
      <c r="A10" s="169"/>
      <c r="B10" s="401"/>
      <c r="C10" s="402"/>
      <c r="D10" s="402"/>
      <c r="E10" s="402"/>
      <c r="F10" s="402"/>
      <c r="G10" s="402"/>
      <c r="H10" s="402"/>
      <c r="I10" s="402"/>
      <c r="J10" s="402"/>
      <c r="K10" s="450"/>
      <c r="L10" s="457" t="s">
        <v>113</v>
      </c>
      <c r="M10" s="437"/>
      <c r="N10" s="437"/>
      <c r="O10" s="437"/>
      <c r="P10" s="437"/>
      <c r="Q10" s="438"/>
      <c r="R10" s="458">
        <v>65438</v>
      </c>
      <c r="S10" s="459"/>
      <c r="T10" s="459"/>
      <c r="U10" s="459"/>
      <c r="V10" s="460"/>
      <c r="W10" s="395"/>
      <c r="X10" s="396"/>
      <c r="Y10" s="396"/>
      <c r="Z10" s="396"/>
      <c r="AA10" s="396"/>
      <c r="AB10" s="396"/>
      <c r="AC10" s="396"/>
      <c r="AD10" s="396"/>
      <c r="AE10" s="396"/>
      <c r="AF10" s="396"/>
      <c r="AG10" s="396"/>
      <c r="AH10" s="396"/>
      <c r="AI10" s="396"/>
      <c r="AJ10" s="396"/>
      <c r="AK10" s="396"/>
      <c r="AL10" s="399"/>
      <c r="AM10" s="436" t="s">
        <v>114</v>
      </c>
      <c r="AN10" s="437"/>
      <c r="AO10" s="437"/>
      <c r="AP10" s="437"/>
      <c r="AQ10" s="437"/>
      <c r="AR10" s="437"/>
      <c r="AS10" s="437"/>
      <c r="AT10" s="438"/>
      <c r="AU10" s="439" t="s">
        <v>90</v>
      </c>
      <c r="AV10" s="440"/>
      <c r="AW10" s="440"/>
      <c r="AX10" s="440"/>
      <c r="AY10" s="441" t="s">
        <v>115</v>
      </c>
      <c r="AZ10" s="442"/>
      <c r="BA10" s="442"/>
      <c r="BB10" s="442"/>
      <c r="BC10" s="442"/>
      <c r="BD10" s="442"/>
      <c r="BE10" s="442"/>
      <c r="BF10" s="442"/>
      <c r="BG10" s="442"/>
      <c r="BH10" s="442"/>
      <c r="BI10" s="442"/>
      <c r="BJ10" s="442"/>
      <c r="BK10" s="442"/>
      <c r="BL10" s="442"/>
      <c r="BM10" s="443"/>
      <c r="BN10" s="407">
        <v>555408</v>
      </c>
      <c r="BO10" s="408"/>
      <c r="BP10" s="408"/>
      <c r="BQ10" s="408"/>
      <c r="BR10" s="408"/>
      <c r="BS10" s="408"/>
      <c r="BT10" s="408"/>
      <c r="BU10" s="409"/>
      <c r="BV10" s="407">
        <v>100</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90</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38</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2">
      <c r="A12" s="169"/>
      <c r="B12" s="467" t="s">
        <v>123</v>
      </c>
      <c r="C12" s="468"/>
      <c r="D12" s="468"/>
      <c r="E12" s="468"/>
      <c r="F12" s="468"/>
      <c r="G12" s="468"/>
      <c r="H12" s="468"/>
      <c r="I12" s="468"/>
      <c r="J12" s="468"/>
      <c r="K12" s="469"/>
      <c r="L12" s="476" t="s">
        <v>124</v>
      </c>
      <c r="M12" s="477"/>
      <c r="N12" s="477"/>
      <c r="O12" s="477"/>
      <c r="P12" s="477"/>
      <c r="Q12" s="478"/>
      <c r="R12" s="479">
        <v>62304</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0</v>
      </c>
      <c r="BO12" s="408"/>
      <c r="BP12" s="408"/>
      <c r="BQ12" s="408"/>
      <c r="BR12" s="408"/>
      <c r="BS12" s="408"/>
      <c r="BT12" s="408"/>
      <c r="BU12" s="409"/>
      <c r="BV12" s="407">
        <v>380000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2">
      <c r="A13" s="169"/>
      <c r="B13" s="470"/>
      <c r="C13" s="471"/>
      <c r="D13" s="471"/>
      <c r="E13" s="471"/>
      <c r="F13" s="471"/>
      <c r="G13" s="471"/>
      <c r="H13" s="471"/>
      <c r="I13" s="471"/>
      <c r="J13" s="471"/>
      <c r="K13" s="472"/>
      <c r="L13" s="178"/>
      <c r="M13" s="498" t="s">
        <v>130</v>
      </c>
      <c r="N13" s="499"/>
      <c r="O13" s="499"/>
      <c r="P13" s="499"/>
      <c r="Q13" s="500"/>
      <c r="R13" s="491">
        <v>61059</v>
      </c>
      <c r="S13" s="492"/>
      <c r="T13" s="492"/>
      <c r="U13" s="492"/>
      <c r="V13" s="493"/>
      <c r="W13" s="423" t="s">
        <v>131</v>
      </c>
      <c r="X13" s="424"/>
      <c r="Y13" s="424"/>
      <c r="Z13" s="424"/>
      <c r="AA13" s="424"/>
      <c r="AB13" s="414"/>
      <c r="AC13" s="458">
        <v>133</v>
      </c>
      <c r="AD13" s="459"/>
      <c r="AE13" s="459"/>
      <c r="AF13" s="459"/>
      <c r="AG13" s="501"/>
      <c r="AH13" s="458">
        <v>137</v>
      </c>
      <c r="AI13" s="459"/>
      <c r="AJ13" s="459"/>
      <c r="AK13" s="459"/>
      <c r="AL13" s="460"/>
      <c r="AM13" s="436" t="s">
        <v>132</v>
      </c>
      <c r="AN13" s="437"/>
      <c r="AO13" s="437"/>
      <c r="AP13" s="437"/>
      <c r="AQ13" s="437"/>
      <c r="AR13" s="437"/>
      <c r="AS13" s="437"/>
      <c r="AT13" s="438"/>
      <c r="AU13" s="439" t="s">
        <v>104</v>
      </c>
      <c r="AV13" s="440"/>
      <c r="AW13" s="440"/>
      <c r="AX13" s="440"/>
      <c r="AY13" s="441" t="s">
        <v>133</v>
      </c>
      <c r="AZ13" s="442"/>
      <c r="BA13" s="442"/>
      <c r="BB13" s="442"/>
      <c r="BC13" s="442"/>
      <c r="BD13" s="442"/>
      <c r="BE13" s="442"/>
      <c r="BF13" s="442"/>
      <c r="BG13" s="442"/>
      <c r="BH13" s="442"/>
      <c r="BI13" s="442"/>
      <c r="BJ13" s="442"/>
      <c r="BK13" s="442"/>
      <c r="BL13" s="442"/>
      <c r="BM13" s="443"/>
      <c r="BN13" s="407">
        <v>768559</v>
      </c>
      <c r="BO13" s="408"/>
      <c r="BP13" s="408"/>
      <c r="BQ13" s="408"/>
      <c r="BR13" s="408"/>
      <c r="BS13" s="408"/>
      <c r="BT13" s="408"/>
      <c r="BU13" s="409"/>
      <c r="BV13" s="407">
        <v>-743629</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2.4</v>
      </c>
      <c r="CU13" s="405"/>
      <c r="CV13" s="405"/>
      <c r="CW13" s="405"/>
      <c r="CX13" s="405"/>
      <c r="CY13" s="405"/>
      <c r="CZ13" s="405"/>
      <c r="DA13" s="406"/>
      <c r="DB13" s="404">
        <v>3.2</v>
      </c>
      <c r="DC13" s="405"/>
      <c r="DD13" s="405"/>
      <c r="DE13" s="405"/>
      <c r="DF13" s="405"/>
      <c r="DG13" s="405"/>
      <c r="DH13" s="405"/>
      <c r="DI13" s="406"/>
    </row>
    <row r="14" spans="1:119" ht="18.75" customHeight="1" thickBot="1" x14ac:dyDescent="0.25">
      <c r="A14" s="169"/>
      <c r="B14" s="470"/>
      <c r="C14" s="471"/>
      <c r="D14" s="471"/>
      <c r="E14" s="471"/>
      <c r="F14" s="471"/>
      <c r="G14" s="471"/>
      <c r="H14" s="471"/>
      <c r="I14" s="471"/>
      <c r="J14" s="471"/>
      <c r="K14" s="472"/>
      <c r="L14" s="488" t="s">
        <v>135</v>
      </c>
      <c r="M14" s="489"/>
      <c r="N14" s="489"/>
      <c r="O14" s="489"/>
      <c r="P14" s="489"/>
      <c r="Q14" s="490"/>
      <c r="R14" s="491">
        <v>62700</v>
      </c>
      <c r="S14" s="492"/>
      <c r="T14" s="492"/>
      <c r="U14" s="492"/>
      <c r="V14" s="493"/>
      <c r="W14" s="397"/>
      <c r="X14" s="398"/>
      <c r="Y14" s="398"/>
      <c r="Z14" s="398"/>
      <c r="AA14" s="398"/>
      <c r="AB14" s="387"/>
      <c r="AC14" s="494">
        <v>0.5</v>
      </c>
      <c r="AD14" s="495"/>
      <c r="AE14" s="495"/>
      <c r="AF14" s="495"/>
      <c r="AG14" s="496"/>
      <c r="AH14" s="494">
        <v>0.5</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v>19.899999999999999</v>
      </c>
      <c r="CU14" s="506"/>
      <c r="CV14" s="506"/>
      <c r="CW14" s="506"/>
      <c r="CX14" s="506"/>
      <c r="CY14" s="506"/>
      <c r="CZ14" s="506"/>
      <c r="DA14" s="507"/>
      <c r="DB14" s="505">
        <v>43</v>
      </c>
      <c r="DC14" s="506"/>
      <c r="DD14" s="506"/>
      <c r="DE14" s="506"/>
      <c r="DF14" s="506"/>
      <c r="DG14" s="506"/>
      <c r="DH14" s="506"/>
      <c r="DI14" s="507"/>
    </row>
    <row r="15" spans="1:119" ht="18.75" customHeight="1" x14ac:dyDescent="0.2">
      <c r="A15" s="169"/>
      <c r="B15" s="470"/>
      <c r="C15" s="471"/>
      <c r="D15" s="471"/>
      <c r="E15" s="471"/>
      <c r="F15" s="471"/>
      <c r="G15" s="471"/>
      <c r="H15" s="471"/>
      <c r="I15" s="471"/>
      <c r="J15" s="471"/>
      <c r="K15" s="472"/>
      <c r="L15" s="178"/>
      <c r="M15" s="498" t="s">
        <v>130</v>
      </c>
      <c r="N15" s="499"/>
      <c r="O15" s="499"/>
      <c r="P15" s="499"/>
      <c r="Q15" s="500"/>
      <c r="R15" s="491">
        <v>61604</v>
      </c>
      <c r="S15" s="492"/>
      <c r="T15" s="492"/>
      <c r="U15" s="492"/>
      <c r="V15" s="493"/>
      <c r="W15" s="423" t="s">
        <v>137</v>
      </c>
      <c r="X15" s="424"/>
      <c r="Y15" s="424"/>
      <c r="Z15" s="424"/>
      <c r="AA15" s="424"/>
      <c r="AB15" s="414"/>
      <c r="AC15" s="458">
        <v>6934</v>
      </c>
      <c r="AD15" s="459"/>
      <c r="AE15" s="459"/>
      <c r="AF15" s="459"/>
      <c r="AG15" s="501"/>
      <c r="AH15" s="458">
        <v>7377</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7567483</v>
      </c>
      <c r="BO15" s="371"/>
      <c r="BP15" s="371"/>
      <c r="BQ15" s="371"/>
      <c r="BR15" s="371"/>
      <c r="BS15" s="371"/>
      <c r="BT15" s="371"/>
      <c r="BU15" s="372"/>
      <c r="BV15" s="370">
        <v>7605288</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25.5</v>
      </c>
      <c r="AD16" s="495"/>
      <c r="AE16" s="495"/>
      <c r="AF16" s="495"/>
      <c r="AG16" s="496"/>
      <c r="AH16" s="494">
        <v>27.5</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12981752</v>
      </c>
      <c r="BO16" s="408"/>
      <c r="BP16" s="408"/>
      <c r="BQ16" s="408"/>
      <c r="BR16" s="408"/>
      <c r="BS16" s="408"/>
      <c r="BT16" s="408"/>
      <c r="BU16" s="409"/>
      <c r="BV16" s="407">
        <v>12698448</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5">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20076</v>
      </c>
      <c r="AD17" s="459"/>
      <c r="AE17" s="459"/>
      <c r="AF17" s="459"/>
      <c r="AG17" s="501"/>
      <c r="AH17" s="458">
        <v>19348</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9630087</v>
      </c>
      <c r="BO17" s="408"/>
      <c r="BP17" s="408"/>
      <c r="BQ17" s="408"/>
      <c r="BR17" s="408"/>
      <c r="BS17" s="408"/>
      <c r="BT17" s="408"/>
      <c r="BU17" s="409"/>
      <c r="BV17" s="407">
        <v>9678896</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5">
      <c r="A18" s="169"/>
      <c r="B18" s="529" t="s">
        <v>147</v>
      </c>
      <c r="C18" s="450"/>
      <c r="D18" s="450"/>
      <c r="E18" s="530"/>
      <c r="F18" s="530"/>
      <c r="G18" s="530"/>
      <c r="H18" s="530"/>
      <c r="I18" s="530"/>
      <c r="J18" s="530"/>
      <c r="K18" s="530"/>
      <c r="L18" s="531">
        <v>8.89</v>
      </c>
      <c r="M18" s="531"/>
      <c r="N18" s="531"/>
      <c r="O18" s="531"/>
      <c r="P18" s="531"/>
      <c r="Q18" s="531"/>
      <c r="R18" s="532"/>
      <c r="S18" s="532"/>
      <c r="T18" s="532"/>
      <c r="U18" s="532"/>
      <c r="V18" s="533"/>
      <c r="W18" s="425"/>
      <c r="X18" s="426"/>
      <c r="Y18" s="426"/>
      <c r="Z18" s="426"/>
      <c r="AA18" s="426"/>
      <c r="AB18" s="417"/>
      <c r="AC18" s="534">
        <v>74</v>
      </c>
      <c r="AD18" s="535"/>
      <c r="AE18" s="535"/>
      <c r="AF18" s="535"/>
      <c r="AG18" s="536"/>
      <c r="AH18" s="534">
        <v>72</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15123714</v>
      </c>
      <c r="BO18" s="408"/>
      <c r="BP18" s="408"/>
      <c r="BQ18" s="408"/>
      <c r="BR18" s="408"/>
      <c r="BS18" s="408"/>
      <c r="BT18" s="408"/>
      <c r="BU18" s="409"/>
      <c r="BV18" s="407">
        <v>15159600</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5">
      <c r="A19" s="169"/>
      <c r="B19" s="529" t="s">
        <v>149</v>
      </c>
      <c r="C19" s="450"/>
      <c r="D19" s="450"/>
      <c r="E19" s="530"/>
      <c r="F19" s="530"/>
      <c r="G19" s="530"/>
      <c r="H19" s="530"/>
      <c r="I19" s="530"/>
      <c r="J19" s="530"/>
      <c r="K19" s="530"/>
      <c r="L19" s="538">
        <v>7164</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18203800</v>
      </c>
      <c r="BO19" s="408"/>
      <c r="BP19" s="408"/>
      <c r="BQ19" s="408"/>
      <c r="BR19" s="408"/>
      <c r="BS19" s="408"/>
      <c r="BT19" s="408"/>
      <c r="BU19" s="409"/>
      <c r="BV19" s="407">
        <v>18095194</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5">
      <c r="A20" s="169"/>
      <c r="B20" s="529" t="s">
        <v>151</v>
      </c>
      <c r="C20" s="450"/>
      <c r="D20" s="450"/>
      <c r="E20" s="530"/>
      <c r="F20" s="530"/>
      <c r="G20" s="530"/>
      <c r="H20" s="530"/>
      <c r="I20" s="530"/>
      <c r="J20" s="530"/>
      <c r="K20" s="530"/>
      <c r="L20" s="538">
        <v>27814</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5">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2">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15295446</v>
      </c>
      <c r="BO22" s="371"/>
      <c r="BP22" s="371"/>
      <c r="BQ22" s="371"/>
      <c r="BR22" s="371"/>
      <c r="BS22" s="371"/>
      <c r="BT22" s="371"/>
      <c r="BU22" s="372"/>
      <c r="BV22" s="370">
        <v>16179013</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2">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12810234</v>
      </c>
      <c r="BO23" s="408"/>
      <c r="BP23" s="408"/>
      <c r="BQ23" s="408"/>
      <c r="BR23" s="408"/>
      <c r="BS23" s="408"/>
      <c r="BT23" s="408"/>
      <c r="BU23" s="409"/>
      <c r="BV23" s="407">
        <v>13688504</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5">
      <c r="A24" s="169"/>
      <c r="B24" s="578"/>
      <c r="C24" s="554"/>
      <c r="D24" s="555"/>
      <c r="E24" s="457" t="s">
        <v>161</v>
      </c>
      <c r="F24" s="437"/>
      <c r="G24" s="437"/>
      <c r="H24" s="437"/>
      <c r="I24" s="437"/>
      <c r="J24" s="437"/>
      <c r="K24" s="438"/>
      <c r="L24" s="458">
        <v>1</v>
      </c>
      <c r="M24" s="459"/>
      <c r="N24" s="459"/>
      <c r="O24" s="459"/>
      <c r="P24" s="501"/>
      <c r="Q24" s="458">
        <v>7520</v>
      </c>
      <c r="R24" s="459"/>
      <c r="S24" s="459"/>
      <c r="T24" s="459"/>
      <c r="U24" s="459"/>
      <c r="V24" s="501"/>
      <c r="W24" s="553"/>
      <c r="X24" s="554"/>
      <c r="Y24" s="555"/>
      <c r="Z24" s="457" t="s">
        <v>162</v>
      </c>
      <c r="AA24" s="437"/>
      <c r="AB24" s="437"/>
      <c r="AC24" s="437"/>
      <c r="AD24" s="437"/>
      <c r="AE24" s="437"/>
      <c r="AF24" s="437"/>
      <c r="AG24" s="438"/>
      <c r="AH24" s="458">
        <v>483</v>
      </c>
      <c r="AI24" s="459"/>
      <c r="AJ24" s="459"/>
      <c r="AK24" s="459"/>
      <c r="AL24" s="501"/>
      <c r="AM24" s="458">
        <v>1446102</v>
      </c>
      <c r="AN24" s="459"/>
      <c r="AO24" s="459"/>
      <c r="AP24" s="459"/>
      <c r="AQ24" s="459"/>
      <c r="AR24" s="501"/>
      <c r="AS24" s="458">
        <v>2994</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6782528</v>
      </c>
      <c r="BO24" s="408"/>
      <c r="BP24" s="408"/>
      <c r="BQ24" s="408"/>
      <c r="BR24" s="408"/>
      <c r="BS24" s="408"/>
      <c r="BT24" s="408"/>
      <c r="BU24" s="409"/>
      <c r="BV24" s="407">
        <v>6879703</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2">
      <c r="A25" s="169"/>
      <c r="B25" s="578"/>
      <c r="C25" s="554"/>
      <c r="D25" s="555"/>
      <c r="E25" s="457" t="s">
        <v>164</v>
      </c>
      <c r="F25" s="437"/>
      <c r="G25" s="437"/>
      <c r="H25" s="437"/>
      <c r="I25" s="437"/>
      <c r="J25" s="437"/>
      <c r="K25" s="438"/>
      <c r="L25" s="458">
        <v>1</v>
      </c>
      <c r="M25" s="459"/>
      <c r="N25" s="459"/>
      <c r="O25" s="459"/>
      <c r="P25" s="501"/>
      <c r="Q25" s="458">
        <v>6560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2260129</v>
      </c>
      <c r="BO25" s="371"/>
      <c r="BP25" s="371"/>
      <c r="BQ25" s="371"/>
      <c r="BR25" s="371"/>
      <c r="BS25" s="371"/>
      <c r="BT25" s="371"/>
      <c r="BU25" s="372"/>
      <c r="BV25" s="370">
        <v>2423673</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2">
      <c r="A26" s="169"/>
      <c r="B26" s="578"/>
      <c r="C26" s="554"/>
      <c r="D26" s="555"/>
      <c r="E26" s="457" t="s">
        <v>167</v>
      </c>
      <c r="F26" s="437"/>
      <c r="G26" s="437"/>
      <c r="H26" s="437"/>
      <c r="I26" s="437"/>
      <c r="J26" s="437"/>
      <c r="K26" s="438"/>
      <c r="L26" s="458">
        <v>1</v>
      </c>
      <c r="M26" s="459"/>
      <c r="N26" s="459"/>
      <c r="O26" s="459"/>
      <c r="P26" s="501"/>
      <c r="Q26" s="458">
        <v>5840</v>
      </c>
      <c r="R26" s="459"/>
      <c r="S26" s="459"/>
      <c r="T26" s="459"/>
      <c r="U26" s="459"/>
      <c r="V26" s="501"/>
      <c r="W26" s="553"/>
      <c r="X26" s="554"/>
      <c r="Y26" s="555"/>
      <c r="Z26" s="457" t="s">
        <v>168</v>
      </c>
      <c r="AA26" s="559"/>
      <c r="AB26" s="559"/>
      <c r="AC26" s="559"/>
      <c r="AD26" s="559"/>
      <c r="AE26" s="559"/>
      <c r="AF26" s="559"/>
      <c r="AG26" s="560"/>
      <c r="AH26" s="458">
        <v>45</v>
      </c>
      <c r="AI26" s="459"/>
      <c r="AJ26" s="459"/>
      <c r="AK26" s="459"/>
      <c r="AL26" s="501"/>
      <c r="AM26" s="458">
        <v>147555</v>
      </c>
      <c r="AN26" s="459"/>
      <c r="AO26" s="459"/>
      <c r="AP26" s="459"/>
      <c r="AQ26" s="459"/>
      <c r="AR26" s="501"/>
      <c r="AS26" s="458">
        <v>3279</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5">
      <c r="A27" s="169"/>
      <c r="B27" s="578"/>
      <c r="C27" s="554"/>
      <c r="D27" s="555"/>
      <c r="E27" s="457" t="s">
        <v>170</v>
      </c>
      <c r="F27" s="437"/>
      <c r="G27" s="437"/>
      <c r="H27" s="437"/>
      <c r="I27" s="437"/>
      <c r="J27" s="437"/>
      <c r="K27" s="438"/>
      <c r="L27" s="458">
        <v>1</v>
      </c>
      <c r="M27" s="459"/>
      <c r="N27" s="459"/>
      <c r="O27" s="459"/>
      <c r="P27" s="501"/>
      <c r="Q27" s="458">
        <v>5800</v>
      </c>
      <c r="R27" s="459"/>
      <c r="S27" s="459"/>
      <c r="T27" s="459"/>
      <c r="U27" s="459"/>
      <c r="V27" s="501"/>
      <c r="W27" s="553"/>
      <c r="X27" s="554"/>
      <c r="Y27" s="555"/>
      <c r="Z27" s="457" t="s">
        <v>171</v>
      </c>
      <c r="AA27" s="437"/>
      <c r="AB27" s="437"/>
      <c r="AC27" s="437"/>
      <c r="AD27" s="437"/>
      <c r="AE27" s="437"/>
      <c r="AF27" s="437"/>
      <c r="AG27" s="438"/>
      <c r="AH27" s="458">
        <v>32</v>
      </c>
      <c r="AI27" s="459"/>
      <c r="AJ27" s="459"/>
      <c r="AK27" s="459"/>
      <c r="AL27" s="501"/>
      <c r="AM27" s="458">
        <v>114882</v>
      </c>
      <c r="AN27" s="459"/>
      <c r="AO27" s="459"/>
      <c r="AP27" s="459"/>
      <c r="AQ27" s="459"/>
      <c r="AR27" s="501"/>
      <c r="AS27" s="458">
        <v>3590</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t="s">
        <v>122</v>
      </c>
      <c r="BO27" s="527"/>
      <c r="BP27" s="527"/>
      <c r="BQ27" s="527"/>
      <c r="BR27" s="527"/>
      <c r="BS27" s="527"/>
      <c r="BT27" s="527"/>
      <c r="BU27" s="528"/>
      <c r="BV27" s="526" t="s">
        <v>122</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2">
      <c r="A28" s="169"/>
      <c r="B28" s="578"/>
      <c r="C28" s="554"/>
      <c r="D28" s="555"/>
      <c r="E28" s="457" t="s">
        <v>173</v>
      </c>
      <c r="F28" s="437"/>
      <c r="G28" s="437"/>
      <c r="H28" s="437"/>
      <c r="I28" s="437"/>
      <c r="J28" s="437"/>
      <c r="K28" s="438"/>
      <c r="L28" s="458">
        <v>1</v>
      </c>
      <c r="M28" s="459"/>
      <c r="N28" s="459"/>
      <c r="O28" s="459"/>
      <c r="P28" s="501"/>
      <c r="Q28" s="458">
        <v>5400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2168473</v>
      </c>
      <c r="BO28" s="371"/>
      <c r="BP28" s="371"/>
      <c r="BQ28" s="371"/>
      <c r="BR28" s="371"/>
      <c r="BS28" s="371"/>
      <c r="BT28" s="371"/>
      <c r="BU28" s="372"/>
      <c r="BV28" s="370">
        <v>1605065</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2">
      <c r="A29" s="169"/>
      <c r="B29" s="578"/>
      <c r="C29" s="554"/>
      <c r="D29" s="555"/>
      <c r="E29" s="457" t="s">
        <v>176</v>
      </c>
      <c r="F29" s="437"/>
      <c r="G29" s="437"/>
      <c r="H29" s="437"/>
      <c r="I29" s="437"/>
      <c r="J29" s="437"/>
      <c r="K29" s="438"/>
      <c r="L29" s="458">
        <v>12</v>
      </c>
      <c r="M29" s="459"/>
      <c r="N29" s="459"/>
      <c r="O29" s="459"/>
      <c r="P29" s="501"/>
      <c r="Q29" s="458">
        <v>5200</v>
      </c>
      <c r="R29" s="459"/>
      <c r="S29" s="459"/>
      <c r="T29" s="459"/>
      <c r="U29" s="459"/>
      <c r="V29" s="501"/>
      <c r="W29" s="556"/>
      <c r="X29" s="557"/>
      <c r="Y29" s="558"/>
      <c r="Z29" s="457" t="s">
        <v>177</v>
      </c>
      <c r="AA29" s="437"/>
      <c r="AB29" s="437"/>
      <c r="AC29" s="437"/>
      <c r="AD29" s="437"/>
      <c r="AE29" s="437"/>
      <c r="AF29" s="437"/>
      <c r="AG29" s="438"/>
      <c r="AH29" s="458">
        <v>515</v>
      </c>
      <c r="AI29" s="459"/>
      <c r="AJ29" s="459"/>
      <c r="AK29" s="459"/>
      <c r="AL29" s="501"/>
      <c r="AM29" s="458">
        <v>1560984</v>
      </c>
      <c r="AN29" s="459"/>
      <c r="AO29" s="459"/>
      <c r="AP29" s="459"/>
      <c r="AQ29" s="459"/>
      <c r="AR29" s="501"/>
      <c r="AS29" s="458">
        <v>3031</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848332</v>
      </c>
      <c r="BO29" s="408"/>
      <c r="BP29" s="408"/>
      <c r="BQ29" s="408"/>
      <c r="BR29" s="408"/>
      <c r="BS29" s="408"/>
      <c r="BT29" s="408"/>
      <c r="BU29" s="409"/>
      <c r="BV29" s="407">
        <v>755328</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5">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95.6</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762726</v>
      </c>
      <c r="BO30" s="527"/>
      <c r="BP30" s="527"/>
      <c r="BQ30" s="527"/>
      <c r="BR30" s="527"/>
      <c r="BS30" s="527"/>
      <c r="BT30" s="527"/>
      <c r="BU30" s="528"/>
      <c r="BV30" s="526">
        <v>679020</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2">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2">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2</v>
      </c>
      <c r="V34" s="597"/>
      <c r="W34" s="598" t="str">
        <f>IF('各会計、関係団体の財政状況及び健全化判断比率'!B28="","",'各会計、関係団体の財政状況及び健全化判断比率'!B28)</f>
        <v>国民健康保険特別会計</v>
      </c>
      <c r="X34" s="598"/>
      <c r="Y34" s="598"/>
      <c r="Z34" s="598"/>
      <c r="AA34" s="598"/>
      <c r="AB34" s="598"/>
      <c r="AC34" s="598"/>
      <c r="AD34" s="598"/>
      <c r="AE34" s="598"/>
      <c r="AF34" s="598"/>
      <c r="AG34" s="598"/>
      <c r="AH34" s="598"/>
      <c r="AI34" s="598"/>
      <c r="AJ34" s="598"/>
      <c r="AK34" s="598"/>
      <c r="AL34" s="169"/>
      <c r="AM34" s="597">
        <f>IF(AO34="","",MAX(C34:D43,U34:V43)+1)</f>
        <v>5</v>
      </c>
      <c r="AN34" s="597"/>
      <c r="AO34" s="598" t="str">
        <f>IF('各会計、関係団体の財政状況及び健全化判断比率'!B31="","",'各会計、関係団体の財政状況及び健全化判断比率'!B31)</f>
        <v>公共下水道事業会計</v>
      </c>
      <c r="AP34" s="598"/>
      <c r="AQ34" s="598"/>
      <c r="AR34" s="598"/>
      <c r="AS34" s="598"/>
      <c r="AT34" s="598"/>
      <c r="AU34" s="598"/>
      <c r="AV34" s="598"/>
      <c r="AW34" s="598"/>
      <c r="AX34" s="598"/>
      <c r="AY34" s="598"/>
      <c r="AZ34" s="598"/>
      <c r="BA34" s="598"/>
      <c r="BB34" s="598"/>
      <c r="BC34" s="598"/>
      <c r="BD34" s="169"/>
      <c r="BE34" s="597" t="str">
        <f>IF(BG34="","",MAX(C34:D43,U34:V43,AM34:AN43)+1)</f>
        <v/>
      </c>
      <c r="BF34" s="597"/>
      <c r="BG34" s="598"/>
      <c r="BH34" s="598"/>
      <c r="BI34" s="598"/>
      <c r="BJ34" s="598"/>
      <c r="BK34" s="598"/>
      <c r="BL34" s="598"/>
      <c r="BM34" s="598"/>
      <c r="BN34" s="598"/>
      <c r="BO34" s="598"/>
      <c r="BP34" s="598"/>
      <c r="BQ34" s="598"/>
      <c r="BR34" s="598"/>
      <c r="BS34" s="598"/>
      <c r="BT34" s="598"/>
      <c r="BU34" s="598"/>
      <c r="BV34" s="169"/>
      <c r="BW34" s="597">
        <f>IF(BY34="","",MAX(C34:D43,U34:V43,AM34:AN43,BE34:BF43)+1)</f>
        <v>6</v>
      </c>
      <c r="BX34" s="597"/>
      <c r="BY34" s="598" t="str">
        <f>IF('各会計、関係団体の財政状況及び健全化判断比率'!B68="","",'各会計、関係団体の財政状況及び健全化判断比率'!B68)</f>
        <v>藤井寺市柏原市学校給食組合</v>
      </c>
      <c r="BZ34" s="598"/>
      <c r="CA34" s="598"/>
      <c r="CB34" s="598"/>
      <c r="CC34" s="598"/>
      <c r="CD34" s="598"/>
      <c r="CE34" s="598"/>
      <c r="CF34" s="598"/>
      <c r="CG34" s="598"/>
      <c r="CH34" s="598"/>
      <c r="CI34" s="598"/>
      <c r="CJ34" s="598"/>
      <c r="CK34" s="598"/>
      <c r="CL34" s="598"/>
      <c r="CM34" s="598"/>
      <c r="CN34" s="169"/>
      <c r="CO34" s="597">
        <f>IF(CQ34="","",MAX(C34:D43,U34:V43,AM34:AN43,BE34:BF43,BW34:BX43)+1)</f>
        <v>15</v>
      </c>
      <c r="CP34" s="597"/>
      <c r="CQ34" s="598" t="str">
        <f>IF('各会計、関係団体の財政状況及び健全化判断比率'!BS7="","",'各会計、関係団体の財政状況及び健全化判断比率'!BS7)</f>
        <v>藤井寺市地域サービス公社</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2">
      <c r="A35" s="169"/>
      <c r="B35" s="193"/>
      <c r="C35" s="597" t="str">
        <f>IF(E35="","",C34+1)</f>
        <v/>
      </c>
      <c r="D35" s="597"/>
      <c r="E35" s="598" t="str">
        <f>IF('各会計、関係団体の財政状況及び健全化判断比率'!B8="","",'各会計、関係団体の財政状況及び健全化判断比率'!B8)</f>
        <v/>
      </c>
      <c r="F35" s="598"/>
      <c r="G35" s="598"/>
      <c r="H35" s="598"/>
      <c r="I35" s="598"/>
      <c r="J35" s="598"/>
      <c r="K35" s="598"/>
      <c r="L35" s="598"/>
      <c r="M35" s="598"/>
      <c r="N35" s="598"/>
      <c r="O35" s="598"/>
      <c r="P35" s="598"/>
      <c r="Q35" s="598"/>
      <c r="R35" s="598"/>
      <c r="S35" s="598"/>
      <c r="T35" s="169"/>
      <c r="U35" s="597">
        <f>IF(W35="","",U34+1)</f>
        <v>3</v>
      </c>
      <c r="V35" s="597"/>
      <c r="W35" s="598" t="str">
        <f>IF('各会計、関係団体の財政状況及び健全化判断比率'!B29="","",'各会計、関係団体の財政状況及び健全化判断比率'!B29)</f>
        <v>介護保険特別会計</v>
      </c>
      <c r="X35" s="598"/>
      <c r="Y35" s="598"/>
      <c r="Z35" s="598"/>
      <c r="AA35" s="598"/>
      <c r="AB35" s="598"/>
      <c r="AC35" s="598"/>
      <c r="AD35" s="598"/>
      <c r="AE35" s="598"/>
      <c r="AF35" s="598"/>
      <c r="AG35" s="598"/>
      <c r="AH35" s="598"/>
      <c r="AI35" s="598"/>
      <c r="AJ35" s="598"/>
      <c r="AK35" s="598"/>
      <c r="AL35" s="169"/>
      <c r="AM35" s="597" t="str">
        <f t="shared" ref="AM35:AM43" si="0">IF(AO35="","",AM34+1)</f>
        <v/>
      </c>
      <c r="AN35" s="597"/>
      <c r="AO35" s="598"/>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7</v>
      </c>
      <c r="BX35" s="597"/>
      <c r="BY35" s="598" t="str">
        <f>IF('各会計、関係団体の財政状況及び健全化判断比率'!B69="","",'各会計、関係団体の財政状況及び健全化判断比率'!B69)</f>
        <v>大阪南消防組合</v>
      </c>
      <c r="BZ35" s="598"/>
      <c r="CA35" s="598"/>
      <c r="CB35" s="598"/>
      <c r="CC35" s="598"/>
      <c r="CD35" s="598"/>
      <c r="CE35" s="598"/>
      <c r="CF35" s="598"/>
      <c r="CG35" s="598"/>
      <c r="CH35" s="598"/>
      <c r="CI35" s="598"/>
      <c r="CJ35" s="598"/>
      <c r="CK35" s="598"/>
      <c r="CL35" s="598"/>
      <c r="CM35" s="598"/>
      <c r="CN35" s="169"/>
      <c r="CO35" s="597">
        <f t="shared" ref="CO35:CO43" si="3">IF(CQ35="","",CO34+1)</f>
        <v>16</v>
      </c>
      <c r="CP35" s="597"/>
      <c r="CQ35" s="598" t="str">
        <f>IF('各会計、関係団体の財政状況及び健全化判断比率'!BS8="","",'各会計、関係団体の財政状況及び健全化判断比率'!BS8)</f>
        <v>藤井寺市勤労者互助会</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2">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4</v>
      </c>
      <c r="V36" s="597"/>
      <c r="W36" s="598" t="str">
        <f>IF('各会計、関係団体の財政状況及び健全化判断比率'!B30="","",'各会計、関係団体の財政状況及び健全化判断比率'!B30)</f>
        <v>後期高齢者医療特別会計</v>
      </c>
      <c r="X36" s="598"/>
      <c r="Y36" s="598"/>
      <c r="Z36" s="598"/>
      <c r="AA36" s="598"/>
      <c r="AB36" s="598"/>
      <c r="AC36" s="598"/>
      <c r="AD36" s="598"/>
      <c r="AE36" s="598"/>
      <c r="AF36" s="598"/>
      <c r="AG36" s="598"/>
      <c r="AH36" s="598"/>
      <c r="AI36" s="598"/>
      <c r="AJ36" s="598"/>
      <c r="AK36" s="598"/>
      <c r="AL36" s="169"/>
      <c r="AM36" s="597" t="str">
        <f t="shared" si="0"/>
        <v/>
      </c>
      <c r="AN36" s="597"/>
      <c r="AO36" s="598"/>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8</v>
      </c>
      <c r="BX36" s="597"/>
      <c r="BY36" s="598" t="str">
        <f>IF('各会計、関係団体の財政状況及び健全化判断比率'!B70="","",'各会計、関係団体の財政状況及び健全化判断比率'!B70)</f>
        <v>柏羽藤環境事業組合</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2">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9</v>
      </c>
      <c r="BX37" s="597"/>
      <c r="BY37" s="598" t="str">
        <f>IF('各会計、関係団体の財政状況及び健全化判断比率'!B71="","",'各会計、関係団体の財政状況及び健全化判断比率'!B71)</f>
        <v>大和川右岸水防事務組合</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2">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10</v>
      </c>
      <c r="BX38" s="597"/>
      <c r="BY38" s="598" t="str">
        <f>IF('各会計、関係団体の財政状況及び健全化判断比率'!B72="","",'各会計、関係団体の財政状況及び健全化判断比率'!B72)</f>
        <v>大阪府後期高齢者医療広域連合（一般会計）</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2">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11</v>
      </c>
      <c r="BX39" s="597"/>
      <c r="BY39" s="598" t="str">
        <f>IF('各会計、関係団体の財政状況及び健全化判断比率'!B73="","",'各会計、関係団体の財政状況及び健全化判断比率'!B73)</f>
        <v>大阪府後期高齢者医療広域連合（後期高齢者医療特別会計）</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2">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f t="shared" si="2"/>
        <v>12</v>
      </c>
      <c r="BX40" s="597"/>
      <c r="BY40" s="598" t="str">
        <f>IF('各会計、関係団体の財政状況及び健全化判断比率'!B74="","",'各会計、関係団体の財政状況及び健全化判断比率'!B74)</f>
        <v>大阪広域水道企業団（水道事業会計）</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2">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f t="shared" si="2"/>
        <v>13</v>
      </c>
      <c r="BX41" s="597"/>
      <c r="BY41" s="598" t="str">
        <f>IF('各会計、関係団体の財政状況及び健全化判断比率'!B75="","",'各会計、関係団体の財政状況及び健全化判断比率'!B75)</f>
        <v>大阪広域水道企業団（工業用水道事業会計）</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2">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f t="shared" si="2"/>
        <v>14</v>
      </c>
      <c r="BX42" s="597"/>
      <c r="BY42" s="598" t="str">
        <f>IF('各会計、関係団体の財政状況及び健全化判断比率'!B76="","",'各会計、関係団体の財政状況及び健全化判断比率'!B76)</f>
        <v>藤井寺水道事業会計</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2">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2">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2">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2">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2">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2">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2">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2">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2"/>
    <row r="55" spans="5:113" x14ac:dyDescent="0.2"/>
    <row r="56" spans="5:113" x14ac:dyDescent="0.2"/>
  </sheetData>
  <sheetProtection algorithmName="SHA-512" hashValue="m0ba4p6faQAs8mAZfP9x8khYcGfo4R3DWGn1iw2fk7wANEUyXESKL+6Q4qdusRYsl5bNi+SERc+OqslfG43Ivg==" saltValue="O/rjIpEBGxVDVW8/HS9lj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Normal="100"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523</v>
      </c>
      <c r="G33" s="29" t="s">
        <v>524</v>
      </c>
      <c r="H33" s="29" t="s">
        <v>525</v>
      </c>
      <c r="I33" s="29" t="s">
        <v>526</v>
      </c>
      <c r="J33" s="30" t="s">
        <v>527</v>
      </c>
      <c r="K33" s="22"/>
      <c r="L33" s="22"/>
      <c r="M33" s="22"/>
      <c r="N33" s="22"/>
      <c r="O33" s="22"/>
      <c r="P33" s="22"/>
    </row>
    <row r="34" spans="1:16" ht="39" customHeight="1" x14ac:dyDescent="0.2">
      <c r="A34" s="22"/>
      <c r="B34" s="31"/>
      <c r="C34" s="1151" t="s">
        <v>530</v>
      </c>
      <c r="D34" s="1151"/>
      <c r="E34" s="1152"/>
      <c r="F34" s="32">
        <v>4.18</v>
      </c>
      <c r="G34" s="33">
        <v>3.09</v>
      </c>
      <c r="H34" s="33">
        <v>4.47</v>
      </c>
      <c r="I34" s="33">
        <v>3.87</v>
      </c>
      <c r="J34" s="34">
        <v>3.79</v>
      </c>
      <c r="K34" s="22"/>
      <c r="L34" s="22"/>
      <c r="M34" s="22"/>
      <c r="N34" s="22"/>
      <c r="O34" s="22"/>
      <c r="P34" s="22"/>
    </row>
    <row r="35" spans="1:16" ht="39" customHeight="1" x14ac:dyDescent="0.2">
      <c r="A35" s="22"/>
      <c r="B35" s="35"/>
      <c r="C35" s="1145" t="s">
        <v>531</v>
      </c>
      <c r="D35" s="1146"/>
      <c r="E35" s="1147"/>
      <c r="F35" s="36">
        <v>0.54</v>
      </c>
      <c r="G35" s="37">
        <v>1.85</v>
      </c>
      <c r="H35" s="37">
        <v>3.57</v>
      </c>
      <c r="I35" s="37">
        <v>3.37</v>
      </c>
      <c r="J35" s="38">
        <v>3.74</v>
      </c>
      <c r="K35" s="22"/>
      <c r="L35" s="22"/>
      <c r="M35" s="22"/>
      <c r="N35" s="22"/>
      <c r="O35" s="22"/>
      <c r="P35" s="22"/>
    </row>
    <row r="36" spans="1:16" ht="39" customHeight="1" x14ac:dyDescent="0.2">
      <c r="A36" s="22"/>
      <c r="B36" s="35"/>
      <c r="C36" s="1145" t="s">
        <v>532</v>
      </c>
      <c r="D36" s="1146"/>
      <c r="E36" s="1147"/>
      <c r="F36" s="36">
        <v>0.43</v>
      </c>
      <c r="G36" s="37">
        <v>2.78</v>
      </c>
      <c r="H36" s="37">
        <v>2.58</v>
      </c>
      <c r="I36" s="37">
        <v>0.1</v>
      </c>
      <c r="J36" s="38">
        <v>1.51</v>
      </c>
      <c r="K36" s="22"/>
      <c r="L36" s="22"/>
      <c r="M36" s="22"/>
      <c r="N36" s="22"/>
      <c r="O36" s="22"/>
      <c r="P36" s="22"/>
    </row>
    <row r="37" spans="1:16" ht="39" customHeight="1" x14ac:dyDescent="0.2">
      <c r="A37" s="22"/>
      <c r="B37" s="35"/>
      <c r="C37" s="1145" t="s">
        <v>533</v>
      </c>
      <c r="D37" s="1146"/>
      <c r="E37" s="1147"/>
      <c r="F37" s="36">
        <v>0.82</v>
      </c>
      <c r="G37" s="37">
        <v>1.52</v>
      </c>
      <c r="H37" s="37">
        <v>0.56999999999999995</v>
      </c>
      <c r="I37" s="37">
        <v>0.53</v>
      </c>
      <c r="J37" s="38">
        <v>0.49</v>
      </c>
      <c r="K37" s="22"/>
      <c r="L37" s="22"/>
      <c r="M37" s="22"/>
      <c r="N37" s="22"/>
      <c r="O37" s="22"/>
      <c r="P37" s="22"/>
    </row>
    <row r="38" spans="1:16" ht="39" customHeight="1" x14ac:dyDescent="0.2">
      <c r="A38" s="22"/>
      <c r="B38" s="35"/>
      <c r="C38" s="1145" t="s">
        <v>534</v>
      </c>
      <c r="D38" s="1146"/>
      <c r="E38" s="1147"/>
      <c r="F38" s="36">
        <v>0.25</v>
      </c>
      <c r="G38" s="37">
        <v>0.25</v>
      </c>
      <c r="H38" s="37">
        <v>0.3</v>
      </c>
      <c r="I38" s="37">
        <v>0.32</v>
      </c>
      <c r="J38" s="38">
        <v>0.35</v>
      </c>
      <c r="K38" s="22"/>
      <c r="L38" s="22"/>
      <c r="M38" s="22"/>
      <c r="N38" s="22"/>
      <c r="O38" s="22"/>
      <c r="P38" s="22"/>
    </row>
    <row r="39" spans="1:16" ht="39" customHeight="1" x14ac:dyDescent="0.2">
      <c r="A39" s="22"/>
      <c r="B39" s="35"/>
      <c r="C39" s="1145"/>
      <c r="D39" s="1146"/>
      <c r="E39" s="1147"/>
      <c r="F39" s="36"/>
      <c r="G39" s="37"/>
      <c r="H39" s="37"/>
      <c r="I39" s="37"/>
      <c r="J39" s="38"/>
      <c r="K39" s="22"/>
      <c r="L39" s="22"/>
      <c r="M39" s="22"/>
      <c r="N39" s="22"/>
      <c r="O39" s="22"/>
      <c r="P39" s="22"/>
    </row>
    <row r="40" spans="1:16" ht="39" customHeight="1" x14ac:dyDescent="0.2">
      <c r="A40" s="22"/>
      <c r="B40" s="35"/>
      <c r="C40" s="1145"/>
      <c r="D40" s="1146"/>
      <c r="E40" s="1147"/>
      <c r="F40" s="36"/>
      <c r="G40" s="37"/>
      <c r="H40" s="37"/>
      <c r="I40" s="37"/>
      <c r="J40" s="38"/>
      <c r="K40" s="22"/>
      <c r="L40" s="22"/>
      <c r="M40" s="22"/>
      <c r="N40" s="22"/>
      <c r="O40" s="22"/>
      <c r="P40" s="22"/>
    </row>
    <row r="41" spans="1:16" ht="39" customHeight="1" x14ac:dyDescent="0.2">
      <c r="A41" s="22"/>
      <c r="B41" s="35"/>
      <c r="C41" s="1145"/>
      <c r="D41" s="1146"/>
      <c r="E41" s="1147"/>
      <c r="F41" s="36"/>
      <c r="G41" s="37"/>
      <c r="H41" s="37"/>
      <c r="I41" s="37"/>
      <c r="J41" s="38"/>
      <c r="K41" s="22"/>
      <c r="L41" s="22"/>
      <c r="M41" s="22"/>
      <c r="N41" s="22"/>
      <c r="O41" s="22"/>
      <c r="P41" s="22"/>
    </row>
    <row r="42" spans="1:16" ht="39" customHeight="1" x14ac:dyDescent="0.2">
      <c r="A42" s="22"/>
      <c r="B42" s="39"/>
      <c r="C42" s="1145" t="s">
        <v>535</v>
      </c>
      <c r="D42" s="1146"/>
      <c r="E42" s="1147"/>
      <c r="F42" s="36" t="s">
        <v>485</v>
      </c>
      <c r="G42" s="37" t="s">
        <v>485</v>
      </c>
      <c r="H42" s="37" t="s">
        <v>485</v>
      </c>
      <c r="I42" s="37" t="s">
        <v>536</v>
      </c>
      <c r="J42" s="38" t="s">
        <v>485</v>
      </c>
      <c r="K42" s="22"/>
      <c r="L42" s="22"/>
      <c r="M42" s="22"/>
      <c r="N42" s="22"/>
      <c r="O42" s="22"/>
      <c r="P42" s="22"/>
    </row>
    <row r="43" spans="1:16" ht="39" customHeight="1" thickBot="1" x14ac:dyDescent="0.25">
      <c r="A43" s="22"/>
      <c r="B43" s="40"/>
      <c r="C43" s="1148" t="s">
        <v>537</v>
      </c>
      <c r="D43" s="1149"/>
      <c r="E43" s="1150"/>
      <c r="F43" s="41">
        <v>14.24</v>
      </c>
      <c r="G43" s="42">
        <v>5.34</v>
      </c>
      <c r="H43" s="42">
        <v>4.93</v>
      </c>
      <c r="I43" s="42" t="s">
        <v>485</v>
      </c>
      <c r="J43" s="43" t="s">
        <v>485</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eDk8rmRuyC7VnZsEMaa3hV4InmLlK4UDuFSsCalWB2iHTrlNAC5MYiJJgR15uLgYxPMtt6VC/2v0jWMzOoOZZA==" saltValue="5n5IWXsE235ed0ljAQDUG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Normal="100" zoomScaleSheetLayoutView="55" workbookViewId="0"/>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x14ac:dyDescent="0.2">
      <c r="A45" s="48"/>
      <c r="B45" s="1153" t="s">
        <v>9</v>
      </c>
      <c r="C45" s="1154"/>
      <c r="D45" s="58"/>
      <c r="E45" s="1159" t="s">
        <v>10</v>
      </c>
      <c r="F45" s="1159"/>
      <c r="G45" s="1159"/>
      <c r="H45" s="1159"/>
      <c r="I45" s="1159"/>
      <c r="J45" s="1160"/>
      <c r="K45" s="59">
        <v>1466</v>
      </c>
      <c r="L45" s="60">
        <v>1685</v>
      </c>
      <c r="M45" s="60">
        <v>1772</v>
      </c>
      <c r="N45" s="60">
        <v>1690</v>
      </c>
      <c r="O45" s="61">
        <v>1510</v>
      </c>
      <c r="P45" s="48"/>
      <c r="Q45" s="48"/>
      <c r="R45" s="48"/>
      <c r="S45" s="48"/>
      <c r="T45" s="48"/>
      <c r="U45" s="48"/>
    </row>
    <row r="46" spans="1:21" ht="30.75" customHeight="1" x14ac:dyDescent="0.2">
      <c r="A46" s="48"/>
      <c r="B46" s="1155"/>
      <c r="C46" s="1156"/>
      <c r="D46" s="62"/>
      <c r="E46" s="1161" t="s">
        <v>11</v>
      </c>
      <c r="F46" s="1161"/>
      <c r="G46" s="1161"/>
      <c r="H46" s="1161"/>
      <c r="I46" s="1161"/>
      <c r="J46" s="1162"/>
      <c r="K46" s="63" t="s">
        <v>485</v>
      </c>
      <c r="L46" s="64" t="s">
        <v>485</v>
      </c>
      <c r="M46" s="64" t="s">
        <v>485</v>
      </c>
      <c r="N46" s="64" t="s">
        <v>485</v>
      </c>
      <c r="O46" s="65" t="s">
        <v>485</v>
      </c>
      <c r="P46" s="48"/>
      <c r="Q46" s="48"/>
      <c r="R46" s="48"/>
      <c r="S46" s="48"/>
      <c r="T46" s="48"/>
      <c r="U46" s="48"/>
    </row>
    <row r="47" spans="1:21" ht="30.75" customHeight="1" x14ac:dyDescent="0.2">
      <c r="A47" s="48"/>
      <c r="B47" s="1155"/>
      <c r="C47" s="1156"/>
      <c r="D47" s="62"/>
      <c r="E47" s="1161" t="s">
        <v>12</v>
      </c>
      <c r="F47" s="1161"/>
      <c r="G47" s="1161"/>
      <c r="H47" s="1161"/>
      <c r="I47" s="1161"/>
      <c r="J47" s="1162"/>
      <c r="K47" s="63" t="s">
        <v>485</v>
      </c>
      <c r="L47" s="64" t="s">
        <v>485</v>
      </c>
      <c r="M47" s="64" t="s">
        <v>485</v>
      </c>
      <c r="N47" s="64" t="s">
        <v>485</v>
      </c>
      <c r="O47" s="65" t="s">
        <v>485</v>
      </c>
      <c r="P47" s="48"/>
      <c r="Q47" s="48"/>
      <c r="R47" s="48"/>
      <c r="S47" s="48"/>
      <c r="T47" s="48"/>
      <c r="U47" s="48"/>
    </row>
    <row r="48" spans="1:21" ht="30.75" customHeight="1" x14ac:dyDescent="0.2">
      <c r="A48" s="48"/>
      <c r="B48" s="1155"/>
      <c r="C48" s="1156"/>
      <c r="D48" s="62"/>
      <c r="E48" s="1161" t="s">
        <v>13</v>
      </c>
      <c r="F48" s="1161"/>
      <c r="G48" s="1161"/>
      <c r="H48" s="1161"/>
      <c r="I48" s="1161"/>
      <c r="J48" s="1162"/>
      <c r="K48" s="63">
        <v>1073</v>
      </c>
      <c r="L48" s="64">
        <v>1024</v>
      </c>
      <c r="M48" s="64">
        <v>1033</v>
      </c>
      <c r="N48" s="64">
        <v>1022</v>
      </c>
      <c r="O48" s="65">
        <v>648</v>
      </c>
      <c r="P48" s="48"/>
      <c r="Q48" s="48"/>
      <c r="R48" s="48"/>
      <c r="S48" s="48"/>
      <c r="T48" s="48"/>
      <c r="U48" s="48"/>
    </row>
    <row r="49" spans="1:21" ht="30.75" customHeight="1" x14ac:dyDescent="0.2">
      <c r="A49" s="48"/>
      <c r="B49" s="1155"/>
      <c r="C49" s="1156"/>
      <c r="D49" s="62"/>
      <c r="E49" s="1161" t="s">
        <v>14</v>
      </c>
      <c r="F49" s="1161"/>
      <c r="G49" s="1161"/>
      <c r="H49" s="1161"/>
      <c r="I49" s="1161"/>
      <c r="J49" s="1162"/>
      <c r="K49" s="63">
        <v>96</v>
      </c>
      <c r="L49" s="64">
        <v>112</v>
      </c>
      <c r="M49" s="64">
        <v>120</v>
      </c>
      <c r="N49" s="64">
        <v>129</v>
      </c>
      <c r="O49" s="65">
        <v>126</v>
      </c>
      <c r="P49" s="48"/>
      <c r="Q49" s="48"/>
      <c r="R49" s="48"/>
      <c r="S49" s="48"/>
      <c r="T49" s="48"/>
      <c r="U49" s="48"/>
    </row>
    <row r="50" spans="1:21" ht="30.75" customHeight="1" x14ac:dyDescent="0.2">
      <c r="A50" s="48"/>
      <c r="B50" s="1155"/>
      <c r="C50" s="1156"/>
      <c r="D50" s="62"/>
      <c r="E50" s="1161" t="s">
        <v>15</v>
      </c>
      <c r="F50" s="1161"/>
      <c r="G50" s="1161"/>
      <c r="H50" s="1161"/>
      <c r="I50" s="1161"/>
      <c r="J50" s="1162"/>
      <c r="K50" s="63">
        <v>1</v>
      </c>
      <c r="L50" s="64">
        <v>1</v>
      </c>
      <c r="M50" s="64">
        <v>1</v>
      </c>
      <c r="N50" s="64">
        <v>1</v>
      </c>
      <c r="O50" s="65">
        <v>1</v>
      </c>
      <c r="P50" s="48"/>
      <c r="Q50" s="48"/>
      <c r="R50" s="48"/>
      <c r="S50" s="48"/>
      <c r="T50" s="48"/>
      <c r="U50" s="48"/>
    </row>
    <row r="51" spans="1:21" ht="30.75" customHeight="1" x14ac:dyDescent="0.2">
      <c r="A51" s="48"/>
      <c r="B51" s="1157"/>
      <c r="C51" s="1158"/>
      <c r="D51" s="66"/>
      <c r="E51" s="1161" t="s">
        <v>16</v>
      </c>
      <c r="F51" s="1161"/>
      <c r="G51" s="1161"/>
      <c r="H51" s="1161"/>
      <c r="I51" s="1161"/>
      <c r="J51" s="1162"/>
      <c r="K51" s="63">
        <v>1</v>
      </c>
      <c r="L51" s="64">
        <v>0</v>
      </c>
      <c r="M51" s="64">
        <v>0</v>
      </c>
      <c r="N51" s="64">
        <v>0</v>
      </c>
      <c r="O51" s="65">
        <v>1</v>
      </c>
      <c r="P51" s="48"/>
      <c r="Q51" s="48"/>
      <c r="R51" s="48"/>
      <c r="S51" s="48"/>
      <c r="T51" s="48"/>
      <c r="U51" s="48"/>
    </row>
    <row r="52" spans="1:21" ht="30.75" customHeight="1" x14ac:dyDescent="0.2">
      <c r="A52" s="48"/>
      <c r="B52" s="1163" t="s">
        <v>17</v>
      </c>
      <c r="C52" s="1164"/>
      <c r="D52" s="66"/>
      <c r="E52" s="1161" t="s">
        <v>18</v>
      </c>
      <c r="F52" s="1161"/>
      <c r="G52" s="1161"/>
      <c r="H52" s="1161"/>
      <c r="I52" s="1161"/>
      <c r="J52" s="1162"/>
      <c r="K52" s="63">
        <v>2480</v>
      </c>
      <c r="L52" s="64">
        <v>2450</v>
      </c>
      <c r="M52" s="64">
        <v>2455</v>
      </c>
      <c r="N52" s="64">
        <v>2420</v>
      </c>
      <c r="O52" s="65">
        <v>2216</v>
      </c>
      <c r="P52" s="48"/>
      <c r="Q52" s="48"/>
      <c r="R52" s="48"/>
      <c r="S52" s="48"/>
      <c r="T52" s="48"/>
      <c r="U52" s="48"/>
    </row>
    <row r="53" spans="1:21" ht="30.75" customHeight="1" thickBot="1" x14ac:dyDescent="0.25">
      <c r="A53" s="48"/>
      <c r="B53" s="1165" t="s">
        <v>19</v>
      </c>
      <c r="C53" s="1166"/>
      <c r="D53" s="67"/>
      <c r="E53" s="1167" t="s">
        <v>20</v>
      </c>
      <c r="F53" s="1167"/>
      <c r="G53" s="1167"/>
      <c r="H53" s="1167"/>
      <c r="I53" s="1167"/>
      <c r="J53" s="1168"/>
      <c r="K53" s="68">
        <v>157</v>
      </c>
      <c r="L53" s="69">
        <v>372</v>
      </c>
      <c r="M53" s="69">
        <v>471</v>
      </c>
      <c r="N53" s="69">
        <v>422</v>
      </c>
      <c r="O53" s="70">
        <v>70</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538</v>
      </c>
      <c r="L57" s="81" t="s">
        <v>539</v>
      </c>
      <c r="M57" s="81" t="s">
        <v>540</v>
      </c>
      <c r="N57" s="81" t="s">
        <v>541</v>
      </c>
      <c r="O57" s="82" t="s">
        <v>542</v>
      </c>
      <c r="P57" s="48"/>
      <c r="Q57" s="48"/>
      <c r="R57" s="48"/>
      <c r="S57" s="48"/>
      <c r="T57" s="48"/>
      <c r="U57" s="48"/>
    </row>
    <row r="58" spans="1:21" ht="31.5" customHeight="1" x14ac:dyDescent="0.2">
      <c r="B58" s="1169" t="s">
        <v>24</v>
      </c>
      <c r="C58" s="1170"/>
      <c r="D58" s="1175" t="s">
        <v>25</v>
      </c>
      <c r="E58" s="1176"/>
      <c r="F58" s="1176"/>
      <c r="G58" s="1176"/>
      <c r="H58" s="1176"/>
      <c r="I58" s="1176"/>
      <c r="J58" s="1177"/>
      <c r="K58" s="83"/>
      <c r="L58" s="84"/>
      <c r="M58" s="84"/>
      <c r="N58" s="84"/>
      <c r="O58" s="85"/>
    </row>
    <row r="59" spans="1:21" ht="31.5" customHeight="1" x14ac:dyDescent="0.2">
      <c r="B59" s="1171"/>
      <c r="C59" s="1172"/>
      <c r="D59" s="1178" t="s">
        <v>26</v>
      </c>
      <c r="E59" s="1179"/>
      <c r="F59" s="1179"/>
      <c r="G59" s="1179"/>
      <c r="H59" s="1179"/>
      <c r="I59" s="1179"/>
      <c r="J59" s="1180"/>
      <c r="K59" s="86"/>
      <c r="L59" s="87"/>
      <c r="M59" s="87"/>
      <c r="N59" s="87"/>
      <c r="O59" s="88"/>
    </row>
    <row r="60" spans="1:21" ht="31.5" customHeight="1" thickBot="1" x14ac:dyDescent="0.25">
      <c r="B60" s="1173"/>
      <c r="C60" s="1174"/>
      <c r="D60" s="1181" t="s">
        <v>27</v>
      </c>
      <c r="E60" s="1182"/>
      <c r="F60" s="1182"/>
      <c r="G60" s="1182"/>
      <c r="H60" s="1182"/>
      <c r="I60" s="1182"/>
      <c r="J60" s="1183"/>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yEAYKbqrsS3X2xVduS+CfpSXa3g3ayHjNEYWgn/GeZGQR5bz8FEwTlkQWCLg9TTsueI3/5jhgx4maTw7l4F3Ag==" saltValue="KePQfQJ4SjNtpVSVdWrwL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Normal="100" zoomScaleSheetLayoutView="100" workbookViewId="0"/>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523</v>
      </c>
      <c r="J40" s="103" t="s">
        <v>524</v>
      </c>
      <c r="K40" s="103" t="s">
        <v>525</v>
      </c>
      <c r="L40" s="103" t="s">
        <v>526</v>
      </c>
      <c r="M40" s="104" t="s">
        <v>527</v>
      </c>
    </row>
    <row r="41" spans="2:13" ht="27.75" customHeight="1" x14ac:dyDescent="0.2">
      <c r="B41" s="1184" t="s">
        <v>30</v>
      </c>
      <c r="C41" s="1185"/>
      <c r="D41" s="105"/>
      <c r="E41" s="1190" t="s">
        <v>31</v>
      </c>
      <c r="F41" s="1190"/>
      <c r="G41" s="1190"/>
      <c r="H41" s="1191"/>
      <c r="I41" s="343">
        <v>19237</v>
      </c>
      <c r="J41" s="344">
        <v>18736</v>
      </c>
      <c r="K41" s="344">
        <v>17385</v>
      </c>
      <c r="L41" s="344">
        <v>16179</v>
      </c>
      <c r="M41" s="345">
        <v>15920</v>
      </c>
    </row>
    <row r="42" spans="2:13" ht="27.75" customHeight="1" x14ac:dyDescent="0.2">
      <c r="B42" s="1186"/>
      <c r="C42" s="1187"/>
      <c r="D42" s="106"/>
      <c r="E42" s="1192" t="s">
        <v>32</v>
      </c>
      <c r="F42" s="1192"/>
      <c r="G42" s="1192"/>
      <c r="H42" s="1193"/>
      <c r="I42" s="346">
        <v>4</v>
      </c>
      <c r="J42" s="347">
        <v>4</v>
      </c>
      <c r="K42" s="347">
        <v>3</v>
      </c>
      <c r="L42" s="347">
        <v>2</v>
      </c>
      <c r="M42" s="348">
        <v>2</v>
      </c>
    </row>
    <row r="43" spans="2:13" ht="27.75" customHeight="1" x14ac:dyDescent="0.2">
      <c r="B43" s="1186"/>
      <c r="C43" s="1187"/>
      <c r="D43" s="106"/>
      <c r="E43" s="1192" t="s">
        <v>33</v>
      </c>
      <c r="F43" s="1192"/>
      <c r="G43" s="1192"/>
      <c r="H43" s="1193"/>
      <c r="I43" s="346">
        <v>15295</v>
      </c>
      <c r="J43" s="347">
        <v>13680</v>
      </c>
      <c r="K43" s="347">
        <v>12858</v>
      </c>
      <c r="L43" s="347">
        <v>12214</v>
      </c>
      <c r="M43" s="348">
        <v>11749</v>
      </c>
    </row>
    <row r="44" spans="2:13" ht="27.75" customHeight="1" x14ac:dyDescent="0.2">
      <c r="B44" s="1186"/>
      <c r="C44" s="1187"/>
      <c r="D44" s="106"/>
      <c r="E44" s="1192" t="s">
        <v>34</v>
      </c>
      <c r="F44" s="1192"/>
      <c r="G44" s="1192"/>
      <c r="H44" s="1193"/>
      <c r="I44" s="346">
        <v>781</v>
      </c>
      <c r="J44" s="347">
        <v>796</v>
      </c>
      <c r="K44" s="347">
        <v>806</v>
      </c>
      <c r="L44" s="347">
        <v>1300</v>
      </c>
      <c r="M44" s="348">
        <v>1064</v>
      </c>
    </row>
    <row r="45" spans="2:13" ht="27.75" customHeight="1" x14ac:dyDescent="0.2">
      <c r="B45" s="1186"/>
      <c r="C45" s="1187"/>
      <c r="D45" s="106"/>
      <c r="E45" s="1192" t="s">
        <v>35</v>
      </c>
      <c r="F45" s="1192"/>
      <c r="G45" s="1192"/>
      <c r="H45" s="1193"/>
      <c r="I45" s="346">
        <v>2932</v>
      </c>
      <c r="J45" s="347">
        <v>2929</v>
      </c>
      <c r="K45" s="347">
        <v>2961</v>
      </c>
      <c r="L45" s="347">
        <v>2895</v>
      </c>
      <c r="M45" s="348">
        <v>3172</v>
      </c>
    </row>
    <row r="46" spans="2:13" ht="27.75" customHeight="1" x14ac:dyDescent="0.2">
      <c r="B46" s="1186"/>
      <c r="C46" s="1187"/>
      <c r="D46" s="107"/>
      <c r="E46" s="1192" t="s">
        <v>36</v>
      </c>
      <c r="F46" s="1192"/>
      <c r="G46" s="1192"/>
      <c r="H46" s="1193"/>
      <c r="I46" s="346" t="s">
        <v>485</v>
      </c>
      <c r="J46" s="347" t="s">
        <v>485</v>
      </c>
      <c r="K46" s="347" t="s">
        <v>485</v>
      </c>
      <c r="L46" s="347" t="s">
        <v>485</v>
      </c>
      <c r="M46" s="348" t="s">
        <v>485</v>
      </c>
    </row>
    <row r="47" spans="2:13" ht="27.75" customHeight="1" x14ac:dyDescent="0.2">
      <c r="B47" s="1186"/>
      <c r="C47" s="1187"/>
      <c r="D47" s="108"/>
      <c r="E47" s="1194" t="s">
        <v>37</v>
      </c>
      <c r="F47" s="1195"/>
      <c r="G47" s="1195"/>
      <c r="H47" s="1196"/>
      <c r="I47" s="346" t="s">
        <v>485</v>
      </c>
      <c r="J47" s="347" t="s">
        <v>485</v>
      </c>
      <c r="K47" s="347" t="s">
        <v>485</v>
      </c>
      <c r="L47" s="347" t="s">
        <v>485</v>
      </c>
      <c r="M47" s="348" t="s">
        <v>485</v>
      </c>
    </row>
    <row r="48" spans="2:13" ht="27.75" customHeight="1" x14ac:dyDescent="0.2">
      <c r="B48" s="1186"/>
      <c r="C48" s="1187"/>
      <c r="D48" s="106"/>
      <c r="E48" s="1192" t="s">
        <v>38</v>
      </c>
      <c r="F48" s="1192"/>
      <c r="G48" s="1192"/>
      <c r="H48" s="1193"/>
      <c r="I48" s="346" t="s">
        <v>485</v>
      </c>
      <c r="J48" s="347" t="s">
        <v>485</v>
      </c>
      <c r="K48" s="347" t="s">
        <v>485</v>
      </c>
      <c r="L48" s="347" t="s">
        <v>485</v>
      </c>
      <c r="M48" s="348" t="s">
        <v>485</v>
      </c>
    </row>
    <row r="49" spans="2:13" ht="27.75" customHeight="1" x14ac:dyDescent="0.2">
      <c r="B49" s="1188"/>
      <c r="C49" s="1189"/>
      <c r="D49" s="106"/>
      <c r="E49" s="1192" t="s">
        <v>39</v>
      </c>
      <c r="F49" s="1192"/>
      <c r="G49" s="1192"/>
      <c r="H49" s="1193"/>
      <c r="I49" s="346" t="s">
        <v>485</v>
      </c>
      <c r="J49" s="347" t="s">
        <v>485</v>
      </c>
      <c r="K49" s="347" t="s">
        <v>485</v>
      </c>
      <c r="L49" s="347" t="s">
        <v>485</v>
      </c>
      <c r="M49" s="348" t="s">
        <v>485</v>
      </c>
    </row>
    <row r="50" spans="2:13" ht="27.75" customHeight="1" x14ac:dyDescent="0.2">
      <c r="B50" s="1197" t="s">
        <v>40</v>
      </c>
      <c r="C50" s="1198"/>
      <c r="D50" s="109"/>
      <c r="E50" s="1192" t="s">
        <v>41</v>
      </c>
      <c r="F50" s="1192"/>
      <c r="G50" s="1192"/>
      <c r="H50" s="1193"/>
      <c r="I50" s="346">
        <v>2830</v>
      </c>
      <c r="J50" s="347">
        <v>3699</v>
      </c>
      <c r="K50" s="347">
        <v>4025</v>
      </c>
      <c r="L50" s="347">
        <v>3947</v>
      </c>
      <c r="M50" s="348">
        <v>4600</v>
      </c>
    </row>
    <row r="51" spans="2:13" ht="27.75" customHeight="1" x14ac:dyDescent="0.2">
      <c r="B51" s="1186"/>
      <c r="C51" s="1187"/>
      <c r="D51" s="106"/>
      <c r="E51" s="1192" t="s">
        <v>42</v>
      </c>
      <c r="F51" s="1192"/>
      <c r="G51" s="1192"/>
      <c r="H51" s="1193"/>
      <c r="I51" s="346">
        <v>4353</v>
      </c>
      <c r="J51" s="347">
        <v>3702</v>
      </c>
      <c r="K51" s="347">
        <v>3628</v>
      </c>
      <c r="L51" s="347">
        <v>3393</v>
      </c>
      <c r="M51" s="348">
        <v>6132</v>
      </c>
    </row>
    <row r="52" spans="2:13" ht="27.75" customHeight="1" x14ac:dyDescent="0.2">
      <c r="B52" s="1188"/>
      <c r="C52" s="1189"/>
      <c r="D52" s="106"/>
      <c r="E52" s="1192" t="s">
        <v>43</v>
      </c>
      <c r="F52" s="1192"/>
      <c r="G52" s="1192"/>
      <c r="H52" s="1193"/>
      <c r="I52" s="346">
        <v>22123</v>
      </c>
      <c r="J52" s="347">
        <v>21497</v>
      </c>
      <c r="K52" s="347">
        <v>20500</v>
      </c>
      <c r="L52" s="347">
        <v>19581</v>
      </c>
      <c r="M52" s="348">
        <v>18461</v>
      </c>
    </row>
    <row r="53" spans="2:13" ht="27.75" customHeight="1" thickBot="1" x14ac:dyDescent="0.25">
      <c r="B53" s="1199" t="s">
        <v>19</v>
      </c>
      <c r="C53" s="1200"/>
      <c r="D53" s="110"/>
      <c r="E53" s="1201" t="s">
        <v>44</v>
      </c>
      <c r="F53" s="1201"/>
      <c r="G53" s="1201"/>
      <c r="H53" s="1202"/>
      <c r="I53" s="349">
        <v>8943</v>
      </c>
      <c r="J53" s="350">
        <v>7246</v>
      </c>
      <c r="K53" s="350">
        <v>5861</v>
      </c>
      <c r="L53" s="350">
        <v>5668</v>
      </c>
      <c r="M53" s="351">
        <v>2713</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lvkk40V1nDdrmRFHnYZsvk+wrm/MgZZSnrwswvh+ii3g/RT9I8iMkj6fILMKkhn/tvmIGbPE+Uqi68Ho+AP5Gg==" saltValue="Is90olZTQw6DBZtNHTrVn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Normal="100"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525</v>
      </c>
      <c r="G54" s="119" t="s">
        <v>526</v>
      </c>
      <c r="H54" s="120" t="s">
        <v>527</v>
      </c>
    </row>
    <row r="55" spans="2:8" ht="52.5" customHeight="1" x14ac:dyDescent="0.2">
      <c r="B55" s="121"/>
      <c r="C55" s="1211" t="s">
        <v>46</v>
      </c>
      <c r="D55" s="1211"/>
      <c r="E55" s="1212"/>
      <c r="F55" s="352">
        <v>1795</v>
      </c>
      <c r="G55" s="352">
        <v>1605</v>
      </c>
      <c r="H55" s="353">
        <v>2168</v>
      </c>
    </row>
    <row r="56" spans="2:8" ht="52.5" customHeight="1" x14ac:dyDescent="0.2">
      <c r="B56" s="122"/>
      <c r="C56" s="1213" t="s">
        <v>47</v>
      </c>
      <c r="D56" s="1213"/>
      <c r="E56" s="1214"/>
      <c r="F56" s="354">
        <v>684</v>
      </c>
      <c r="G56" s="354">
        <v>755</v>
      </c>
      <c r="H56" s="355">
        <v>848</v>
      </c>
    </row>
    <row r="57" spans="2:8" ht="53.25" customHeight="1" x14ac:dyDescent="0.2">
      <c r="B57" s="122"/>
      <c r="C57" s="1215" t="s">
        <v>48</v>
      </c>
      <c r="D57" s="1215"/>
      <c r="E57" s="1216"/>
      <c r="F57" s="356">
        <v>579</v>
      </c>
      <c r="G57" s="356">
        <v>679</v>
      </c>
      <c r="H57" s="357">
        <v>763</v>
      </c>
    </row>
    <row r="58" spans="2:8" ht="45.75" customHeight="1" x14ac:dyDescent="0.2">
      <c r="B58" s="123"/>
      <c r="C58" s="1203" t="s">
        <v>543</v>
      </c>
      <c r="D58" s="1204"/>
      <c r="E58" s="1205"/>
      <c r="F58" s="358">
        <v>428</v>
      </c>
      <c r="G58" s="358">
        <v>448</v>
      </c>
      <c r="H58" s="359">
        <v>467</v>
      </c>
    </row>
    <row r="59" spans="2:8" ht="45.75" customHeight="1" x14ac:dyDescent="0.2">
      <c r="B59" s="123"/>
      <c r="C59" s="1203" t="s">
        <v>544</v>
      </c>
      <c r="D59" s="1204"/>
      <c r="E59" s="1205"/>
      <c r="F59" s="358">
        <v>60</v>
      </c>
      <c r="G59" s="358">
        <v>181</v>
      </c>
      <c r="H59" s="359">
        <v>249</v>
      </c>
    </row>
    <row r="60" spans="2:8" ht="45.75" customHeight="1" x14ac:dyDescent="0.2">
      <c r="B60" s="123"/>
      <c r="C60" s="1203" t="s">
        <v>545</v>
      </c>
      <c r="D60" s="1204"/>
      <c r="E60" s="1205"/>
      <c r="F60" s="358">
        <v>26</v>
      </c>
      <c r="G60" s="358">
        <v>26</v>
      </c>
      <c r="H60" s="359">
        <v>26</v>
      </c>
    </row>
    <row r="61" spans="2:8" ht="45.75" customHeight="1" x14ac:dyDescent="0.2">
      <c r="B61" s="123"/>
      <c r="C61" s="1203" t="s">
        <v>546</v>
      </c>
      <c r="D61" s="1204"/>
      <c r="E61" s="1205"/>
      <c r="F61" s="358">
        <v>17</v>
      </c>
      <c r="G61" s="358">
        <v>16</v>
      </c>
      <c r="H61" s="359">
        <v>13</v>
      </c>
    </row>
    <row r="62" spans="2:8" ht="45.75" customHeight="1" thickBot="1" x14ac:dyDescent="0.25">
      <c r="B62" s="124"/>
      <c r="C62" s="1206" t="s">
        <v>547</v>
      </c>
      <c r="D62" s="1207"/>
      <c r="E62" s="1208"/>
      <c r="F62" s="360">
        <v>7</v>
      </c>
      <c r="G62" s="360">
        <v>7</v>
      </c>
      <c r="H62" s="361">
        <v>7</v>
      </c>
    </row>
    <row r="63" spans="2:8" ht="52.5" customHeight="1" thickBot="1" x14ac:dyDescent="0.25">
      <c r="B63" s="125"/>
      <c r="C63" s="1209" t="s">
        <v>49</v>
      </c>
      <c r="D63" s="1209"/>
      <c r="E63" s="1210"/>
      <c r="F63" s="362">
        <v>3058</v>
      </c>
      <c r="G63" s="362">
        <v>3039</v>
      </c>
      <c r="H63" s="363">
        <v>3780</v>
      </c>
    </row>
    <row r="64" spans="2:8" ht="13.2" x14ac:dyDescent="0.2"/>
  </sheetData>
  <sheetProtection algorithmName="SHA-512" hashValue="DDHt04Phrm5VMTHWFwBnuYybBjTL9KJuXLnQNW98/2fTxKZxCsUcYLVuIxsY4X+tH9HusHTGBj3HLiUoKbKGfA==" saltValue="etG6eo+cB2QndJFmyVegh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2" customWidth="1"/>
    <col min="2" max="8" width="13.33203125" style="132" customWidth="1"/>
    <col min="9" max="16384" width="11.109375" style="132"/>
  </cols>
  <sheetData>
    <row r="1" spans="1:8" x14ac:dyDescent="0.2">
      <c r="A1" s="126"/>
      <c r="B1" s="127"/>
      <c r="C1" s="128"/>
      <c r="D1" s="129"/>
      <c r="E1" s="130"/>
      <c r="F1" s="130"/>
      <c r="G1" s="130"/>
      <c r="H1" s="131"/>
    </row>
    <row r="2" spans="1:8" x14ac:dyDescent="0.2">
      <c r="A2" s="133"/>
      <c r="B2" s="134"/>
      <c r="C2" s="135"/>
      <c r="D2" s="136" t="s">
        <v>50</v>
      </c>
      <c r="E2" s="137"/>
      <c r="F2" s="138" t="s">
        <v>522</v>
      </c>
      <c r="G2" s="139"/>
      <c r="H2" s="140"/>
    </row>
    <row r="3" spans="1:8" x14ac:dyDescent="0.2">
      <c r="A3" s="136" t="s">
        <v>515</v>
      </c>
      <c r="B3" s="141"/>
      <c r="C3" s="142"/>
      <c r="D3" s="143">
        <v>11589</v>
      </c>
      <c r="E3" s="144"/>
      <c r="F3" s="145">
        <v>45483</v>
      </c>
      <c r="G3" s="146"/>
      <c r="H3" s="147"/>
    </row>
    <row r="4" spans="1:8" x14ac:dyDescent="0.2">
      <c r="A4" s="148"/>
      <c r="B4" s="149"/>
      <c r="C4" s="150"/>
      <c r="D4" s="151">
        <v>5596</v>
      </c>
      <c r="E4" s="152"/>
      <c r="F4" s="153">
        <v>24241</v>
      </c>
      <c r="G4" s="154"/>
      <c r="H4" s="155"/>
    </row>
    <row r="5" spans="1:8" x14ac:dyDescent="0.2">
      <c r="A5" s="136" t="s">
        <v>517</v>
      </c>
      <c r="B5" s="141"/>
      <c r="C5" s="142"/>
      <c r="D5" s="143">
        <v>5167</v>
      </c>
      <c r="E5" s="144"/>
      <c r="F5" s="145">
        <v>45945</v>
      </c>
      <c r="G5" s="146"/>
      <c r="H5" s="147"/>
    </row>
    <row r="6" spans="1:8" x14ac:dyDescent="0.2">
      <c r="A6" s="148"/>
      <c r="B6" s="149"/>
      <c r="C6" s="150"/>
      <c r="D6" s="151">
        <v>2502</v>
      </c>
      <c r="E6" s="152"/>
      <c r="F6" s="153">
        <v>25180</v>
      </c>
      <c r="G6" s="154"/>
      <c r="H6" s="155"/>
    </row>
    <row r="7" spans="1:8" x14ac:dyDescent="0.2">
      <c r="A7" s="136" t="s">
        <v>518</v>
      </c>
      <c r="B7" s="141"/>
      <c r="C7" s="142"/>
      <c r="D7" s="143">
        <v>3874</v>
      </c>
      <c r="E7" s="144"/>
      <c r="F7" s="145">
        <v>44475</v>
      </c>
      <c r="G7" s="146"/>
      <c r="H7" s="147"/>
    </row>
    <row r="8" spans="1:8" x14ac:dyDescent="0.2">
      <c r="A8" s="148"/>
      <c r="B8" s="149"/>
      <c r="C8" s="150"/>
      <c r="D8" s="151">
        <v>1891</v>
      </c>
      <c r="E8" s="152"/>
      <c r="F8" s="153">
        <v>24780</v>
      </c>
      <c r="G8" s="154"/>
      <c r="H8" s="155"/>
    </row>
    <row r="9" spans="1:8" x14ac:dyDescent="0.2">
      <c r="A9" s="136" t="s">
        <v>519</v>
      </c>
      <c r="B9" s="141"/>
      <c r="C9" s="142"/>
      <c r="D9" s="143">
        <v>6021</v>
      </c>
      <c r="E9" s="144"/>
      <c r="F9" s="145">
        <v>45982</v>
      </c>
      <c r="G9" s="146"/>
      <c r="H9" s="147"/>
    </row>
    <row r="10" spans="1:8" x14ac:dyDescent="0.2">
      <c r="A10" s="148"/>
      <c r="B10" s="149"/>
      <c r="C10" s="150"/>
      <c r="D10" s="151">
        <v>3771</v>
      </c>
      <c r="E10" s="152"/>
      <c r="F10" s="153">
        <v>25583</v>
      </c>
      <c r="G10" s="154"/>
      <c r="H10" s="155"/>
    </row>
    <row r="11" spans="1:8" x14ac:dyDescent="0.2">
      <c r="A11" s="136" t="s">
        <v>520</v>
      </c>
      <c r="B11" s="141"/>
      <c r="C11" s="142"/>
      <c r="D11" s="143">
        <v>8047</v>
      </c>
      <c r="E11" s="144"/>
      <c r="F11" s="145">
        <v>50538</v>
      </c>
      <c r="G11" s="146"/>
      <c r="H11" s="147"/>
    </row>
    <row r="12" spans="1:8" x14ac:dyDescent="0.2">
      <c r="A12" s="148"/>
      <c r="B12" s="149"/>
      <c r="C12" s="156"/>
      <c r="D12" s="151">
        <v>5217</v>
      </c>
      <c r="E12" s="152"/>
      <c r="F12" s="153">
        <v>29053</v>
      </c>
      <c r="G12" s="154"/>
      <c r="H12" s="155"/>
    </row>
    <row r="13" spans="1:8" x14ac:dyDescent="0.2">
      <c r="A13" s="136"/>
      <c r="B13" s="141"/>
      <c r="C13" s="157"/>
      <c r="D13" s="158">
        <v>6940</v>
      </c>
      <c r="E13" s="159"/>
      <c r="F13" s="160">
        <v>46485</v>
      </c>
      <c r="G13" s="161"/>
      <c r="H13" s="147"/>
    </row>
    <row r="14" spans="1:8" x14ac:dyDescent="0.2">
      <c r="A14" s="148"/>
      <c r="B14" s="149"/>
      <c r="C14" s="150"/>
      <c r="D14" s="151">
        <v>3795</v>
      </c>
      <c r="E14" s="152"/>
      <c r="F14" s="153">
        <v>25767</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0.44</v>
      </c>
      <c r="C19" s="162">
        <f>ROUND(VALUE(SUBSTITUTE(実質収支比率等に係る経年分析!G$48,"▲","-")),2)</f>
        <v>2.78</v>
      </c>
      <c r="D19" s="162">
        <f>ROUND(VALUE(SUBSTITUTE(実質収支比率等に係る経年分析!H$48,"▲","-")),2)</f>
        <v>2.58</v>
      </c>
      <c r="E19" s="162">
        <f>ROUND(VALUE(SUBSTITUTE(実質収支比率等に係る経年分析!I$48,"▲","-")),2)</f>
        <v>0.1</v>
      </c>
      <c r="F19" s="162">
        <f>ROUND(VALUE(SUBSTITUTE(実質収支比率等に係る経年分析!J$48,"▲","-")),2)</f>
        <v>1.51</v>
      </c>
    </row>
    <row r="20" spans="1:11" x14ac:dyDescent="0.2">
      <c r="A20" s="162" t="s">
        <v>53</v>
      </c>
      <c r="B20" s="162">
        <f>ROUND(VALUE(SUBSTITUTE(実質収支比率等に係る経年分析!F$47,"▲","-")),2)</f>
        <v>10.57</v>
      </c>
      <c r="C20" s="162">
        <f>ROUND(VALUE(SUBSTITUTE(実質収支比率等に係る経年分析!G$47,"▲","-")),2)</f>
        <v>10.31</v>
      </c>
      <c r="D20" s="162">
        <f>ROUND(VALUE(SUBSTITUTE(実質収支比率等に係る経年分析!H$47,"▲","-")),2)</f>
        <v>12.22</v>
      </c>
      <c r="E20" s="162">
        <f>ROUND(VALUE(SUBSTITUTE(実質収支比率等に係る経年分析!I$47,"▲","-")),2)</f>
        <v>10.76</v>
      </c>
      <c r="F20" s="162">
        <f>ROUND(VALUE(SUBSTITUTE(実質収支比率等に係る経年分析!J$47,"▲","-")),2)</f>
        <v>14.36</v>
      </c>
    </row>
    <row r="21" spans="1:11" x14ac:dyDescent="0.2">
      <c r="A21" s="162" t="s">
        <v>54</v>
      </c>
      <c r="B21" s="162">
        <f>IF(ISNUMBER(VALUE(SUBSTITUTE(実質収支比率等に係る経年分析!F$49,"▲","-"))),ROUND(VALUE(SUBSTITUTE(実質収支比率等に係る経年分析!F$49,"▲","-")),2),NA())</f>
        <v>0.32</v>
      </c>
      <c r="C21" s="162">
        <f>IF(ISNUMBER(VALUE(SUBSTITUTE(実質収支比率等に係る経年分析!G$49,"▲","-"))),ROUND(VALUE(SUBSTITUTE(実質収支比率等に係る経年分析!G$49,"▲","-")),2),NA())</f>
        <v>2.38</v>
      </c>
      <c r="D21" s="162">
        <f>IF(ISNUMBER(VALUE(SUBSTITUTE(実質収支比率等に係る経年分析!H$49,"▲","-"))),ROUND(VALUE(SUBSTITUTE(実質収支比率等に係る経年分析!H$49,"▲","-")),2),NA())</f>
        <v>-0.24</v>
      </c>
      <c r="E21" s="162">
        <f>IF(ISNUMBER(VALUE(SUBSTITUTE(実質収支比率等に係る経年分析!I$49,"▲","-"))),ROUND(VALUE(SUBSTITUTE(実質収支比率等に係る経年分析!I$49,"▲","-")),2),NA())</f>
        <v>-4.9800000000000004</v>
      </c>
      <c r="F21" s="162">
        <f>IF(ISNUMBER(VALUE(SUBSTITUTE(実質収支比率等に係る経年分析!J$49,"▲","-"))),ROUND(VALUE(SUBSTITUTE(実質収支比率等に係る経年分析!J$49,"▲","-")),2),NA())</f>
        <v>5.09</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14.24</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5.34</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4.93</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f>IF(ROUND(VALUE(SUBSTITUTE(連結実質赤字比率に係る赤字・黒字の構成分析!I$42,"▲", "-")), 2) &lt; 0, ABS(ROUND(VALUE(SUBSTITUTE(連結実質赤字比率に係る赤字・黒字の構成分析!I$42,"▲", "-")), 2)), NA())</f>
        <v>0.02</v>
      </c>
      <c r="I28" s="163" t="e">
        <f>IF(ROUND(VALUE(SUBSTITUTE(連結実質赤字比率に係る赤字・黒字の構成分析!I$42,"▲", "-")), 2) &gt;= 0, ABS(ROUND(VALUE(SUBSTITUTE(連結実質赤字比率に係る赤字・黒字の構成分析!I$42,"▲", "-")), 2)), NA())</f>
        <v>#N/A</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2">
      <c r="A30" s="163" t="e">
        <f>IF(連結実質赤字比率に係る赤字・黒字の構成分析!C$40="",NA(),連結実質赤字比率に係る赤字・黒字の構成分析!C$40)</f>
        <v>#N/A</v>
      </c>
      <c r="B30" s="163" t="e">
        <f>IF(ROUND(VALUE(SUBSTITUTE(連結実質赤字比率に係る赤字・黒字の構成分析!F$40,"▲", "-")), 2) &lt; 0, ABS(ROUND(VALUE(SUBSTITUTE(連結実質赤字比率に係る赤字・黒字の構成分析!F$40,"▲", "-")), 2)), NA())</f>
        <v>#VALUE!</v>
      </c>
      <c r="C30" s="163" t="e">
        <f>IF(ROUND(VALUE(SUBSTITUTE(連結実質赤字比率に係る赤字・黒字の構成分析!F$40,"▲", "-")), 2) &gt;= 0, ABS(ROUND(VALUE(SUBSTITUTE(連結実質赤字比率に係る赤字・黒字の構成分析!F$40,"▲", "-")), 2)), NA())</f>
        <v>#VALUE!</v>
      </c>
      <c r="D30" s="163" t="e">
        <f>IF(ROUND(VALUE(SUBSTITUTE(連結実質赤字比率に係る赤字・黒字の構成分析!G$40,"▲", "-")), 2) &lt; 0, ABS(ROUND(VALUE(SUBSTITUTE(連結実質赤字比率に係る赤字・黒字の構成分析!G$40,"▲", "-")), 2)), NA())</f>
        <v>#VALUE!</v>
      </c>
      <c r="E30" s="163" t="e">
        <f>IF(ROUND(VALUE(SUBSTITUTE(連結実質赤字比率に係る赤字・黒字の構成分析!G$40,"▲", "-")), 2) &gt;= 0, ABS(ROUND(VALUE(SUBSTITUTE(連結実質赤字比率に係る赤字・黒字の構成分析!G$40,"▲", "-")), 2)), NA())</f>
        <v>#VALUE!</v>
      </c>
      <c r="F30" s="163" t="e">
        <f>IF(ROUND(VALUE(SUBSTITUTE(連結実質赤字比率に係る赤字・黒字の構成分析!H$40,"▲", "-")), 2) &lt; 0, ABS(ROUND(VALUE(SUBSTITUTE(連結実質赤字比率に係る赤字・黒字の構成分析!H$40,"▲", "-")), 2)), NA())</f>
        <v>#VALUE!</v>
      </c>
      <c r="G30" s="163" t="e">
        <f>IF(ROUND(VALUE(SUBSTITUTE(連結実質赤字比率に係る赤字・黒字の構成分析!H$40,"▲", "-")), 2) &gt;= 0, ABS(ROUND(VALUE(SUBSTITUTE(連結実質赤字比率に係る赤字・黒字の構成分析!H$40,"▲", "-")), 2)), NA())</f>
        <v>#VALUE!</v>
      </c>
      <c r="H30" s="163" t="e">
        <f>IF(ROUND(VALUE(SUBSTITUTE(連結実質赤字比率に係る赤字・黒字の構成分析!I$40,"▲", "-")), 2) &lt; 0, ABS(ROUND(VALUE(SUBSTITUTE(連結実質赤字比率に係る赤字・黒字の構成分析!I$40,"▲", "-")), 2)), NA())</f>
        <v>#VALUE!</v>
      </c>
      <c r="I30" s="163" t="e">
        <f>IF(ROUND(VALUE(SUBSTITUTE(連結実質赤字比率に係る赤字・黒字の構成分析!I$40,"▲", "-")), 2) &gt;= 0, ABS(ROUND(VALUE(SUBSTITUTE(連結実質赤字比率に係る赤字・黒字の構成分析!I$40,"▲", "-")), 2)), NA())</f>
        <v>#VALUE!</v>
      </c>
      <c r="J30" s="163" t="e">
        <f>IF(ROUND(VALUE(SUBSTITUTE(連結実質赤字比率に係る赤字・黒字の構成分析!J$40,"▲", "-")), 2) &lt; 0, ABS(ROUND(VALUE(SUBSTITUTE(連結実質赤字比率に係る赤字・黒字の構成分析!J$40,"▲", "-")), 2)), NA())</f>
        <v>#VALUE!</v>
      </c>
      <c r="K30" s="163" t="e">
        <f>IF(ROUND(VALUE(SUBSTITUTE(連結実質赤字比率に係る赤字・黒字の構成分析!J$40,"▲", "-")), 2) &gt;= 0, ABS(ROUND(VALUE(SUBSTITUTE(連結実質赤字比率に係る赤字・黒字の構成分析!J$40,"▲", "-")), 2)), NA())</f>
        <v>#VALUE!</v>
      </c>
    </row>
    <row r="31" spans="1:11" x14ac:dyDescent="0.2">
      <c r="A31" s="163" t="e">
        <f>IF(連結実質赤字比率に係る赤字・黒字の構成分析!C$39="",NA(),連結実質赤字比率に係る赤字・黒字の構成分析!C$39)</f>
        <v>#N/A</v>
      </c>
      <c r="B31" s="163" t="e">
        <f>IF(ROUND(VALUE(SUBSTITUTE(連結実質赤字比率に係る赤字・黒字の構成分析!F$39,"▲", "-")), 2) &lt; 0, ABS(ROUND(VALUE(SUBSTITUTE(連結実質赤字比率に係る赤字・黒字の構成分析!F$39,"▲", "-")), 2)), NA())</f>
        <v>#VALUE!</v>
      </c>
      <c r="C31" s="163" t="e">
        <f>IF(ROUND(VALUE(SUBSTITUTE(連結実質赤字比率に係る赤字・黒字の構成分析!F$39,"▲", "-")), 2) &gt;= 0, ABS(ROUND(VALUE(SUBSTITUTE(連結実質赤字比率に係る赤字・黒字の構成分析!F$39,"▲", "-")), 2)), NA())</f>
        <v>#VALUE!</v>
      </c>
      <c r="D31" s="163" t="e">
        <f>IF(ROUND(VALUE(SUBSTITUTE(連結実質赤字比率に係る赤字・黒字の構成分析!G$39,"▲", "-")), 2) &lt; 0, ABS(ROUND(VALUE(SUBSTITUTE(連結実質赤字比率に係る赤字・黒字の構成分析!G$39,"▲", "-")), 2)), NA())</f>
        <v>#VALUE!</v>
      </c>
      <c r="E31" s="163" t="e">
        <f>IF(ROUND(VALUE(SUBSTITUTE(連結実質赤字比率に係る赤字・黒字の構成分析!G$39,"▲", "-")), 2) &gt;= 0, ABS(ROUND(VALUE(SUBSTITUTE(連結実質赤字比率に係る赤字・黒字の構成分析!G$39,"▲", "-")), 2)), NA())</f>
        <v>#VALUE!</v>
      </c>
      <c r="F31" s="163" t="e">
        <f>IF(ROUND(VALUE(SUBSTITUTE(連結実質赤字比率に係る赤字・黒字の構成分析!H$39,"▲", "-")), 2) &lt; 0, ABS(ROUND(VALUE(SUBSTITUTE(連結実質赤字比率に係る赤字・黒字の構成分析!H$39,"▲", "-")), 2)), NA())</f>
        <v>#VALUE!</v>
      </c>
      <c r="G31" s="163" t="e">
        <f>IF(ROUND(VALUE(SUBSTITUTE(連結実質赤字比率に係る赤字・黒字の構成分析!H$39,"▲", "-")), 2) &gt;= 0, ABS(ROUND(VALUE(SUBSTITUTE(連結実質赤字比率に係る赤字・黒字の構成分析!H$39,"▲", "-")), 2)), NA())</f>
        <v>#VALUE!</v>
      </c>
      <c r="H31" s="163" t="e">
        <f>IF(ROUND(VALUE(SUBSTITUTE(連結実質赤字比率に係る赤字・黒字の構成分析!I$39,"▲", "-")), 2) &lt; 0, ABS(ROUND(VALUE(SUBSTITUTE(連結実質赤字比率に係る赤字・黒字の構成分析!I$39,"▲", "-")), 2)), NA())</f>
        <v>#VALUE!</v>
      </c>
      <c r="I31" s="163" t="e">
        <f>IF(ROUND(VALUE(SUBSTITUTE(連結実質赤字比率に係る赤字・黒字の構成分析!I$39,"▲", "-")), 2) &gt;= 0, ABS(ROUND(VALUE(SUBSTITUTE(連結実質赤字比率に係る赤字・黒字の構成分析!I$39,"▲", "-")), 2)), NA())</f>
        <v>#VALUE!</v>
      </c>
      <c r="J31" s="163" t="e">
        <f>IF(ROUND(VALUE(SUBSTITUTE(連結実質赤字比率に係る赤字・黒字の構成分析!J$39,"▲", "-")), 2) &lt; 0, ABS(ROUND(VALUE(SUBSTITUTE(連結実質赤字比率に係る赤字・黒字の構成分析!J$39,"▲", "-")), 2)), NA())</f>
        <v>#VALUE!</v>
      </c>
      <c r="K31" s="163" t="e">
        <f>IF(ROUND(VALUE(SUBSTITUTE(連結実質赤字比率に係る赤字・黒字の構成分析!J$39,"▲", "-")), 2) &gt;= 0, ABS(ROUND(VALUE(SUBSTITUTE(連結実質赤字比率に係る赤字・黒字の構成分析!J$39,"▲", "-")), 2)), NA())</f>
        <v>#VALUE!</v>
      </c>
    </row>
    <row r="32" spans="1:11" x14ac:dyDescent="0.2">
      <c r="A32" s="163" t="str">
        <f>IF(連結実質赤字比率に係る赤字・黒字の構成分析!C$38="",NA(),連結実質赤字比率に係る赤字・黒字の構成分析!C$38)</f>
        <v>後期高齢者医療特別会計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0.25</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0.25</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0.3</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0.32</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0.35</v>
      </c>
    </row>
    <row r="33" spans="1:16" x14ac:dyDescent="0.2">
      <c r="A33" s="163" t="str">
        <f>IF(連結実質赤字比率に係る赤字・黒字の構成分析!C$37="",NA(),連結実質赤字比率に係る赤字・黒字の構成分析!C$37)</f>
        <v>介護保険特別会計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0.82</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1.52</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0.56999999999999995</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0.53</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0.49</v>
      </c>
    </row>
    <row r="34" spans="1:16" x14ac:dyDescent="0.2">
      <c r="A34" s="163" t="str">
        <f>IF(連結実質赤字比率に係る赤字・黒字の構成分析!C$36="",NA(),連結実質赤字比率に係る赤字・黒字の構成分析!C$36)</f>
        <v>一般会計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0.43</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2.78</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2.58</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0.1</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1.51</v>
      </c>
    </row>
    <row r="35" spans="1:16" x14ac:dyDescent="0.2">
      <c r="A35" s="163" t="str">
        <f>IF(連結実質赤字比率に係る赤字・黒字の構成分析!C$35="",NA(),連結実質赤字比率に係る赤字・黒字の構成分析!C$35)</f>
        <v>公共下水道事業会計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0.54</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1.85</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3.57</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3.37</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3.74</v>
      </c>
    </row>
    <row r="36" spans="1:16" x14ac:dyDescent="0.2">
      <c r="A36" s="163" t="str">
        <f>IF(連結実質赤字比率に係る赤字・黒字の構成分析!C$34="",NA(),連結実質赤字比率に係る赤字・黒字の構成分析!C$34)</f>
        <v>国民健康保険特別会計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4.18</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3.09</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4.47</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3.87</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3.79</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2480</v>
      </c>
      <c r="E42" s="164"/>
      <c r="F42" s="164"/>
      <c r="G42" s="164">
        <f>'実質公債費比率（分子）の構造'!L$52</f>
        <v>2450</v>
      </c>
      <c r="H42" s="164"/>
      <c r="I42" s="164"/>
      <c r="J42" s="164">
        <f>'実質公債費比率（分子）の構造'!M$52</f>
        <v>2455</v>
      </c>
      <c r="K42" s="164"/>
      <c r="L42" s="164"/>
      <c r="M42" s="164">
        <f>'実質公債費比率（分子）の構造'!N$52</f>
        <v>2420</v>
      </c>
      <c r="N42" s="164"/>
      <c r="O42" s="164"/>
      <c r="P42" s="164">
        <f>'実質公債費比率（分子）の構造'!O$52</f>
        <v>2216</v>
      </c>
    </row>
    <row r="43" spans="1:16" x14ac:dyDescent="0.2">
      <c r="A43" s="164" t="s">
        <v>16</v>
      </c>
      <c r="B43" s="164">
        <f>'実質公債費比率（分子）の構造'!K$51</f>
        <v>1</v>
      </c>
      <c r="C43" s="164"/>
      <c r="D43" s="164"/>
      <c r="E43" s="164">
        <f>'実質公債費比率（分子）の構造'!L$51</f>
        <v>0</v>
      </c>
      <c r="F43" s="164"/>
      <c r="G43" s="164"/>
      <c r="H43" s="164">
        <f>'実質公債費比率（分子）の構造'!M$51</f>
        <v>0</v>
      </c>
      <c r="I43" s="164"/>
      <c r="J43" s="164"/>
      <c r="K43" s="164">
        <f>'実質公債費比率（分子）の構造'!N$51</f>
        <v>0</v>
      </c>
      <c r="L43" s="164"/>
      <c r="M43" s="164"/>
      <c r="N43" s="164">
        <f>'実質公債費比率（分子）の構造'!O$51</f>
        <v>1</v>
      </c>
      <c r="O43" s="164"/>
      <c r="P43" s="164"/>
    </row>
    <row r="44" spans="1:16" x14ac:dyDescent="0.2">
      <c r="A44" s="164" t="s">
        <v>62</v>
      </c>
      <c r="B44" s="164">
        <f>'実質公債費比率（分子）の構造'!K$50</f>
        <v>1</v>
      </c>
      <c r="C44" s="164"/>
      <c r="D44" s="164"/>
      <c r="E44" s="164">
        <f>'実質公債費比率（分子）の構造'!L$50</f>
        <v>1</v>
      </c>
      <c r="F44" s="164"/>
      <c r="G44" s="164"/>
      <c r="H44" s="164">
        <f>'実質公債費比率（分子）の構造'!M$50</f>
        <v>1</v>
      </c>
      <c r="I44" s="164"/>
      <c r="J44" s="164"/>
      <c r="K44" s="164">
        <f>'実質公債費比率（分子）の構造'!N$50</f>
        <v>1</v>
      </c>
      <c r="L44" s="164"/>
      <c r="M44" s="164"/>
      <c r="N44" s="164">
        <f>'実質公債費比率（分子）の構造'!O$50</f>
        <v>1</v>
      </c>
      <c r="O44" s="164"/>
      <c r="P44" s="164"/>
    </row>
    <row r="45" spans="1:16" x14ac:dyDescent="0.2">
      <c r="A45" s="164" t="s">
        <v>63</v>
      </c>
      <c r="B45" s="164">
        <f>'実質公債費比率（分子）の構造'!K$49</f>
        <v>96</v>
      </c>
      <c r="C45" s="164"/>
      <c r="D45" s="164"/>
      <c r="E45" s="164">
        <f>'実質公債費比率（分子）の構造'!L$49</f>
        <v>112</v>
      </c>
      <c r="F45" s="164"/>
      <c r="G45" s="164"/>
      <c r="H45" s="164">
        <f>'実質公債費比率（分子）の構造'!M$49</f>
        <v>120</v>
      </c>
      <c r="I45" s="164"/>
      <c r="J45" s="164"/>
      <c r="K45" s="164">
        <f>'実質公債費比率（分子）の構造'!N$49</f>
        <v>129</v>
      </c>
      <c r="L45" s="164"/>
      <c r="M45" s="164"/>
      <c r="N45" s="164">
        <f>'実質公債費比率（分子）の構造'!O$49</f>
        <v>126</v>
      </c>
      <c r="O45" s="164"/>
      <c r="P45" s="164"/>
    </row>
    <row r="46" spans="1:16" x14ac:dyDescent="0.2">
      <c r="A46" s="164" t="s">
        <v>64</v>
      </c>
      <c r="B46" s="164">
        <f>'実質公債費比率（分子）の構造'!K$48</f>
        <v>1073</v>
      </c>
      <c r="C46" s="164"/>
      <c r="D46" s="164"/>
      <c r="E46" s="164">
        <f>'実質公債費比率（分子）の構造'!L$48</f>
        <v>1024</v>
      </c>
      <c r="F46" s="164"/>
      <c r="G46" s="164"/>
      <c r="H46" s="164">
        <f>'実質公債費比率（分子）の構造'!M$48</f>
        <v>1033</v>
      </c>
      <c r="I46" s="164"/>
      <c r="J46" s="164"/>
      <c r="K46" s="164">
        <f>'実質公債費比率（分子）の構造'!N$48</f>
        <v>1022</v>
      </c>
      <c r="L46" s="164"/>
      <c r="M46" s="164"/>
      <c r="N46" s="164">
        <f>'実質公債費比率（分子）の構造'!O$48</f>
        <v>648</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1466</v>
      </c>
      <c r="C49" s="164"/>
      <c r="D49" s="164"/>
      <c r="E49" s="164">
        <f>'実質公債費比率（分子）の構造'!L$45</f>
        <v>1685</v>
      </c>
      <c r="F49" s="164"/>
      <c r="G49" s="164"/>
      <c r="H49" s="164">
        <f>'実質公債費比率（分子）の構造'!M$45</f>
        <v>1772</v>
      </c>
      <c r="I49" s="164"/>
      <c r="J49" s="164"/>
      <c r="K49" s="164">
        <f>'実質公債費比率（分子）の構造'!N$45</f>
        <v>1690</v>
      </c>
      <c r="L49" s="164"/>
      <c r="M49" s="164"/>
      <c r="N49" s="164">
        <f>'実質公債費比率（分子）の構造'!O$45</f>
        <v>1510</v>
      </c>
      <c r="O49" s="164"/>
      <c r="P49" s="164"/>
    </row>
    <row r="50" spans="1:16" x14ac:dyDescent="0.2">
      <c r="A50" s="164" t="s">
        <v>67</v>
      </c>
      <c r="B50" s="164" t="e">
        <f>NA()</f>
        <v>#N/A</v>
      </c>
      <c r="C50" s="164">
        <f>IF(ISNUMBER('実質公債費比率（分子）の構造'!K$53),'実質公債費比率（分子）の構造'!K$53,NA())</f>
        <v>157</v>
      </c>
      <c r="D50" s="164" t="e">
        <f>NA()</f>
        <v>#N/A</v>
      </c>
      <c r="E50" s="164" t="e">
        <f>NA()</f>
        <v>#N/A</v>
      </c>
      <c r="F50" s="164">
        <f>IF(ISNUMBER('実質公債費比率（分子）の構造'!L$53),'実質公債費比率（分子）の構造'!L$53,NA())</f>
        <v>372</v>
      </c>
      <c r="G50" s="164" t="e">
        <f>NA()</f>
        <v>#N/A</v>
      </c>
      <c r="H50" s="164" t="e">
        <f>NA()</f>
        <v>#N/A</v>
      </c>
      <c r="I50" s="164">
        <f>IF(ISNUMBER('実質公債費比率（分子）の構造'!M$53),'実質公債費比率（分子）の構造'!M$53,NA())</f>
        <v>471</v>
      </c>
      <c r="J50" s="164" t="e">
        <f>NA()</f>
        <v>#N/A</v>
      </c>
      <c r="K50" s="164" t="e">
        <f>NA()</f>
        <v>#N/A</v>
      </c>
      <c r="L50" s="164">
        <f>IF(ISNUMBER('実質公債費比率（分子）の構造'!N$53),'実質公債費比率（分子）の構造'!N$53,NA())</f>
        <v>422</v>
      </c>
      <c r="M50" s="164" t="e">
        <f>NA()</f>
        <v>#N/A</v>
      </c>
      <c r="N50" s="164" t="e">
        <f>NA()</f>
        <v>#N/A</v>
      </c>
      <c r="O50" s="164">
        <f>IF(ISNUMBER('実質公債費比率（分子）の構造'!O$53),'実質公債費比率（分子）の構造'!O$53,NA())</f>
        <v>70</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22123</v>
      </c>
      <c r="E56" s="163"/>
      <c r="F56" s="163"/>
      <c r="G56" s="163">
        <f>'将来負担比率（分子）の構造'!J$52</f>
        <v>21497</v>
      </c>
      <c r="H56" s="163"/>
      <c r="I56" s="163"/>
      <c r="J56" s="163">
        <f>'将来負担比率（分子）の構造'!K$52</f>
        <v>20500</v>
      </c>
      <c r="K56" s="163"/>
      <c r="L56" s="163"/>
      <c r="M56" s="163">
        <f>'将来負担比率（分子）の構造'!L$52</f>
        <v>19581</v>
      </c>
      <c r="N56" s="163"/>
      <c r="O56" s="163"/>
      <c r="P56" s="163">
        <f>'将来負担比率（分子）の構造'!M$52</f>
        <v>18461</v>
      </c>
    </row>
    <row r="57" spans="1:16" x14ac:dyDescent="0.2">
      <c r="A57" s="163" t="s">
        <v>42</v>
      </c>
      <c r="B57" s="163"/>
      <c r="C57" s="163"/>
      <c r="D57" s="163">
        <f>'将来負担比率（分子）の構造'!I$51</f>
        <v>4353</v>
      </c>
      <c r="E57" s="163"/>
      <c r="F57" s="163"/>
      <c r="G57" s="163">
        <f>'将来負担比率（分子）の構造'!J$51</f>
        <v>3702</v>
      </c>
      <c r="H57" s="163"/>
      <c r="I57" s="163"/>
      <c r="J57" s="163">
        <f>'将来負担比率（分子）の構造'!K$51</f>
        <v>3628</v>
      </c>
      <c r="K57" s="163"/>
      <c r="L57" s="163"/>
      <c r="M57" s="163">
        <f>'将来負担比率（分子）の構造'!L$51</f>
        <v>3393</v>
      </c>
      <c r="N57" s="163"/>
      <c r="O57" s="163"/>
      <c r="P57" s="163">
        <f>'将来負担比率（分子）の構造'!M$51</f>
        <v>6132</v>
      </c>
    </row>
    <row r="58" spans="1:16" x14ac:dyDescent="0.2">
      <c r="A58" s="163" t="s">
        <v>41</v>
      </c>
      <c r="B58" s="163"/>
      <c r="C58" s="163"/>
      <c r="D58" s="163">
        <f>'将来負担比率（分子）の構造'!I$50</f>
        <v>2830</v>
      </c>
      <c r="E58" s="163"/>
      <c r="F58" s="163"/>
      <c r="G58" s="163">
        <f>'将来負担比率（分子）の構造'!J$50</f>
        <v>3699</v>
      </c>
      <c r="H58" s="163"/>
      <c r="I58" s="163"/>
      <c r="J58" s="163">
        <f>'将来負担比率（分子）の構造'!K$50</f>
        <v>4025</v>
      </c>
      <c r="K58" s="163"/>
      <c r="L58" s="163"/>
      <c r="M58" s="163">
        <f>'将来負担比率（分子）の構造'!L$50</f>
        <v>3947</v>
      </c>
      <c r="N58" s="163"/>
      <c r="O58" s="163"/>
      <c r="P58" s="163">
        <f>'将来負担比率（分子）の構造'!M$50</f>
        <v>4600</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2">
      <c r="A62" s="163" t="s">
        <v>35</v>
      </c>
      <c r="B62" s="163">
        <f>'将来負担比率（分子）の構造'!I$45</f>
        <v>2932</v>
      </c>
      <c r="C62" s="163"/>
      <c r="D62" s="163"/>
      <c r="E62" s="163">
        <f>'将来負担比率（分子）の構造'!J$45</f>
        <v>2929</v>
      </c>
      <c r="F62" s="163"/>
      <c r="G62" s="163"/>
      <c r="H62" s="163">
        <f>'将来負担比率（分子）の構造'!K$45</f>
        <v>2961</v>
      </c>
      <c r="I62" s="163"/>
      <c r="J62" s="163"/>
      <c r="K62" s="163">
        <f>'将来負担比率（分子）の構造'!L$45</f>
        <v>2895</v>
      </c>
      <c r="L62" s="163"/>
      <c r="M62" s="163"/>
      <c r="N62" s="163">
        <f>'将来負担比率（分子）の構造'!M$45</f>
        <v>3172</v>
      </c>
      <c r="O62" s="163"/>
      <c r="P62" s="163"/>
    </row>
    <row r="63" spans="1:16" x14ac:dyDescent="0.2">
      <c r="A63" s="163" t="s">
        <v>34</v>
      </c>
      <c r="B63" s="163">
        <f>'将来負担比率（分子）の構造'!I$44</f>
        <v>781</v>
      </c>
      <c r="C63" s="163"/>
      <c r="D63" s="163"/>
      <c r="E63" s="163">
        <f>'将来負担比率（分子）の構造'!J$44</f>
        <v>796</v>
      </c>
      <c r="F63" s="163"/>
      <c r="G63" s="163"/>
      <c r="H63" s="163">
        <f>'将来負担比率（分子）の構造'!K$44</f>
        <v>806</v>
      </c>
      <c r="I63" s="163"/>
      <c r="J63" s="163"/>
      <c r="K63" s="163">
        <f>'将来負担比率（分子）の構造'!L$44</f>
        <v>1300</v>
      </c>
      <c r="L63" s="163"/>
      <c r="M63" s="163"/>
      <c r="N63" s="163">
        <f>'将来負担比率（分子）の構造'!M$44</f>
        <v>1064</v>
      </c>
      <c r="O63" s="163"/>
      <c r="P63" s="163"/>
    </row>
    <row r="64" spans="1:16" x14ac:dyDescent="0.2">
      <c r="A64" s="163" t="s">
        <v>33</v>
      </c>
      <c r="B64" s="163">
        <f>'将来負担比率（分子）の構造'!I$43</f>
        <v>15295</v>
      </c>
      <c r="C64" s="163"/>
      <c r="D64" s="163"/>
      <c r="E64" s="163">
        <f>'将来負担比率（分子）の構造'!J$43</f>
        <v>13680</v>
      </c>
      <c r="F64" s="163"/>
      <c r="G64" s="163"/>
      <c r="H64" s="163">
        <f>'将来負担比率（分子）の構造'!K$43</f>
        <v>12858</v>
      </c>
      <c r="I64" s="163"/>
      <c r="J64" s="163"/>
      <c r="K64" s="163">
        <f>'将来負担比率（分子）の構造'!L$43</f>
        <v>12214</v>
      </c>
      <c r="L64" s="163"/>
      <c r="M64" s="163"/>
      <c r="N64" s="163">
        <f>'将来負担比率（分子）の構造'!M$43</f>
        <v>11749</v>
      </c>
      <c r="O64" s="163"/>
      <c r="P64" s="163"/>
    </row>
    <row r="65" spans="1:16" x14ac:dyDescent="0.2">
      <c r="A65" s="163" t="s">
        <v>32</v>
      </c>
      <c r="B65" s="163">
        <f>'将来負担比率（分子）の構造'!I$42</f>
        <v>4</v>
      </c>
      <c r="C65" s="163"/>
      <c r="D65" s="163"/>
      <c r="E65" s="163">
        <f>'将来負担比率（分子）の構造'!J$42</f>
        <v>4</v>
      </c>
      <c r="F65" s="163"/>
      <c r="G65" s="163"/>
      <c r="H65" s="163">
        <f>'将来負担比率（分子）の構造'!K$42</f>
        <v>3</v>
      </c>
      <c r="I65" s="163"/>
      <c r="J65" s="163"/>
      <c r="K65" s="163">
        <f>'将来負担比率（分子）の構造'!L$42</f>
        <v>2</v>
      </c>
      <c r="L65" s="163"/>
      <c r="M65" s="163"/>
      <c r="N65" s="163">
        <f>'将来負担比率（分子）の構造'!M$42</f>
        <v>2</v>
      </c>
      <c r="O65" s="163"/>
      <c r="P65" s="163"/>
    </row>
    <row r="66" spans="1:16" x14ac:dyDescent="0.2">
      <c r="A66" s="163" t="s">
        <v>31</v>
      </c>
      <c r="B66" s="163">
        <f>'将来負担比率（分子）の構造'!I$41</f>
        <v>19237</v>
      </c>
      <c r="C66" s="163"/>
      <c r="D66" s="163"/>
      <c r="E66" s="163">
        <f>'将来負担比率（分子）の構造'!J$41</f>
        <v>18736</v>
      </c>
      <c r="F66" s="163"/>
      <c r="G66" s="163"/>
      <c r="H66" s="163">
        <f>'将来負担比率（分子）の構造'!K$41</f>
        <v>17385</v>
      </c>
      <c r="I66" s="163"/>
      <c r="J66" s="163"/>
      <c r="K66" s="163">
        <f>'将来負担比率（分子）の構造'!L$41</f>
        <v>16179</v>
      </c>
      <c r="L66" s="163"/>
      <c r="M66" s="163"/>
      <c r="N66" s="163">
        <f>'将来負担比率（分子）の構造'!M$41</f>
        <v>15920</v>
      </c>
      <c r="O66" s="163"/>
      <c r="P66" s="163"/>
    </row>
    <row r="67" spans="1:16" x14ac:dyDescent="0.2">
      <c r="A67" s="163" t="s">
        <v>71</v>
      </c>
      <c r="B67" s="163" t="e">
        <f>NA()</f>
        <v>#N/A</v>
      </c>
      <c r="C67" s="163">
        <f>IF(ISNUMBER('将来負担比率（分子）の構造'!I$53), IF('将来負担比率（分子）の構造'!I$53 &lt; 0, 0, '将来負担比率（分子）の構造'!I$53), NA())</f>
        <v>8943</v>
      </c>
      <c r="D67" s="163" t="e">
        <f>NA()</f>
        <v>#N/A</v>
      </c>
      <c r="E67" s="163" t="e">
        <f>NA()</f>
        <v>#N/A</v>
      </c>
      <c r="F67" s="163">
        <f>IF(ISNUMBER('将来負担比率（分子）の構造'!J$53), IF('将来負担比率（分子）の構造'!J$53 &lt; 0, 0, '将来負担比率（分子）の構造'!J$53), NA())</f>
        <v>7246</v>
      </c>
      <c r="G67" s="163" t="e">
        <f>NA()</f>
        <v>#N/A</v>
      </c>
      <c r="H67" s="163" t="e">
        <f>NA()</f>
        <v>#N/A</v>
      </c>
      <c r="I67" s="163">
        <f>IF(ISNUMBER('将来負担比率（分子）の構造'!K$53), IF('将来負担比率（分子）の構造'!K$53 &lt; 0, 0, '将来負担比率（分子）の構造'!K$53), NA())</f>
        <v>5861</v>
      </c>
      <c r="J67" s="163" t="e">
        <f>NA()</f>
        <v>#N/A</v>
      </c>
      <c r="K67" s="163" t="e">
        <f>NA()</f>
        <v>#N/A</v>
      </c>
      <c r="L67" s="163">
        <f>IF(ISNUMBER('将来負担比率（分子）の構造'!L$53), IF('将来負担比率（分子）の構造'!L$53 &lt; 0, 0, '将来負担比率（分子）の構造'!L$53), NA())</f>
        <v>5668</v>
      </c>
      <c r="M67" s="163" t="e">
        <f>NA()</f>
        <v>#N/A</v>
      </c>
      <c r="N67" s="163" t="e">
        <f>NA()</f>
        <v>#N/A</v>
      </c>
      <c r="O67" s="163">
        <f>IF(ISNUMBER('将来負担比率（分子）の構造'!M$53), IF('将来負担比率（分子）の構造'!M$53 &lt; 0, 0, '将来負担比率（分子）の構造'!M$53), NA())</f>
        <v>2713</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1795</v>
      </c>
      <c r="C72" s="167">
        <f>基金残高に係る経年分析!G55</f>
        <v>1605</v>
      </c>
      <c r="D72" s="167">
        <f>基金残高に係る経年分析!H55</f>
        <v>2168</v>
      </c>
    </row>
    <row r="73" spans="1:16" x14ac:dyDescent="0.2">
      <c r="A73" s="166" t="s">
        <v>74</v>
      </c>
      <c r="B73" s="167">
        <f>基金残高に係る経年分析!F56</f>
        <v>684</v>
      </c>
      <c r="C73" s="167">
        <f>基金残高に係る経年分析!G56</f>
        <v>755</v>
      </c>
      <c r="D73" s="167">
        <f>基金残高に係る経年分析!H56</f>
        <v>848</v>
      </c>
    </row>
    <row r="74" spans="1:16" x14ac:dyDescent="0.2">
      <c r="A74" s="166" t="s">
        <v>75</v>
      </c>
      <c r="B74" s="167">
        <f>基金残高に係る経年分析!F57</f>
        <v>579</v>
      </c>
      <c r="C74" s="167">
        <f>基金残高に係る経年分析!G57</f>
        <v>679</v>
      </c>
      <c r="D74" s="167">
        <f>基金残高に係る経年分析!H57</f>
        <v>763</v>
      </c>
    </row>
  </sheetData>
  <sheetProtection algorithmName="SHA-512" hashValue="1MQV0fEhEChawp7Y8iOZhuqnN6yzyZBrZd2ZSWm91qlPN3tBYuoVRile4q8jtihw22nE1hPZVmg+QsDGO+wwUg==" saltValue="yZLVYMoRuKa+dZb2hdy3f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topLeftCell="A5" zoomScaleNormal="100" workbookViewId="0"/>
  </sheetViews>
  <sheetFormatPr defaultColWidth="0" defaultRowHeight="11.25" customHeight="1" zeroHeight="1" x14ac:dyDescent="0.2"/>
  <cols>
    <col min="1" max="1" width="1.6640625" style="202" customWidth="1"/>
    <col min="2" max="2" width="2.33203125" style="202" customWidth="1"/>
    <col min="3" max="16" width="2.6640625" style="202" customWidth="1"/>
    <col min="17" max="17" width="2.33203125" style="202" customWidth="1"/>
    <col min="18" max="95" width="1.6640625" style="202" customWidth="1"/>
    <col min="96" max="133" width="1.6640625" style="214" customWidth="1"/>
    <col min="134" max="143" width="1.66406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2">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2">
      <c r="B5" s="609" t="s">
        <v>215</v>
      </c>
      <c r="C5" s="610"/>
      <c r="D5" s="610"/>
      <c r="E5" s="610"/>
      <c r="F5" s="610"/>
      <c r="G5" s="610"/>
      <c r="H5" s="610"/>
      <c r="I5" s="610"/>
      <c r="J5" s="610"/>
      <c r="K5" s="610"/>
      <c r="L5" s="610"/>
      <c r="M5" s="610"/>
      <c r="N5" s="610"/>
      <c r="O5" s="610"/>
      <c r="P5" s="610"/>
      <c r="Q5" s="611"/>
      <c r="R5" s="612">
        <v>8374620</v>
      </c>
      <c r="S5" s="613"/>
      <c r="T5" s="613"/>
      <c r="U5" s="613"/>
      <c r="V5" s="613"/>
      <c r="W5" s="613"/>
      <c r="X5" s="613"/>
      <c r="Y5" s="614"/>
      <c r="Z5" s="615">
        <v>30.7</v>
      </c>
      <c r="AA5" s="615"/>
      <c r="AB5" s="615"/>
      <c r="AC5" s="615"/>
      <c r="AD5" s="616">
        <v>7643301</v>
      </c>
      <c r="AE5" s="616"/>
      <c r="AF5" s="616"/>
      <c r="AG5" s="616"/>
      <c r="AH5" s="616"/>
      <c r="AI5" s="616"/>
      <c r="AJ5" s="616"/>
      <c r="AK5" s="616"/>
      <c r="AL5" s="617">
        <v>49.1</v>
      </c>
      <c r="AM5" s="618"/>
      <c r="AN5" s="618"/>
      <c r="AO5" s="619"/>
      <c r="AP5" s="609" t="s">
        <v>216</v>
      </c>
      <c r="AQ5" s="610"/>
      <c r="AR5" s="610"/>
      <c r="AS5" s="610"/>
      <c r="AT5" s="610"/>
      <c r="AU5" s="610"/>
      <c r="AV5" s="610"/>
      <c r="AW5" s="610"/>
      <c r="AX5" s="610"/>
      <c r="AY5" s="610"/>
      <c r="AZ5" s="610"/>
      <c r="BA5" s="610"/>
      <c r="BB5" s="610"/>
      <c r="BC5" s="610"/>
      <c r="BD5" s="610"/>
      <c r="BE5" s="610"/>
      <c r="BF5" s="611"/>
      <c r="BG5" s="623">
        <v>7643301</v>
      </c>
      <c r="BH5" s="624"/>
      <c r="BI5" s="624"/>
      <c r="BJ5" s="624"/>
      <c r="BK5" s="624"/>
      <c r="BL5" s="624"/>
      <c r="BM5" s="624"/>
      <c r="BN5" s="625"/>
      <c r="BO5" s="626">
        <v>91.3</v>
      </c>
      <c r="BP5" s="626"/>
      <c r="BQ5" s="626"/>
      <c r="BR5" s="626"/>
      <c r="BS5" s="627">
        <v>97217</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2">
      <c r="B6" s="620" t="s">
        <v>220</v>
      </c>
      <c r="C6" s="621"/>
      <c r="D6" s="621"/>
      <c r="E6" s="621"/>
      <c r="F6" s="621"/>
      <c r="G6" s="621"/>
      <c r="H6" s="621"/>
      <c r="I6" s="621"/>
      <c r="J6" s="621"/>
      <c r="K6" s="621"/>
      <c r="L6" s="621"/>
      <c r="M6" s="621"/>
      <c r="N6" s="621"/>
      <c r="O6" s="621"/>
      <c r="P6" s="621"/>
      <c r="Q6" s="622"/>
      <c r="R6" s="623">
        <v>107634</v>
      </c>
      <c r="S6" s="624"/>
      <c r="T6" s="624"/>
      <c r="U6" s="624"/>
      <c r="V6" s="624"/>
      <c r="W6" s="624"/>
      <c r="X6" s="624"/>
      <c r="Y6" s="625"/>
      <c r="Z6" s="626">
        <v>0.4</v>
      </c>
      <c r="AA6" s="626"/>
      <c r="AB6" s="626"/>
      <c r="AC6" s="626"/>
      <c r="AD6" s="627">
        <v>107634</v>
      </c>
      <c r="AE6" s="627"/>
      <c r="AF6" s="627"/>
      <c r="AG6" s="627"/>
      <c r="AH6" s="627"/>
      <c r="AI6" s="627"/>
      <c r="AJ6" s="627"/>
      <c r="AK6" s="627"/>
      <c r="AL6" s="628">
        <v>0.7</v>
      </c>
      <c r="AM6" s="629"/>
      <c r="AN6" s="629"/>
      <c r="AO6" s="630"/>
      <c r="AP6" s="620" t="s">
        <v>221</v>
      </c>
      <c r="AQ6" s="621"/>
      <c r="AR6" s="621"/>
      <c r="AS6" s="621"/>
      <c r="AT6" s="621"/>
      <c r="AU6" s="621"/>
      <c r="AV6" s="621"/>
      <c r="AW6" s="621"/>
      <c r="AX6" s="621"/>
      <c r="AY6" s="621"/>
      <c r="AZ6" s="621"/>
      <c r="BA6" s="621"/>
      <c r="BB6" s="621"/>
      <c r="BC6" s="621"/>
      <c r="BD6" s="621"/>
      <c r="BE6" s="621"/>
      <c r="BF6" s="622"/>
      <c r="BG6" s="623">
        <v>7643301</v>
      </c>
      <c r="BH6" s="624"/>
      <c r="BI6" s="624"/>
      <c r="BJ6" s="624"/>
      <c r="BK6" s="624"/>
      <c r="BL6" s="624"/>
      <c r="BM6" s="624"/>
      <c r="BN6" s="625"/>
      <c r="BO6" s="626">
        <v>91.3</v>
      </c>
      <c r="BP6" s="626"/>
      <c r="BQ6" s="626"/>
      <c r="BR6" s="626"/>
      <c r="BS6" s="627">
        <v>97217</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205414</v>
      </c>
      <c r="CS6" s="624"/>
      <c r="CT6" s="624"/>
      <c r="CU6" s="624"/>
      <c r="CV6" s="624"/>
      <c r="CW6" s="624"/>
      <c r="CX6" s="624"/>
      <c r="CY6" s="625"/>
      <c r="CZ6" s="617">
        <v>0.8</v>
      </c>
      <c r="DA6" s="618"/>
      <c r="DB6" s="618"/>
      <c r="DC6" s="634"/>
      <c r="DD6" s="632" t="s">
        <v>122</v>
      </c>
      <c r="DE6" s="624"/>
      <c r="DF6" s="624"/>
      <c r="DG6" s="624"/>
      <c r="DH6" s="624"/>
      <c r="DI6" s="624"/>
      <c r="DJ6" s="624"/>
      <c r="DK6" s="624"/>
      <c r="DL6" s="624"/>
      <c r="DM6" s="624"/>
      <c r="DN6" s="624"/>
      <c r="DO6" s="624"/>
      <c r="DP6" s="625"/>
      <c r="DQ6" s="632">
        <v>205414</v>
      </c>
      <c r="DR6" s="624"/>
      <c r="DS6" s="624"/>
      <c r="DT6" s="624"/>
      <c r="DU6" s="624"/>
      <c r="DV6" s="624"/>
      <c r="DW6" s="624"/>
      <c r="DX6" s="624"/>
      <c r="DY6" s="624"/>
      <c r="DZ6" s="624"/>
      <c r="EA6" s="624"/>
      <c r="EB6" s="624"/>
      <c r="EC6" s="633"/>
    </row>
    <row r="7" spans="2:143" ht="11.25" customHeight="1" x14ac:dyDescent="0.2">
      <c r="B7" s="620" t="s">
        <v>223</v>
      </c>
      <c r="C7" s="621"/>
      <c r="D7" s="621"/>
      <c r="E7" s="621"/>
      <c r="F7" s="621"/>
      <c r="G7" s="621"/>
      <c r="H7" s="621"/>
      <c r="I7" s="621"/>
      <c r="J7" s="621"/>
      <c r="K7" s="621"/>
      <c r="L7" s="621"/>
      <c r="M7" s="621"/>
      <c r="N7" s="621"/>
      <c r="O7" s="621"/>
      <c r="P7" s="621"/>
      <c r="Q7" s="622"/>
      <c r="R7" s="623">
        <v>10158</v>
      </c>
      <c r="S7" s="624"/>
      <c r="T7" s="624"/>
      <c r="U7" s="624"/>
      <c r="V7" s="624"/>
      <c r="W7" s="624"/>
      <c r="X7" s="624"/>
      <c r="Y7" s="625"/>
      <c r="Z7" s="626">
        <v>0</v>
      </c>
      <c r="AA7" s="626"/>
      <c r="AB7" s="626"/>
      <c r="AC7" s="626"/>
      <c r="AD7" s="627">
        <v>10158</v>
      </c>
      <c r="AE7" s="627"/>
      <c r="AF7" s="627"/>
      <c r="AG7" s="627"/>
      <c r="AH7" s="627"/>
      <c r="AI7" s="627"/>
      <c r="AJ7" s="627"/>
      <c r="AK7" s="627"/>
      <c r="AL7" s="628">
        <v>0.1</v>
      </c>
      <c r="AM7" s="629"/>
      <c r="AN7" s="629"/>
      <c r="AO7" s="630"/>
      <c r="AP7" s="620" t="s">
        <v>224</v>
      </c>
      <c r="AQ7" s="621"/>
      <c r="AR7" s="621"/>
      <c r="AS7" s="621"/>
      <c r="AT7" s="621"/>
      <c r="AU7" s="621"/>
      <c r="AV7" s="621"/>
      <c r="AW7" s="621"/>
      <c r="AX7" s="621"/>
      <c r="AY7" s="621"/>
      <c r="AZ7" s="621"/>
      <c r="BA7" s="621"/>
      <c r="BB7" s="621"/>
      <c r="BC7" s="621"/>
      <c r="BD7" s="621"/>
      <c r="BE7" s="621"/>
      <c r="BF7" s="622"/>
      <c r="BG7" s="623">
        <v>3806784</v>
      </c>
      <c r="BH7" s="624"/>
      <c r="BI7" s="624"/>
      <c r="BJ7" s="624"/>
      <c r="BK7" s="624"/>
      <c r="BL7" s="624"/>
      <c r="BM7" s="624"/>
      <c r="BN7" s="625"/>
      <c r="BO7" s="626">
        <v>45.5</v>
      </c>
      <c r="BP7" s="626"/>
      <c r="BQ7" s="626"/>
      <c r="BR7" s="626"/>
      <c r="BS7" s="627">
        <v>97217</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3748358</v>
      </c>
      <c r="CS7" s="624"/>
      <c r="CT7" s="624"/>
      <c r="CU7" s="624"/>
      <c r="CV7" s="624"/>
      <c r="CW7" s="624"/>
      <c r="CX7" s="624"/>
      <c r="CY7" s="625"/>
      <c r="CZ7" s="626">
        <v>13.9</v>
      </c>
      <c r="DA7" s="626"/>
      <c r="DB7" s="626"/>
      <c r="DC7" s="626"/>
      <c r="DD7" s="632">
        <v>81828</v>
      </c>
      <c r="DE7" s="624"/>
      <c r="DF7" s="624"/>
      <c r="DG7" s="624"/>
      <c r="DH7" s="624"/>
      <c r="DI7" s="624"/>
      <c r="DJ7" s="624"/>
      <c r="DK7" s="624"/>
      <c r="DL7" s="624"/>
      <c r="DM7" s="624"/>
      <c r="DN7" s="624"/>
      <c r="DO7" s="624"/>
      <c r="DP7" s="625"/>
      <c r="DQ7" s="632">
        <v>2565658</v>
      </c>
      <c r="DR7" s="624"/>
      <c r="DS7" s="624"/>
      <c r="DT7" s="624"/>
      <c r="DU7" s="624"/>
      <c r="DV7" s="624"/>
      <c r="DW7" s="624"/>
      <c r="DX7" s="624"/>
      <c r="DY7" s="624"/>
      <c r="DZ7" s="624"/>
      <c r="EA7" s="624"/>
      <c r="EB7" s="624"/>
      <c r="EC7" s="633"/>
    </row>
    <row r="8" spans="2:143" ht="11.25" customHeight="1" x14ac:dyDescent="0.2">
      <c r="B8" s="620" t="s">
        <v>226</v>
      </c>
      <c r="C8" s="621"/>
      <c r="D8" s="621"/>
      <c r="E8" s="621"/>
      <c r="F8" s="621"/>
      <c r="G8" s="621"/>
      <c r="H8" s="621"/>
      <c r="I8" s="621"/>
      <c r="J8" s="621"/>
      <c r="K8" s="621"/>
      <c r="L8" s="621"/>
      <c r="M8" s="621"/>
      <c r="N8" s="621"/>
      <c r="O8" s="621"/>
      <c r="P8" s="621"/>
      <c r="Q8" s="622"/>
      <c r="R8" s="623">
        <v>112457</v>
      </c>
      <c r="S8" s="624"/>
      <c r="T8" s="624"/>
      <c r="U8" s="624"/>
      <c r="V8" s="624"/>
      <c r="W8" s="624"/>
      <c r="X8" s="624"/>
      <c r="Y8" s="625"/>
      <c r="Z8" s="626">
        <v>0.4</v>
      </c>
      <c r="AA8" s="626"/>
      <c r="AB8" s="626"/>
      <c r="AC8" s="626"/>
      <c r="AD8" s="627">
        <v>112457</v>
      </c>
      <c r="AE8" s="627"/>
      <c r="AF8" s="627"/>
      <c r="AG8" s="627"/>
      <c r="AH8" s="627"/>
      <c r="AI8" s="627"/>
      <c r="AJ8" s="627"/>
      <c r="AK8" s="627"/>
      <c r="AL8" s="628">
        <v>0.7</v>
      </c>
      <c r="AM8" s="629"/>
      <c r="AN8" s="629"/>
      <c r="AO8" s="630"/>
      <c r="AP8" s="620" t="s">
        <v>227</v>
      </c>
      <c r="AQ8" s="621"/>
      <c r="AR8" s="621"/>
      <c r="AS8" s="621"/>
      <c r="AT8" s="621"/>
      <c r="AU8" s="621"/>
      <c r="AV8" s="621"/>
      <c r="AW8" s="621"/>
      <c r="AX8" s="621"/>
      <c r="AY8" s="621"/>
      <c r="AZ8" s="621"/>
      <c r="BA8" s="621"/>
      <c r="BB8" s="621"/>
      <c r="BC8" s="621"/>
      <c r="BD8" s="621"/>
      <c r="BE8" s="621"/>
      <c r="BF8" s="622"/>
      <c r="BG8" s="623">
        <v>92098</v>
      </c>
      <c r="BH8" s="624"/>
      <c r="BI8" s="624"/>
      <c r="BJ8" s="624"/>
      <c r="BK8" s="624"/>
      <c r="BL8" s="624"/>
      <c r="BM8" s="624"/>
      <c r="BN8" s="625"/>
      <c r="BO8" s="626">
        <v>1.1000000000000001</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14423692</v>
      </c>
      <c r="CS8" s="624"/>
      <c r="CT8" s="624"/>
      <c r="CU8" s="624"/>
      <c r="CV8" s="624"/>
      <c r="CW8" s="624"/>
      <c r="CX8" s="624"/>
      <c r="CY8" s="625"/>
      <c r="CZ8" s="626">
        <v>53.3</v>
      </c>
      <c r="DA8" s="626"/>
      <c r="DB8" s="626"/>
      <c r="DC8" s="626"/>
      <c r="DD8" s="632">
        <v>6985</v>
      </c>
      <c r="DE8" s="624"/>
      <c r="DF8" s="624"/>
      <c r="DG8" s="624"/>
      <c r="DH8" s="624"/>
      <c r="DI8" s="624"/>
      <c r="DJ8" s="624"/>
      <c r="DK8" s="624"/>
      <c r="DL8" s="624"/>
      <c r="DM8" s="624"/>
      <c r="DN8" s="624"/>
      <c r="DO8" s="624"/>
      <c r="DP8" s="625"/>
      <c r="DQ8" s="632">
        <v>7658516</v>
      </c>
      <c r="DR8" s="624"/>
      <c r="DS8" s="624"/>
      <c r="DT8" s="624"/>
      <c r="DU8" s="624"/>
      <c r="DV8" s="624"/>
      <c r="DW8" s="624"/>
      <c r="DX8" s="624"/>
      <c r="DY8" s="624"/>
      <c r="DZ8" s="624"/>
      <c r="EA8" s="624"/>
      <c r="EB8" s="624"/>
      <c r="EC8" s="633"/>
    </row>
    <row r="9" spans="2:143" ht="11.25" customHeight="1" x14ac:dyDescent="0.2">
      <c r="B9" s="620" t="s">
        <v>229</v>
      </c>
      <c r="C9" s="621"/>
      <c r="D9" s="621"/>
      <c r="E9" s="621"/>
      <c r="F9" s="621"/>
      <c r="G9" s="621"/>
      <c r="H9" s="621"/>
      <c r="I9" s="621"/>
      <c r="J9" s="621"/>
      <c r="K9" s="621"/>
      <c r="L9" s="621"/>
      <c r="M9" s="621"/>
      <c r="N9" s="621"/>
      <c r="O9" s="621"/>
      <c r="P9" s="621"/>
      <c r="Q9" s="622"/>
      <c r="R9" s="623">
        <v>147716</v>
      </c>
      <c r="S9" s="624"/>
      <c r="T9" s="624"/>
      <c r="U9" s="624"/>
      <c r="V9" s="624"/>
      <c r="W9" s="624"/>
      <c r="X9" s="624"/>
      <c r="Y9" s="625"/>
      <c r="Z9" s="626">
        <v>0.5</v>
      </c>
      <c r="AA9" s="626"/>
      <c r="AB9" s="626"/>
      <c r="AC9" s="626"/>
      <c r="AD9" s="627">
        <v>147716</v>
      </c>
      <c r="AE9" s="627"/>
      <c r="AF9" s="627"/>
      <c r="AG9" s="627"/>
      <c r="AH9" s="627"/>
      <c r="AI9" s="627"/>
      <c r="AJ9" s="627"/>
      <c r="AK9" s="627"/>
      <c r="AL9" s="628">
        <v>0.9</v>
      </c>
      <c r="AM9" s="629"/>
      <c r="AN9" s="629"/>
      <c r="AO9" s="630"/>
      <c r="AP9" s="620" t="s">
        <v>230</v>
      </c>
      <c r="AQ9" s="621"/>
      <c r="AR9" s="621"/>
      <c r="AS9" s="621"/>
      <c r="AT9" s="621"/>
      <c r="AU9" s="621"/>
      <c r="AV9" s="621"/>
      <c r="AW9" s="621"/>
      <c r="AX9" s="621"/>
      <c r="AY9" s="621"/>
      <c r="AZ9" s="621"/>
      <c r="BA9" s="621"/>
      <c r="BB9" s="621"/>
      <c r="BC9" s="621"/>
      <c r="BD9" s="621"/>
      <c r="BE9" s="621"/>
      <c r="BF9" s="622"/>
      <c r="BG9" s="623">
        <v>3215262</v>
      </c>
      <c r="BH9" s="624"/>
      <c r="BI9" s="624"/>
      <c r="BJ9" s="624"/>
      <c r="BK9" s="624"/>
      <c r="BL9" s="624"/>
      <c r="BM9" s="624"/>
      <c r="BN9" s="625"/>
      <c r="BO9" s="626">
        <v>38.4</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2010928</v>
      </c>
      <c r="CS9" s="624"/>
      <c r="CT9" s="624"/>
      <c r="CU9" s="624"/>
      <c r="CV9" s="624"/>
      <c r="CW9" s="624"/>
      <c r="CX9" s="624"/>
      <c r="CY9" s="625"/>
      <c r="CZ9" s="626">
        <v>7.4</v>
      </c>
      <c r="DA9" s="626"/>
      <c r="DB9" s="626"/>
      <c r="DC9" s="626"/>
      <c r="DD9" s="632" t="s">
        <v>122</v>
      </c>
      <c r="DE9" s="624"/>
      <c r="DF9" s="624"/>
      <c r="DG9" s="624"/>
      <c r="DH9" s="624"/>
      <c r="DI9" s="624"/>
      <c r="DJ9" s="624"/>
      <c r="DK9" s="624"/>
      <c r="DL9" s="624"/>
      <c r="DM9" s="624"/>
      <c r="DN9" s="624"/>
      <c r="DO9" s="624"/>
      <c r="DP9" s="625"/>
      <c r="DQ9" s="632">
        <v>1804279</v>
      </c>
      <c r="DR9" s="624"/>
      <c r="DS9" s="624"/>
      <c r="DT9" s="624"/>
      <c r="DU9" s="624"/>
      <c r="DV9" s="624"/>
      <c r="DW9" s="624"/>
      <c r="DX9" s="624"/>
      <c r="DY9" s="624"/>
      <c r="DZ9" s="624"/>
      <c r="EA9" s="624"/>
      <c r="EB9" s="624"/>
      <c r="EC9" s="633"/>
    </row>
    <row r="10" spans="2:143" ht="11.25" customHeight="1" x14ac:dyDescent="0.2">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163301</v>
      </c>
      <c r="BH10" s="624"/>
      <c r="BI10" s="624"/>
      <c r="BJ10" s="624"/>
      <c r="BK10" s="624"/>
      <c r="BL10" s="624"/>
      <c r="BM10" s="624"/>
      <c r="BN10" s="625"/>
      <c r="BO10" s="626">
        <v>1.9</v>
      </c>
      <c r="BP10" s="626"/>
      <c r="BQ10" s="626"/>
      <c r="BR10" s="626"/>
      <c r="BS10" s="627" t="s">
        <v>122</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22841</v>
      </c>
      <c r="CS10" s="624"/>
      <c r="CT10" s="624"/>
      <c r="CU10" s="624"/>
      <c r="CV10" s="624"/>
      <c r="CW10" s="624"/>
      <c r="CX10" s="624"/>
      <c r="CY10" s="625"/>
      <c r="CZ10" s="626">
        <v>0.1</v>
      </c>
      <c r="DA10" s="626"/>
      <c r="DB10" s="626"/>
      <c r="DC10" s="626"/>
      <c r="DD10" s="632" t="s">
        <v>122</v>
      </c>
      <c r="DE10" s="624"/>
      <c r="DF10" s="624"/>
      <c r="DG10" s="624"/>
      <c r="DH10" s="624"/>
      <c r="DI10" s="624"/>
      <c r="DJ10" s="624"/>
      <c r="DK10" s="624"/>
      <c r="DL10" s="624"/>
      <c r="DM10" s="624"/>
      <c r="DN10" s="624"/>
      <c r="DO10" s="624"/>
      <c r="DP10" s="625"/>
      <c r="DQ10" s="632">
        <v>22841</v>
      </c>
      <c r="DR10" s="624"/>
      <c r="DS10" s="624"/>
      <c r="DT10" s="624"/>
      <c r="DU10" s="624"/>
      <c r="DV10" s="624"/>
      <c r="DW10" s="624"/>
      <c r="DX10" s="624"/>
      <c r="DY10" s="624"/>
      <c r="DZ10" s="624"/>
      <c r="EA10" s="624"/>
      <c r="EB10" s="624"/>
      <c r="EC10" s="633"/>
    </row>
    <row r="11" spans="2:143" ht="11.25" customHeight="1" x14ac:dyDescent="0.2">
      <c r="B11" s="620" t="s">
        <v>235</v>
      </c>
      <c r="C11" s="621"/>
      <c r="D11" s="621"/>
      <c r="E11" s="621"/>
      <c r="F11" s="621"/>
      <c r="G11" s="621"/>
      <c r="H11" s="621"/>
      <c r="I11" s="621"/>
      <c r="J11" s="621"/>
      <c r="K11" s="621"/>
      <c r="L11" s="621"/>
      <c r="M11" s="621"/>
      <c r="N11" s="621"/>
      <c r="O11" s="621"/>
      <c r="P11" s="621"/>
      <c r="Q11" s="622"/>
      <c r="R11" s="623">
        <v>1505726</v>
      </c>
      <c r="S11" s="624"/>
      <c r="T11" s="624"/>
      <c r="U11" s="624"/>
      <c r="V11" s="624"/>
      <c r="W11" s="624"/>
      <c r="X11" s="624"/>
      <c r="Y11" s="625"/>
      <c r="Z11" s="628">
        <v>5.5</v>
      </c>
      <c r="AA11" s="629"/>
      <c r="AB11" s="629"/>
      <c r="AC11" s="635"/>
      <c r="AD11" s="632">
        <v>1505726</v>
      </c>
      <c r="AE11" s="624"/>
      <c r="AF11" s="624"/>
      <c r="AG11" s="624"/>
      <c r="AH11" s="624"/>
      <c r="AI11" s="624"/>
      <c r="AJ11" s="624"/>
      <c r="AK11" s="625"/>
      <c r="AL11" s="628">
        <v>9.6999999999999993</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336123</v>
      </c>
      <c r="BH11" s="624"/>
      <c r="BI11" s="624"/>
      <c r="BJ11" s="624"/>
      <c r="BK11" s="624"/>
      <c r="BL11" s="624"/>
      <c r="BM11" s="624"/>
      <c r="BN11" s="625"/>
      <c r="BO11" s="626">
        <v>4</v>
      </c>
      <c r="BP11" s="626"/>
      <c r="BQ11" s="626"/>
      <c r="BR11" s="626"/>
      <c r="BS11" s="627">
        <v>97217</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25941</v>
      </c>
      <c r="CS11" s="624"/>
      <c r="CT11" s="624"/>
      <c r="CU11" s="624"/>
      <c r="CV11" s="624"/>
      <c r="CW11" s="624"/>
      <c r="CX11" s="624"/>
      <c r="CY11" s="625"/>
      <c r="CZ11" s="626">
        <v>0.1</v>
      </c>
      <c r="DA11" s="626"/>
      <c r="DB11" s="626"/>
      <c r="DC11" s="626"/>
      <c r="DD11" s="632" t="s">
        <v>122</v>
      </c>
      <c r="DE11" s="624"/>
      <c r="DF11" s="624"/>
      <c r="DG11" s="624"/>
      <c r="DH11" s="624"/>
      <c r="DI11" s="624"/>
      <c r="DJ11" s="624"/>
      <c r="DK11" s="624"/>
      <c r="DL11" s="624"/>
      <c r="DM11" s="624"/>
      <c r="DN11" s="624"/>
      <c r="DO11" s="624"/>
      <c r="DP11" s="625"/>
      <c r="DQ11" s="632">
        <v>24995</v>
      </c>
      <c r="DR11" s="624"/>
      <c r="DS11" s="624"/>
      <c r="DT11" s="624"/>
      <c r="DU11" s="624"/>
      <c r="DV11" s="624"/>
      <c r="DW11" s="624"/>
      <c r="DX11" s="624"/>
      <c r="DY11" s="624"/>
      <c r="DZ11" s="624"/>
      <c r="EA11" s="624"/>
      <c r="EB11" s="624"/>
      <c r="EC11" s="633"/>
    </row>
    <row r="12" spans="2:143" ht="11.25" customHeight="1" x14ac:dyDescent="0.2">
      <c r="B12" s="620" t="s">
        <v>238</v>
      </c>
      <c r="C12" s="621"/>
      <c r="D12" s="621"/>
      <c r="E12" s="621"/>
      <c r="F12" s="621"/>
      <c r="G12" s="621"/>
      <c r="H12" s="621"/>
      <c r="I12" s="621"/>
      <c r="J12" s="621"/>
      <c r="K12" s="621"/>
      <c r="L12" s="621"/>
      <c r="M12" s="621"/>
      <c r="N12" s="621"/>
      <c r="O12" s="621"/>
      <c r="P12" s="621"/>
      <c r="Q12" s="622"/>
      <c r="R12" s="623" t="s">
        <v>122</v>
      </c>
      <c r="S12" s="624"/>
      <c r="T12" s="624"/>
      <c r="U12" s="624"/>
      <c r="V12" s="624"/>
      <c r="W12" s="624"/>
      <c r="X12" s="624"/>
      <c r="Y12" s="625"/>
      <c r="Z12" s="626" t="s">
        <v>122</v>
      </c>
      <c r="AA12" s="626"/>
      <c r="AB12" s="626"/>
      <c r="AC12" s="626"/>
      <c r="AD12" s="627" t="s">
        <v>122</v>
      </c>
      <c r="AE12" s="627"/>
      <c r="AF12" s="627"/>
      <c r="AG12" s="627"/>
      <c r="AH12" s="627"/>
      <c r="AI12" s="627"/>
      <c r="AJ12" s="627"/>
      <c r="AK12" s="627"/>
      <c r="AL12" s="628" t="s">
        <v>122</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3297925</v>
      </c>
      <c r="BH12" s="624"/>
      <c r="BI12" s="624"/>
      <c r="BJ12" s="624"/>
      <c r="BK12" s="624"/>
      <c r="BL12" s="624"/>
      <c r="BM12" s="624"/>
      <c r="BN12" s="625"/>
      <c r="BO12" s="626">
        <v>39.4</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326695</v>
      </c>
      <c r="CS12" s="624"/>
      <c r="CT12" s="624"/>
      <c r="CU12" s="624"/>
      <c r="CV12" s="624"/>
      <c r="CW12" s="624"/>
      <c r="CX12" s="624"/>
      <c r="CY12" s="625"/>
      <c r="CZ12" s="626">
        <v>1.2</v>
      </c>
      <c r="DA12" s="626"/>
      <c r="DB12" s="626"/>
      <c r="DC12" s="626"/>
      <c r="DD12" s="632">
        <v>143688</v>
      </c>
      <c r="DE12" s="624"/>
      <c r="DF12" s="624"/>
      <c r="DG12" s="624"/>
      <c r="DH12" s="624"/>
      <c r="DI12" s="624"/>
      <c r="DJ12" s="624"/>
      <c r="DK12" s="624"/>
      <c r="DL12" s="624"/>
      <c r="DM12" s="624"/>
      <c r="DN12" s="624"/>
      <c r="DO12" s="624"/>
      <c r="DP12" s="625"/>
      <c r="DQ12" s="632">
        <v>149405</v>
      </c>
      <c r="DR12" s="624"/>
      <c r="DS12" s="624"/>
      <c r="DT12" s="624"/>
      <c r="DU12" s="624"/>
      <c r="DV12" s="624"/>
      <c r="DW12" s="624"/>
      <c r="DX12" s="624"/>
      <c r="DY12" s="624"/>
      <c r="DZ12" s="624"/>
      <c r="EA12" s="624"/>
      <c r="EB12" s="624"/>
      <c r="EC12" s="633"/>
    </row>
    <row r="13" spans="2:143" ht="11.25" customHeight="1" x14ac:dyDescent="0.2">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3264918</v>
      </c>
      <c r="BH13" s="624"/>
      <c r="BI13" s="624"/>
      <c r="BJ13" s="624"/>
      <c r="BK13" s="624"/>
      <c r="BL13" s="624"/>
      <c r="BM13" s="624"/>
      <c r="BN13" s="625"/>
      <c r="BO13" s="626">
        <v>39</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1395144</v>
      </c>
      <c r="CS13" s="624"/>
      <c r="CT13" s="624"/>
      <c r="CU13" s="624"/>
      <c r="CV13" s="624"/>
      <c r="CW13" s="624"/>
      <c r="CX13" s="624"/>
      <c r="CY13" s="625"/>
      <c r="CZ13" s="626">
        <v>5.2</v>
      </c>
      <c r="DA13" s="626"/>
      <c r="DB13" s="626"/>
      <c r="DC13" s="626"/>
      <c r="DD13" s="632">
        <v>102735</v>
      </c>
      <c r="DE13" s="624"/>
      <c r="DF13" s="624"/>
      <c r="DG13" s="624"/>
      <c r="DH13" s="624"/>
      <c r="DI13" s="624"/>
      <c r="DJ13" s="624"/>
      <c r="DK13" s="624"/>
      <c r="DL13" s="624"/>
      <c r="DM13" s="624"/>
      <c r="DN13" s="624"/>
      <c r="DO13" s="624"/>
      <c r="DP13" s="625"/>
      <c r="DQ13" s="632">
        <v>1224497</v>
      </c>
      <c r="DR13" s="624"/>
      <c r="DS13" s="624"/>
      <c r="DT13" s="624"/>
      <c r="DU13" s="624"/>
      <c r="DV13" s="624"/>
      <c r="DW13" s="624"/>
      <c r="DX13" s="624"/>
      <c r="DY13" s="624"/>
      <c r="DZ13" s="624"/>
      <c r="EA13" s="624"/>
      <c r="EB13" s="624"/>
      <c r="EC13" s="633"/>
    </row>
    <row r="14" spans="2:143" ht="11.25" customHeight="1" x14ac:dyDescent="0.2">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121186</v>
      </c>
      <c r="BH14" s="624"/>
      <c r="BI14" s="624"/>
      <c r="BJ14" s="624"/>
      <c r="BK14" s="624"/>
      <c r="BL14" s="624"/>
      <c r="BM14" s="624"/>
      <c r="BN14" s="625"/>
      <c r="BO14" s="626">
        <v>1.4</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915888</v>
      </c>
      <c r="CS14" s="624"/>
      <c r="CT14" s="624"/>
      <c r="CU14" s="624"/>
      <c r="CV14" s="624"/>
      <c r="CW14" s="624"/>
      <c r="CX14" s="624"/>
      <c r="CY14" s="625"/>
      <c r="CZ14" s="626">
        <v>3.4</v>
      </c>
      <c r="DA14" s="626"/>
      <c r="DB14" s="626"/>
      <c r="DC14" s="626"/>
      <c r="DD14" s="632" t="s">
        <v>122</v>
      </c>
      <c r="DE14" s="624"/>
      <c r="DF14" s="624"/>
      <c r="DG14" s="624"/>
      <c r="DH14" s="624"/>
      <c r="DI14" s="624"/>
      <c r="DJ14" s="624"/>
      <c r="DK14" s="624"/>
      <c r="DL14" s="624"/>
      <c r="DM14" s="624"/>
      <c r="DN14" s="624"/>
      <c r="DO14" s="624"/>
      <c r="DP14" s="625"/>
      <c r="DQ14" s="632">
        <v>903192</v>
      </c>
      <c r="DR14" s="624"/>
      <c r="DS14" s="624"/>
      <c r="DT14" s="624"/>
      <c r="DU14" s="624"/>
      <c r="DV14" s="624"/>
      <c r="DW14" s="624"/>
      <c r="DX14" s="624"/>
      <c r="DY14" s="624"/>
      <c r="DZ14" s="624"/>
      <c r="EA14" s="624"/>
      <c r="EB14" s="624"/>
      <c r="EC14" s="633"/>
    </row>
    <row r="15" spans="2:143" ht="11.25" customHeight="1" x14ac:dyDescent="0.2">
      <c r="B15" s="620" t="s">
        <v>247</v>
      </c>
      <c r="C15" s="621"/>
      <c r="D15" s="621"/>
      <c r="E15" s="621"/>
      <c r="F15" s="621"/>
      <c r="G15" s="621"/>
      <c r="H15" s="621"/>
      <c r="I15" s="621"/>
      <c r="J15" s="621"/>
      <c r="K15" s="621"/>
      <c r="L15" s="621"/>
      <c r="M15" s="621"/>
      <c r="N15" s="621"/>
      <c r="O15" s="621"/>
      <c r="P15" s="621"/>
      <c r="Q15" s="622"/>
      <c r="R15" s="623">
        <v>29274</v>
      </c>
      <c r="S15" s="624"/>
      <c r="T15" s="624"/>
      <c r="U15" s="624"/>
      <c r="V15" s="624"/>
      <c r="W15" s="624"/>
      <c r="X15" s="624"/>
      <c r="Y15" s="625"/>
      <c r="Z15" s="626">
        <v>0.1</v>
      </c>
      <c r="AA15" s="626"/>
      <c r="AB15" s="626"/>
      <c r="AC15" s="626"/>
      <c r="AD15" s="627">
        <v>29274</v>
      </c>
      <c r="AE15" s="627"/>
      <c r="AF15" s="627"/>
      <c r="AG15" s="627"/>
      <c r="AH15" s="627"/>
      <c r="AI15" s="627"/>
      <c r="AJ15" s="627"/>
      <c r="AK15" s="627"/>
      <c r="AL15" s="628">
        <v>0.2</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417406</v>
      </c>
      <c r="BH15" s="624"/>
      <c r="BI15" s="624"/>
      <c r="BJ15" s="624"/>
      <c r="BK15" s="624"/>
      <c r="BL15" s="624"/>
      <c r="BM15" s="624"/>
      <c r="BN15" s="625"/>
      <c r="BO15" s="626">
        <v>5</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2452943</v>
      </c>
      <c r="CS15" s="624"/>
      <c r="CT15" s="624"/>
      <c r="CU15" s="624"/>
      <c r="CV15" s="624"/>
      <c r="CW15" s="624"/>
      <c r="CX15" s="624"/>
      <c r="CY15" s="625"/>
      <c r="CZ15" s="626">
        <v>9.1</v>
      </c>
      <c r="DA15" s="626"/>
      <c r="DB15" s="626"/>
      <c r="DC15" s="626"/>
      <c r="DD15" s="632">
        <v>166145</v>
      </c>
      <c r="DE15" s="624"/>
      <c r="DF15" s="624"/>
      <c r="DG15" s="624"/>
      <c r="DH15" s="624"/>
      <c r="DI15" s="624"/>
      <c r="DJ15" s="624"/>
      <c r="DK15" s="624"/>
      <c r="DL15" s="624"/>
      <c r="DM15" s="624"/>
      <c r="DN15" s="624"/>
      <c r="DO15" s="624"/>
      <c r="DP15" s="625"/>
      <c r="DQ15" s="632">
        <v>1974054</v>
      </c>
      <c r="DR15" s="624"/>
      <c r="DS15" s="624"/>
      <c r="DT15" s="624"/>
      <c r="DU15" s="624"/>
      <c r="DV15" s="624"/>
      <c r="DW15" s="624"/>
      <c r="DX15" s="624"/>
      <c r="DY15" s="624"/>
      <c r="DZ15" s="624"/>
      <c r="EA15" s="624"/>
      <c r="EB15" s="624"/>
      <c r="EC15" s="633"/>
    </row>
    <row r="16" spans="2:143" ht="11.25" customHeight="1" x14ac:dyDescent="0.2">
      <c r="B16" s="620" t="s">
        <v>250</v>
      </c>
      <c r="C16" s="621"/>
      <c r="D16" s="621"/>
      <c r="E16" s="621"/>
      <c r="F16" s="621"/>
      <c r="G16" s="621"/>
      <c r="H16" s="621"/>
      <c r="I16" s="621"/>
      <c r="J16" s="621"/>
      <c r="K16" s="621"/>
      <c r="L16" s="621"/>
      <c r="M16" s="621"/>
      <c r="N16" s="621"/>
      <c r="O16" s="621"/>
      <c r="P16" s="621"/>
      <c r="Q16" s="622"/>
      <c r="R16" s="623">
        <v>164079</v>
      </c>
      <c r="S16" s="624"/>
      <c r="T16" s="624"/>
      <c r="U16" s="624"/>
      <c r="V16" s="624"/>
      <c r="W16" s="624"/>
      <c r="X16" s="624"/>
      <c r="Y16" s="625"/>
      <c r="Z16" s="626">
        <v>0.6</v>
      </c>
      <c r="AA16" s="626"/>
      <c r="AB16" s="626"/>
      <c r="AC16" s="626"/>
      <c r="AD16" s="627">
        <v>164079</v>
      </c>
      <c r="AE16" s="627"/>
      <c r="AF16" s="627"/>
      <c r="AG16" s="627"/>
      <c r="AH16" s="627"/>
      <c r="AI16" s="627"/>
      <c r="AJ16" s="627"/>
      <c r="AK16" s="627"/>
      <c r="AL16" s="628">
        <v>1.1000000000000001</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t="s">
        <v>122</v>
      </c>
      <c r="CS16" s="624"/>
      <c r="CT16" s="624"/>
      <c r="CU16" s="624"/>
      <c r="CV16" s="624"/>
      <c r="CW16" s="624"/>
      <c r="CX16" s="624"/>
      <c r="CY16" s="625"/>
      <c r="CZ16" s="626" t="s">
        <v>122</v>
      </c>
      <c r="DA16" s="626"/>
      <c r="DB16" s="626"/>
      <c r="DC16" s="626"/>
      <c r="DD16" s="632" t="s">
        <v>122</v>
      </c>
      <c r="DE16" s="624"/>
      <c r="DF16" s="624"/>
      <c r="DG16" s="624"/>
      <c r="DH16" s="624"/>
      <c r="DI16" s="624"/>
      <c r="DJ16" s="624"/>
      <c r="DK16" s="624"/>
      <c r="DL16" s="624"/>
      <c r="DM16" s="624"/>
      <c r="DN16" s="624"/>
      <c r="DO16" s="624"/>
      <c r="DP16" s="625"/>
      <c r="DQ16" s="632" t="s">
        <v>122</v>
      </c>
      <c r="DR16" s="624"/>
      <c r="DS16" s="624"/>
      <c r="DT16" s="624"/>
      <c r="DU16" s="624"/>
      <c r="DV16" s="624"/>
      <c r="DW16" s="624"/>
      <c r="DX16" s="624"/>
      <c r="DY16" s="624"/>
      <c r="DZ16" s="624"/>
      <c r="EA16" s="624"/>
      <c r="EB16" s="624"/>
      <c r="EC16" s="633"/>
    </row>
    <row r="17" spans="2:133" ht="11.25" customHeight="1" x14ac:dyDescent="0.2">
      <c r="B17" s="620" t="s">
        <v>253</v>
      </c>
      <c r="C17" s="621"/>
      <c r="D17" s="621"/>
      <c r="E17" s="621"/>
      <c r="F17" s="621"/>
      <c r="G17" s="621"/>
      <c r="H17" s="621"/>
      <c r="I17" s="621"/>
      <c r="J17" s="621"/>
      <c r="K17" s="621"/>
      <c r="L17" s="621"/>
      <c r="M17" s="621"/>
      <c r="N17" s="621"/>
      <c r="O17" s="621"/>
      <c r="P17" s="621"/>
      <c r="Q17" s="622"/>
      <c r="R17" s="623">
        <v>317734</v>
      </c>
      <c r="S17" s="624"/>
      <c r="T17" s="624"/>
      <c r="U17" s="624"/>
      <c r="V17" s="624"/>
      <c r="W17" s="624"/>
      <c r="X17" s="624"/>
      <c r="Y17" s="625"/>
      <c r="Z17" s="626">
        <v>1.2</v>
      </c>
      <c r="AA17" s="626"/>
      <c r="AB17" s="626"/>
      <c r="AC17" s="626"/>
      <c r="AD17" s="627">
        <v>317734</v>
      </c>
      <c r="AE17" s="627"/>
      <c r="AF17" s="627"/>
      <c r="AG17" s="627"/>
      <c r="AH17" s="627"/>
      <c r="AI17" s="627"/>
      <c r="AJ17" s="627"/>
      <c r="AK17" s="627"/>
      <c r="AL17" s="628">
        <v>2</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1511399</v>
      </c>
      <c r="CS17" s="624"/>
      <c r="CT17" s="624"/>
      <c r="CU17" s="624"/>
      <c r="CV17" s="624"/>
      <c r="CW17" s="624"/>
      <c r="CX17" s="624"/>
      <c r="CY17" s="625"/>
      <c r="CZ17" s="626">
        <v>5.6</v>
      </c>
      <c r="DA17" s="626"/>
      <c r="DB17" s="626"/>
      <c r="DC17" s="626"/>
      <c r="DD17" s="632" t="s">
        <v>122</v>
      </c>
      <c r="DE17" s="624"/>
      <c r="DF17" s="624"/>
      <c r="DG17" s="624"/>
      <c r="DH17" s="624"/>
      <c r="DI17" s="624"/>
      <c r="DJ17" s="624"/>
      <c r="DK17" s="624"/>
      <c r="DL17" s="624"/>
      <c r="DM17" s="624"/>
      <c r="DN17" s="624"/>
      <c r="DO17" s="624"/>
      <c r="DP17" s="625"/>
      <c r="DQ17" s="632">
        <v>1435007</v>
      </c>
      <c r="DR17" s="624"/>
      <c r="DS17" s="624"/>
      <c r="DT17" s="624"/>
      <c r="DU17" s="624"/>
      <c r="DV17" s="624"/>
      <c r="DW17" s="624"/>
      <c r="DX17" s="624"/>
      <c r="DY17" s="624"/>
      <c r="DZ17" s="624"/>
      <c r="EA17" s="624"/>
      <c r="EB17" s="624"/>
      <c r="EC17" s="633"/>
    </row>
    <row r="18" spans="2:133" ht="11.25" customHeight="1" x14ac:dyDescent="0.2">
      <c r="B18" s="620" t="s">
        <v>256</v>
      </c>
      <c r="C18" s="621"/>
      <c r="D18" s="621"/>
      <c r="E18" s="621"/>
      <c r="F18" s="621"/>
      <c r="G18" s="621"/>
      <c r="H18" s="621"/>
      <c r="I18" s="621"/>
      <c r="J18" s="621"/>
      <c r="K18" s="621"/>
      <c r="L18" s="621"/>
      <c r="M18" s="621"/>
      <c r="N18" s="621"/>
      <c r="O18" s="621"/>
      <c r="P18" s="621"/>
      <c r="Q18" s="622"/>
      <c r="R18" s="623">
        <v>51029</v>
      </c>
      <c r="S18" s="624"/>
      <c r="T18" s="624"/>
      <c r="U18" s="624"/>
      <c r="V18" s="624"/>
      <c r="W18" s="624"/>
      <c r="X18" s="624"/>
      <c r="Y18" s="625"/>
      <c r="Z18" s="626">
        <v>0.2</v>
      </c>
      <c r="AA18" s="626"/>
      <c r="AB18" s="626"/>
      <c r="AC18" s="626"/>
      <c r="AD18" s="627">
        <v>51029</v>
      </c>
      <c r="AE18" s="627"/>
      <c r="AF18" s="627"/>
      <c r="AG18" s="627"/>
      <c r="AH18" s="627"/>
      <c r="AI18" s="627"/>
      <c r="AJ18" s="627"/>
      <c r="AK18" s="627"/>
      <c r="AL18" s="628">
        <v>0.3</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2">
      <c r="B19" s="620" t="s">
        <v>259</v>
      </c>
      <c r="C19" s="621"/>
      <c r="D19" s="621"/>
      <c r="E19" s="621"/>
      <c r="F19" s="621"/>
      <c r="G19" s="621"/>
      <c r="H19" s="621"/>
      <c r="I19" s="621"/>
      <c r="J19" s="621"/>
      <c r="K19" s="621"/>
      <c r="L19" s="621"/>
      <c r="M19" s="621"/>
      <c r="N19" s="621"/>
      <c r="O19" s="621"/>
      <c r="P19" s="621"/>
      <c r="Q19" s="622"/>
      <c r="R19" s="623">
        <v>266149</v>
      </c>
      <c r="S19" s="624"/>
      <c r="T19" s="624"/>
      <c r="U19" s="624"/>
      <c r="V19" s="624"/>
      <c r="W19" s="624"/>
      <c r="X19" s="624"/>
      <c r="Y19" s="625"/>
      <c r="Z19" s="626">
        <v>1</v>
      </c>
      <c r="AA19" s="626"/>
      <c r="AB19" s="626"/>
      <c r="AC19" s="626"/>
      <c r="AD19" s="627">
        <v>266149</v>
      </c>
      <c r="AE19" s="627"/>
      <c r="AF19" s="627"/>
      <c r="AG19" s="627"/>
      <c r="AH19" s="627"/>
      <c r="AI19" s="627"/>
      <c r="AJ19" s="627"/>
      <c r="AK19" s="627"/>
      <c r="AL19" s="628">
        <v>1.7</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v>731319</v>
      </c>
      <c r="BH19" s="624"/>
      <c r="BI19" s="624"/>
      <c r="BJ19" s="624"/>
      <c r="BK19" s="624"/>
      <c r="BL19" s="624"/>
      <c r="BM19" s="624"/>
      <c r="BN19" s="625"/>
      <c r="BO19" s="626">
        <v>8.6999999999999993</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2">
      <c r="B20" s="636" t="s">
        <v>262</v>
      </c>
      <c r="C20" s="637"/>
      <c r="D20" s="637"/>
      <c r="E20" s="637"/>
      <c r="F20" s="637"/>
      <c r="G20" s="637"/>
      <c r="H20" s="637"/>
      <c r="I20" s="637"/>
      <c r="J20" s="637"/>
      <c r="K20" s="637"/>
      <c r="L20" s="637"/>
      <c r="M20" s="637"/>
      <c r="N20" s="637"/>
      <c r="O20" s="637"/>
      <c r="P20" s="637"/>
      <c r="Q20" s="638"/>
      <c r="R20" s="623">
        <v>556</v>
      </c>
      <c r="S20" s="624"/>
      <c r="T20" s="624"/>
      <c r="U20" s="624"/>
      <c r="V20" s="624"/>
      <c r="W20" s="624"/>
      <c r="X20" s="624"/>
      <c r="Y20" s="625"/>
      <c r="Z20" s="626">
        <v>0</v>
      </c>
      <c r="AA20" s="626"/>
      <c r="AB20" s="626"/>
      <c r="AC20" s="626"/>
      <c r="AD20" s="627">
        <v>556</v>
      </c>
      <c r="AE20" s="627"/>
      <c r="AF20" s="627"/>
      <c r="AG20" s="627"/>
      <c r="AH20" s="627"/>
      <c r="AI20" s="627"/>
      <c r="AJ20" s="627"/>
      <c r="AK20" s="627"/>
      <c r="AL20" s="628">
        <v>0</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v>731319</v>
      </c>
      <c r="BH20" s="624"/>
      <c r="BI20" s="624"/>
      <c r="BJ20" s="624"/>
      <c r="BK20" s="624"/>
      <c r="BL20" s="624"/>
      <c r="BM20" s="624"/>
      <c r="BN20" s="625"/>
      <c r="BO20" s="626">
        <v>8.6999999999999993</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27039243</v>
      </c>
      <c r="CS20" s="624"/>
      <c r="CT20" s="624"/>
      <c r="CU20" s="624"/>
      <c r="CV20" s="624"/>
      <c r="CW20" s="624"/>
      <c r="CX20" s="624"/>
      <c r="CY20" s="625"/>
      <c r="CZ20" s="626">
        <v>100</v>
      </c>
      <c r="DA20" s="626"/>
      <c r="DB20" s="626"/>
      <c r="DC20" s="626"/>
      <c r="DD20" s="632">
        <v>501381</v>
      </c>
      <c r="DE20" s="624"/>
      <c r="DF20" s="624"/>
      <c r="DG20" s="624"/>
      <c r="DH20" s="624"/>
      <c r="DI20" s="624"/>
      <c r="DJ20" s="624"/>
      <c r="DK20" s="624"/>
      <c r="DL20" s="624"/>
      <c r="DM20" s="624"/>
      <c r="DN20" s="624"/>
      <c r="DO20" s="624"/>
      <c r="DP20" s="625"/>
      <c r="DQ20" s="632">
        <v>17967858</v>
      </c>
      <c r="DR20" s="624"/>
      <c r="DS20" s="624"/>
      <c r="DT20" s="624"/>
      <c r="DU20" s="624"/>
      <c r="DV20" s="624"/>
      <c r="DW20" s="624"/>
      <c r="DX20" s="624"/>
      <c r="DY20" s="624"/>
      <c r="DZ20" s="624"/>
      <c r="EA20" s="624"/>
      <c r="EB20" s="624"/>
      <c r="EC20" s="633"/>
    </row>
    <row r="21" spans="2:133" ht="11.25" customHeight="1" x14ac:dyDescent="0.2">
      <c r="B21" s="620" t="s">
        <v>265</v>
      </c>
      <c r="C21" s="621"/>
      <c r="D21" s="621"/>
      <c r="E21" s="621"/>
      <c r="F21" s="621"/>
      <c r="G21" s="621"/>
      <c r="H21" s="621"/>
      <c r="I21" s="621"/>
      <c r="J21" s="621"/>
      <c r="K21" s="621"/>
      <c r="L21" s="621"/>
      <c r="M21" s="621"/>
      <c r="N21" s="621"/>
      <c r="O21" s="621"/>
      <c r="P21" s="621"/>
      <c r="Q21" s="622"/>
      <c r="R21" s="623">
        <v>5587014</v>
      </c>
      <c r="S21" s="624"/>
      <c r="T21" s="624"/>
      <c r="U21" s="624"/>
      <c r="V21" s="624"/>
      <c r="W21" s="624"/>
      <c r="X21" s="624"/>
      <c r="Y21" s="625"/>
      <c r="Z21" s="626">
        <v>20.5</v>
      </c>
      <c r="AA21" s="626"/>
      <c r="AB21" s="626"/>
      <c r="AC21" s="626"/>
      <c r="AD21" s="627">
        <v>5414269</v>
      </c>
      <c r="AE21" s="627"/>
      <c r="AF21" s="627"/>
      <c r="AG21" s="627"/>
      <c r="AH21" s="627"/>
      <c r="AI21" s="627"/>
      <c r="AJ21" s="627"/>
      <c r="AK21" s="627"/>
      <c r="AL21" s="628">
        <v>34.799999999999997</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t="s">
        <v>122</v>
      </c>
      <c r="BH21" s="624"/>
      <c r="BI21" s="624"/>
      <c r="BJ21" s="624"/>
      <c r="BK21" s="624"/>
      <c r="BL21" s="624"/>
      <c r="BM21" s="624"/>
      <c r="BN21" s="625"/>
      <c r="BO21" s="626" t="s">
        <v>122</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2">
      <c r="B22" s="620" t="s">
        <v>267</v>
      </c>
      <c r="C22" s="621"/>
      <c r="D22" s="621"/>
      <c r="E22" s="621"/>
      <c r="F22" s="621"/>
      <c r="G22" s="621"/>
      <c r="H22" s="621"/>
      <c r="I22" s="621"/>
      <c r="J22" s="621"/>
      <c r="K22" s="621"/>
      <c r="L22" s="621"/>
      <c r="M22" s="621"/>
      <c r="N22" s="621"/>
      <c r="O22" s="621"/>
      <c r="P22" s="621"/>
      <c r="Q22" s="622"/>
      <c r="R22" s="623">
        <v>5414269</v>
      </c>
      <c r="S22" s="624"/>
      <c r="T22" s="624"/>
      <c r="U22" s="624"/>
      <c r="V22" s="624"/>
      <c r="W22" s="624"/>
      <c r="X22" s="624"/>
      <c r="Y22" s="625"/>
      <c r="Z22" s="626">
        <v>19.899999999999999</v>
      </c>
      <c r="AA22" s="626"/>
      <c r="AB22" s="626"/>
      <c r="AC22" s="626"/>
      <c r="AD22" s="627">
        <v>5414269</v>
      </c>
      <c r="AE22" s="627"/>
      <c r="AF22" s="627"/>
      <c r="AG22" s="627"/>
      <c r="AH22" s="627"/>
      <c r="AI22" s="627"/>
      <c r="AJ22" s="627"/>
      <c r="AK22" s="627"/>
      <c r="AL22" s="628">
        <v>34.799999999999997</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2">
      <c r="B23" s="620" t="s">
        <v>270</v>
      </c>
      <c r="C23" s="621"/>
      <c r="D23" s="621"/>
      <c r="E23" s="621"/>
      <c r="F23" s="621"/>
      <c r="G23" s="621"/>
      <c r="H23" s="621"/>
      <c r="I23" s="621"/>
      <c r="J23" s="621"/>
      <c r="K23" s="621"/>
      <c r="L23" s="621"/>
      <c r="M23" s="621"/>
      <c r="N23" s="621"/>
      <c r="O23" s="621"/>
      <c r="P23" s="621"/>
      <c r="Q23" s="622"/>
      <c r="R23" s="623">
        <v>172745</v>
      </c>
      <c r="S23" s="624"/>
      <c r="T23" s="624"/>
      <c r="U23" s="624"/>
      <c r="V23" s="624"/>
      <c r="W23" s="624"/>
      <c r="X23" s="624"/>
      <c r="Y23" s="625"/>
      <c r="Z23" s="626">
        <v>0.6</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v>731319</v>
      </c>
      <c r="BH23" s="624"/>
      <c r="BI23" s="624"/>
      <c r="BJ23" s="624"/>
      <c r="BK23" s="624"/>
      <c r="BL23" s="624"/>
      <c r="BM23" s="624"/>
      <c r="BN23" s="625"/>
      <c r="BO23" s="626">
        <v>8.6999999999999993</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x14ac:dyDescent="0.2">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15910869</v>
      </c>
      <c r="CS24" s="613"/>
      <c r="CT24" s="613"/>
      <c r="CU24" s="613"/>
      <c r="CV24" s="613"/>
      <c r="CW24" s="613"/>
      <c r="CX24" s="613"/>
      <c r="CY24" s="614"/>
      <c r="CZ24" s="617">
        <v>58.8</v>
      </c>
      <c r="DA24" s="618"/>
      <c r="DB24" s="618"/>
      <c r="DC24" s="634"/>
      <c r="DD24" s="658">
        <v>9190166</v>
      </c>
      <c r="DE24" s="613"/>
      <c r="DF24" s="613"/>
      <c r="DG24" s="613"/>
      <c r="DH24" s="613"/>
      <c r="DI24" s="613"/>
      <c r="DJ24" s="613"/>
      <c r="DK24" s="614"/>
      <c r="DL24" s="658">
        <v>8118088</v>
      </c>
      <c r="DM24" s="613"/>
      <c r="DN24" s="613"/>
      <c r="DO24" s="613"/>
      <c r="DP24" s="613"/>
      <c r="DQ24" s="613"/>
      <c r="DR24" s="613"/>
      <c r="DS24" s="613"/>
      <c r="DT24" s="613"/>
      <c r="DU24" s="613"/>
      <c r="DV24" s="614"/>
      <c r="DW24" s="617">
        <v>52</v>
      </c>
      <c r="DX24" s="618"/>
      <c r="DY24" s="618"/>
      <c r="DZ24" s="618"/>
      <c r="EA24" s="618"/>
      <c r="EB24" s="618"/>
      <c r="EC24" s="619"/>
    </row>
    <row r="25" spans="2:133" ht="11.25" customHeight="1" x14ac:dyDescent="0.2">
      <c r="B25" s="620" t="s">
        <v>280</v>
      </c>
      <c r="C25" s="621"/>
      <c r="D25" s="621"/>
      <c r="E25" s="621"/>
      <c r="F25" s="621"/>
      <c r="G25" s="621"/>
      <c r="H25" s="621"/>
      <c r="I25" s="621"/>
      <c r="J25" s="621"/>
      <c r="K25" s="621"/>
      <c r="L25" s="621"/>
      <c r="M25" s="621"/>
      <c r="N25" s="621"/>
      <c r="O25" s="621"/>
      <c r="P25" s="621"/>
      <c r="Q25" s="622"/>
      <c r="R25" s="623">
        <v>16356412</v>
      </c>
      <c r="S25" s="624"/>
      <c r="T25" s="624"/>
      <c r="U25" s="624"/>
      <c r="V25" s="624"/>
      <c r="W25" s="624"/>
      <c r="X25" s="624"/>
      <c r="Y25" s="625"/>
      <c r="Z25" s="626">
        <v>60</v>
      </c>
      <c r="AA25" s="626"/>
      <c r="AB25" s="626"/>
      <c r="AC25" s="626"/>
      <c r="AD25" s="627">
        <v>15452348</v>
      </c>
      <c r="AE25" s="627"/>
      <c r="AF25" s="627"/>
      <c r="AG25" s="627"/>
      <c r="AH25" s="627"/>
      <c r="AI25" s="627"/>
      <c r="AJ25" s="627"/>
      <c r="AK25" s="627"/>
      <c r="AL25" s="628">
        <v>99.3</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5232429</v>
      </c>
      <c r="CS25" s="655"/>
      <c r="CT25" s="655"/>
      <c r="CU25" s="655"/>
      <c r="CV25" s="655"/>
      <c r="CW25" s="655"/>
      <c r="CX25" s="655"/>
      <c r="CY25" s="656"/>
      <c r="CZ25" s="628">
        <v>19.399999999999999</v>
      </c>
      <c r="DA25" s="653"/>
      <c r="DB25" s="653"/>
      <c r="DC25" s="657"/>
      <c r="DD25" s="632">
        <v>4392367</v>
      </c>
      <c r="DE25" s="655"/>
      <c r="DF25" s="655"/>
      <c r="DG25" s="655"/>
      <c r="DH25" s="655"/>
      <c r="DI25" s="655"/>
      <c r="DJ25" s="655"/>
      <c r="DK25" s="656"/>
      <c r="DL25" s="632">
        <v>4242247</v>
      </c>
      <c r="DM25" s="655"/>
      <c r="DN25" s="655"/>
      <c r="DO25" s="655"/>
      <c r="DP25" s="655"/>
      <c r="DQ25" s="655"/>
      <c r="DR25" s="655"/>
      <c r="DS25" s="655"/>
      <c r="DT25" s="655"/>
      <c r="DU25" s="655"/>
      <c r="DV25" s="656"/>
      <c r="DW25" s="628">
        <v>27.2</v>
      </c>
      <c r="DX25" s="653"/>
      <c r="DY25" s="653"/>
      <c r="DZ25" s="653"/>
      <c r="EA25" s="653"/>
      <c r="EB25" s="653"/>
      <c r="EC25" s="654"/>
    </row>
    <row r="26" spans="2:133" ht="11.25" customHeight="1" x14ac:dyDescent="0.2">
      <c r="B26" s="620" t="s">
        <v>283</v>
      </c>
      <c r="C26" s="621"/>
      <c r="D26" s="621"/>
      <c r="E26" s="621"/>
      <c r="F26" s="621"/>
      <c r="G26" s="621"/>
      <c r="H26" s="621"/>
      <c r="I26" s="621"/>
      <c r="J26" s="621"/>
      <c r="K26" s="621"/>
      <c r="L26" s="621"/>
      <c r="M26" s="621"/>
      <c r="N26" s="621"/>
      <c r="O26" s="621"/>
      <c r="P26" s="621"/>
      <c r="Q26" s="622"/>
      <c r="R26" s="623">
        <v>6941</v>
      </c>
      <c r="S26" s="624"/>
      <c r="T26" s="624"/>
      <c r="U26" s="624"/>
      <c r="V26" s="624"/>
      <c r="W26" s="624"/>
      <c r="X26" s="624"/>
      <c r="Y26" s="625"/>
      <c r="Z26" s="626">
        <v>0</v>
      </c>
      <c r="AA26" s="626"/>
      <c r="AB26" s="626"/>
      <c r="AC26" s="626"/>
      <c r="AD26" s="627">
        <v>6941</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2941114</v>
      </c>
      <c r="CS26" s="624"/>
      <c r="CT26" s="624"/>
      <c r="CU26" s="624"/>
      <c r="CV26" s="624"/>
      <c r="CW26" s="624"/>
      <c r="CX26" s="624"/>
      <c r="CY26" s="625"/>
      <c r="CZ26" s="628">
        <v>10.9</v>
      </c>
      <c r="DA26" s="653"/>
      <c r="DB26" s="653"/>
      <c r="DC26" s="657"/>
      <c r="DD26" s="632">
        <v>2652357</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3"/>
      <c r="DY26" s="653"/>
      <c r="DZ26" s="653"/>
      <c r="EA26" s="653"/>
      <c r="EB26" s="653"/>
      <c r="EC26" s="654"/>
    </row>
    <row r="27" spans="2:133" ht="11.25" customHeight="1" x14ac:dyDescent="0.2">
      <c r="B27" s="620" t="s">
        <v>286</v>
      </c>
      <c r="C27" s="621"/>
      <c r="D27" s="621"/>
      <c r="E27" s="621"/>
      <c r="F27" s="621"/>
      <c r="G27" s="621"/>
      <c r="H27" s="621"/>
      <c r="I27" s="621"/>
      <c r="J27" s="621"/>
      <c r="K27" s="621"/>
      <c r="L27" s="621"/>
      <c r="M27" s="621"/>
      <c r="N27" s="621"/>
      <c r="O27" s="621"/>
      <c r="P27" s="621"/>
      <c r="Q27" s="622"/>
      <c r="R27" s="623">
        <v>87194</v>
      </c>
      <c r="S27" s="624"/>
      <c r="T27" s="624"/>
      <c r="U27" s="624"/>
      <c r="V27" s="624"/>
      <c r="W27" s="624"/>
      <c r="X27" s="624"/>
      <c r="Y27" s="625"/>
      <c r="Z27" s="626">
        <v>0.3</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8374620</v>
      </c>
      <c r="BH27" s="624"/>
      <c r="BI27" s="624"/>
      <c r="BJ27" s="624"/>
      <c r="BK27" s="624"/>
      <c r="BL27" s="624"/>
      <c r="BM27" s="624"/>
      <c r="BN27" s="625"/>
      <c r="BO27" s="626">
        <v>100</v>
      </c>
      <c r="BP27" s="626"/>
      <c r="BQ27" s="626"/>
      <c r="BR27" s="626"/>
      <c r="BS27" s="627">
        <v>97217</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9167041</v>
      </c>
      <c r="CS27" s="655"/>
      <c r="CT27" s="655"/>
      <c r="CU27" s="655"/>
      <c r="CV27" s="655"/>
      <c r="CW27" s="655"/>
      <c r="CX27" s="655"/>
      <c r="CY27" s="656"/>
      <c r="CZ27" s="628">
        <v>33.9</v>
      </c>
      <c r="DA27" s="653"/>
      <c r="DB27" s="653"/>
      <c r="DC27" s="657"/>
      <c r="DD27" s="632">
        <v>3362792</v>
      </c>
      <c r="DE27" s="655"/>
      <c r="DF27" s="655"/>
      <c r="DG27" s="655"/>
      <c r="DH27" s="655"/>
      <c r="DI27" s="655"/>
      <c r="DJ27" s="655"/>
      <c r="DK27" s="656"/>
      <c r="DL27" s="632">
        <v>2440834</v>
      </c>
      <c r="DM27" s="655"/>
      <c r="DN27" s="655"/>
      <c r="DO27" s="655"/>
      <c r="DP27" s="655"/>
      <c r="DQ27" s="655"/>
      <c r="DR27" s="655"/>
      <c r="DS27" s="655"/>
      <c r="DT27" s="655"/>
      <c r="DU27" s="655"/>
      <c r="DV27" s="656"/>
      <c r="DW27" s="628">
        <v>15.6</v>
      </c>
      <c r="DX27" s="653"/>
      <c r="DY27" s="653"/>
      <c r="DZ27" s="653"/>
      <c r="EA27" s="653"/>
      <c r="EB27" s="653"/>
      <c r="EC27" s="654"/>
    </row>
    <row r="28" spans="2:133" ht="11.25" customHeight="1" x14ac:dyDescent="0.2">
      <c r="B28" s="620" t="s">
        <v>289</v>
      </c>
      <c r="C28" s="621"/>
      <c r="D28" s="621"/>
      <c r="E28" s="621"/>
      <c r="F28" s="621"/>
      <c r="G28" s="621"/>
      <c r="H28" s="621"/>
      <c r="I28" s="621"/>
      <c r="J28" s="621"/>
      <c r="K28" s="621"/>
      <c r="L28" s="621"/>
      <c r="M28" s="621"/>
      <c r="N28" s="621"/>
      <c r="O28" s="621"/>
      <c r="P28" s="621"/>
      <c r="Q28" s="622"/>
      <c r="R28" s="623">
        <v>301052</v>
      </c>
      <c r="S28" s="624"/>
      <c r="T28" s="624"/>
      <c r="U28" s="624"/>
      <c r="V28" s="624"/>
      <c r="W28" s="624"/>
      <c r="X28" s="624"/>
      <c r="Y28" s="625"/>
      <c r="Z28" s="626">
        <v>1.1000000000000001</v>
      </c>
      <c r="AA28" s="626"/>
      <c r="AB28" s="626"/>
      <c r="AC28" s="626"/>
      <c r="AD28" s="627">
        <v>81010</v>
      </c>
      <c r="AE28" s="627"/>
      <c r="AF28" s="627"/>
      <c r="AG28" s="627"/>
      <c r="AH28" s="627"/>
      <c r="AI28" s="627"/>
      <c r="AJ28" s="627"/>
      <c r="AK28" s="627"/>
      <c r="AL28" s="628">
        <v>0.5</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1511399</v>
      </c>
      <c r="CS28" s="624"/>
      <c r="CT28" s="624"/>
      <c r="CU28" s="624"/>
      <c r="CV28" s="624"/>
      <c r="CW28" s="624"/>
      <c r="CX28" s="624"/>
      <c r="CY28" s="625"/>
      <c r="CZ28" s="628">
        <v>5.6</v>
      </c>
      <c r="DA28" s="653"/>
      <c r="DB28" s="653"/>
      <c r="DC28" s="657"/>
      <c r="DD28" s="632">
        <v>1435007</v>
      </c>
      <c r="DE28" s="624"/>
      <c r="DF28" s="624"/>
      <c r="DG28" s="624"/>
      <c r="DH28" s="624"/>
      <c r="DI28" s="624"/>
      <c r="DJ28" s="624"/>
      <c r="DK28" s="625"/>
      <c r="DL28" s="632">
        <v>1435007</v>
      </c>
      <c r="DM28" s="624"/>
      <c r="DN28" s="624"/>
      <c r="DO28" s="624"/>
      <c r="DP28" s="624"/>
      <c r="DQ28" s="624"/>
      <c r="DR28" s="624"/>
      <c r="DS28" s="624"/>
      <c r="DT28" s="624"/>
      <c r="DU28" s="624"/>
      <c r="DV28" s="625"/>
      <c r="DW28" s="628">
        <v>9.1999999999999993</v>
      </c>
      <c r="DX28" s="653"/>
      <c r="DY28" s="653"/>
      <c r="DZ28" s="653"/>
      <c r="EA28" s="653"/>
      <c r="EB28" s="653"/>
      <c r="EC28" s="654"/>
    </row>
    <row r="29" spans="2:133" ht="11.25" customHeight="1" x14ac:dyDescent="0.2">
      <c r="B29" s="620" t="s">
        <v>291</v>
      </c>
      <c r="C29" s="621"/>
      <c r="D29" s="621"/>
      <c r="E29" s="621"/>
      <c r="F29" s="621"/>
      <c r="G29" s="621"/>
      <c r="H29" s="621"/>
      <c r="I29" s="621"/>
      <c r="J29" s="621"/>
      <c r="K29" s="621"/>
      <c r="L29" s="621"/>
      <c r="M29" s="621"/>
      <c r="N29" s="621"/>
      <c r="O29" s="621"/>
      <c r="P29" s="621"/>
      <c r="Q29" s="622"/>
      <c r="R29" s="623">
        <v>38722</v>
      </c>
      <c r="S29" s="624"/>
      <c r="T29" s="624"/>
      <c r="U29" s="624"/>
      <c r="V29" s="624"/>
      <c r="W29" s="624"/>
      <c r="X29" s="624"/>
      <c r="Y29" s="625"/>
      <c r="Z29" s="626">
        <v>0.1</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59" t="s">
        <v>292</v>
      </c>
      <c r="CE29" s="660"/>
      <c r="CF29" s="620" t="s">
        <v>66</v>
      </c>
      <c r="CG29" s="621"/>
      <c r="CH29" s="621"/>
      <c r="CI29" s="621"/>
      <c r="CJ29" s="621"/>
      <c r="CK29" s="621"/>
      <c r="CL29" s="621"/>
      <c r="CM29" s="621"/>
      <c r="CN29" s="621"/>
      <c r="CO29" s="621"/>
      <c r="CP29" s="621"/>
      <c r="CQ29" s="622"/>
      <c r="CR29" s="623">
        <v>1510000</v>
      </c>
      <c r="CS29" s="655"/>
      <c r="CT29" s="655"/>
      <c r="CU29" s="655"/>
      <c r="CV29" s="655"/>
      <c r="CW29" s="655"/>
      <c r="CX29" s="655"/>
      <c r="CY29" s="656"/>
      <c r="CZ29" s="628">
        <v>5.6</v>
      </c>
      <c r="DA29" s="653"/>
      <c r="DB29" s="653"/>
      <c r="DC29" s="657"/>
      <c r="DD29" s="632">
        <v>1433608</v>
      </c>
      <c r="DE29" s="655"/>
      <c r="DF29" s="655"/>
      <c r="DG29" s="655"/>
      <c r="DH29" s="655"/>
      <c r="DI29" s="655"/>
      <c r="DJ29" s="655"/>
      <c r="DK29" s="656"/>
      <c r="DL29" s="632">
        <v>1433608</v>
      </c>
      <c r="DM29" s="655"/>
      <c r="DN29" s="655"/>
      <c r="DO29" s="655"/>
      <c r="DP29" s="655"/>
      <c r="DQ29" s="655"/>
      <c r="DR29" s="655"/>
      <c r="DS29" s="655"/>
      <c r="DT29" s="655"/>
      <c r="DU29" s="655"/>
      <c r="DV29" s="656"/>
      <c r="DW29" s="628">
        <v>9.1999999999999993</v>
      </c>
      <c r="DX29" s="653"/>
      <c r="DY29" s="653"/>
      <c r="DZ29" s="653"/>
      <c r="EA29" s="653"/>
      <c r="EB29" s="653"/>
      <c r="EC29" s="654"/>
    </row>
    <row r="30" spans="2:133" ht="11.25" customHeight="1" x14ac:dyDescent="0.2">
      <c r="B30" s="620" t="s">
        <v>293</v>
      </c>
      <c r="C30" s="621"/>
      <c r="D30" s="621"/>
      <c r="E30" s="621"/>
      <c r="F30" s="621"/>
      <c r="G30" s="621"/>
      <c r="H30" s="621"/>
      <c r="I30" s="621"/>
      <c r="J30" s="621"/>
      <c r="K30" s="621"/>
      <c r="L30" s="621"/>
      <c r="M30" s="621"/>
      <c r="N30" s="621"/>
      <c r="O30" s="621"/>
      <c r="P30" s="621"/>
      <c r="Q30" s="622"/>
      <c r="R30" s="623">
        <v>6309238</v>
      </c>
      <c r="S30" s="624"/>
      <c r="T30" s="624"/>
      <c r="U30" s="624"/>
      <c r="V30" s="624"/>
      <c r="W30" s="624"/>
      <c r="X30" s="624"/>
      <c r="Y30" s="625"/>
      <c r="Z30" s="626">
        <v>23.1</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65"/>
      <c r="BI30" s="665"/>
      <c r="BJ30" s="665"/>
      <c r="BK30" s="665"/>
      <c r="BL30" s="665"/>
      <c r="BM30" s="665"/>
      <c r="BN30" s="665"/>
      <c r="BO30" s="665"/>
      <c r="BP30" s="665"/>
      <c r="BQ30" s="666"/>
      <c r="BR30" s="605" t="s">
        <v>295</v>
      </c>
      <c r="BS30" s="665"/>
      <c r="BT30" s="665"/>
      <c r="BU30" s="665"/>
      <c r="BV30" s="665"/>
      <c r="BW30" s="665"/>
      <c r="BX30" s="665"/>
      <c r="BY30" s="665"/>
      <c r="BZ30" s="665"/>
      <c r="CA30" s="665"/>
      <c r="CB30" s="666"/>
      <c r="CD30" s="661"/>
      <c r="CE30" s="662"/>
      <c r="CF30" s="620" t="s">
        <v>296</v>
      </c>
      <c r="CG30" s="621"/>
      <c r="CH30" s="621"/>
      <c r="CI30" s="621"/>
      <c r="CJ30" s="621"/>
      <c r="CK30" s="621"/>
      <c r="CL30" s="621"/>
      <c r="CM30" s="621"/>
      <c r="CN30" s="621"/>
      <c r="CO30" s="621"/>
      <c r="CP30" s="621"/>
      <c r="CQ30" s="622"/>
      <c r="CR30" s="623">
        <v>1452967</v>
      </c>
      <c r="CS30" s="624"/>
      <c r="CT30" s="624"/>
      <c r="CU30" s="624"/>
      <c r="CV30" s="624"/>
      <c r="CW30" s="624"/>
      <c r="CX30" s="624"/>
      <c r="CY30" s="625"/>
      <c r="CZ30" s="628">
        <v>5.4</v>
      </c>
      <c r="DA30" s="653"/>
      <c r="DB30" s="653"/>
      <c r="DC30" s="657"/>
      <c r="DD30" s="632">
        <v>1377949</v>
      </c>
      <c r="DE30" s="624"/>
      <c r="DF30" s="624"/>
      <c r="DG30" s="624"/>
      <c r="DH30" s="624"/>
      <c r="DI30" s="624"/>
      <c r="DJ30" s="624"/>
      <c r="DK30" s="625"/>
      <c r="DL30" s="632">
        <v>1377949</v>
      </c>
      <c r="DM30" s="624"/>
      <c r="DN30" s="624"/>
      <c r="DO30" s="624"/>
      <c r="DP30" s="624"/>
      <c r="DQ30" s="624"/>
      <c r="DR30" s="624"/>
      <c r="DS30" s="624"/>
      <c r="DT30" s="624"/>
      <c r="DU30" s="624"/>
      <c r="DV30" s="625"/>
      <c r="DW30" s="628">
        <v>8.8000000000000007</v>
      </c>
      <c r="DX30" s="653"/>
      <c r="DY30" s="653"/>
      <c r="DZ30" s="653"/>
      <c r="EA30" s="653"/>
      <c r="EB30" s="653"/>
      <c r="EC30" s="654"/>
    </row>
    <row r="31" spans="2:133" ht="11.25" customHeight="1" x14ac:dyDescent="0.2">
      <c r="B31" s="636" t="s">
        <v>297</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69" t="s">
        <v>298</v>
      </c>
      <c r="AQ31" s="670"/>
      <c r="AR31" s="670"/>
      <c r="AS31" s="670"/>
      <c r="AT31" s="675" t="s">
        <v>299</v>
      </c>
      <c r="AU31" s="206"/>
      <c r="AV31" s="206"/>
      <c r="AW31" s="206"/>
      <c r="AX31" s="609" t="s">
        <v>177</v>
      </c>
      <c r="AY31" s="610"/>
      <c r="AZ31" s="610"/>
      <c r="BA31" s="610"/>
      <c r="BB31" s="610"/>
      <c r="BC31" s="610"/>
      <c r="BD31" s="610"/>
      <c r="BE31" s="610"/>
      <c r="BF31" s="611"/>
      <c r="BG31" s="679">
        <v>99.4</v>
      </c>
      <c r="BH31" s="667"/>
      <c r="BI31" s="667"/>
      <c r="BJ31" s="667"/>
      <c r="BK31" s="667"/>
      <c r="BL31" s="667"/>
      <c r="BM31" s="618">
        <v>98.8</v>
      </c>
      <c r="BN31" s="667"/>
      <c r="BO31" s="667"/>
      <c r="BP31" s="667"/>
      <c r="BQ31" s="668"/>
      <c r="BR31" s="679">
        <v>99.4</v>
      </c>
      <c r="BS31" s="667"/>
      <c r="BT31" s="667"/>
      <c r="BU31" s="667"/>
      <c r="BV31" s="667"/>
      <c r="BW31" s="667"/>
      <c r="BX31" s="618">
        <v>99.1</v>
      </c>
      <c r="BY31" s="667"/>
      <c r="BZ31" s="667"/>
      <c r="CA31" s="667"/>
      <c r="CB31" s="668"/>
      <c r="CD31" s="661"/>
      <c r="CE31" s="662"/>
      <c r="CF31" s="620" t="s">
        <v>300</v>
      </c>
      <c r="CG31" s="621"/>
      <c r="CH31" s="621"/>
      <c r="CI31" s="621"/>
      <c r="CJ31" s="621"/>
      <c r="CK31" s="621"/>
      <c r="CL31" s="621"/>
      <c r="CM31" s="621"/>
      <c r="CN31" s="621"/>
      <c r="CO31" s="621"/>
      <c r="CP31" s="621"/>
      <c r="CQ31" s="622"/>
      <c r="CR31" s="623">
        <v>57033</v>
      </c>
      <c r="CS31" s="655"/>
      <c r="CT31" s="655"/>
      <c r="CU31" s="655"/>
      <c r="CV31" s="655"/>
      <c r="CW31" s="655"/>
      <c r="CX31" s="655"/>
      <c r="CY31" s="656"/>
      <c r="CZ31" s="628">
        <v>0.2</v>
      </c>
      <c r="DA31" s="653"/>
      <c r="DB31" s="653"/>
      <c r="DC31" s="657"/>
      <c r="DD31" s="632">
        <v>55659</v>
      </c>
      <c r="DE31" s="655"/>
      <c r="DF31" s="655"/>
      <c r="DG31" s="655"/>
      <c r="DH31" s="655"/>
      <c r="DI31" s="655"/>
      <c r="DJ31" s="655"/>
      <c r="DK31" s="656"/>
      <c r="DL31" s="632">
        <v>55659</v>
      </c>
      <c r="DM31" s="655"/>
      <c r="DN31" s="655"/>
      <c r="DO31" s="655"/>
      <c r="DP31" s="655"/>
      <c r="DQ31" s="655"/>
      <c r="DR31" s="655"/>
      <c r="DS31" s="655"/>
      <c r="DT31" s="655"/>
      <c r="DU31" s="655"/>
      <c r="DV31" s="656"/>
      <c r="DW31" s="628">
        <v>0.4</v>
      </c>
      <c r="DX31" s="653"/>
      <c r="DY31" s="653"/>
      <c r="DZ31" s="653"/>
      <c r="EA31" s="653"/>
      <c r="EB31" s="653"/>
      <c r="EC31" s="654"/>
    </row>
    <row r="32" spans="2:133" ht="11.25" customHeight="1" x14ac:dyDescent="0.2">
      <c r="B32" s="620" t="s">
        <v>301</v>
      </c>
      <c r="C32" s="621"/>
      <c r="D32" s="621"/>
      <c r="E32" s="621"/>
      <c r="F32" s="621"/>
      <c r="G32" s="621"/>
      <c r="H32" s="621"/>
      <c r="I32" s="621"/>
      <c r="J32" s="621"/>
      <c r="K32" s="621"/>
      <c r="L32" s="621"/>
      <c r="M32" s="621"/>
      <c r="N32" s="621"/>
      <c r="O32" s="621"/>
      <c r="P32" s="621"/>
      <c r="Q32" s="622"/>
      <c r="R32" s="623">
        <v>2473633</v>
      </c>
      <c r="S32" s="624"/>
      <c r="T32" s="624"/>
      <c r="U32" s="624"/>
      <c r="V32" s="624"/>
      <c r="W32" s="624"/>
      <c r="X32" s="624"/>
      <c r="Y32" s="625"/>
      <c r="Z32" s="626">
        <v>9.1</v>
      </c>
      <c r="AA32" s="626"/>
      <c r="AB32" s="626"/>
      <c r="AC32" s="626"/>
      <c r="AD32" s="627" t="s">
        <v>122</v>
      </c>
      <c r="AE32" s="627"/>
      <c r="AF32" s="627"/>
      <c r="AG32" s="627"/>
      <c r="AH32" s="627"/>
      <c r="AI32" s="627"/>
      <c r="AJ32" s="627"/>
      <c r="AK32" s="627"/>
      <c r="AL32" s="628" t="s">
        <v>122</v>
      </c>
      <c r="AM32" s="629"/>
      <c r="AN32" s="629"/>
      <c r="AO32" s="630"/>
      <c r="AP32" s="671"/>
      <c r="AQ32" s="672"/>
      <c r="AR32" s="672"/>
      <c r="AS32" s="672"/>
      <c r="AT32" s="676"/>
      <c r="AU32" s="202" t="s">
        <v>302</v>
      </c>
      <c r="AX32" s="620" t="s">
        <v>303</v>
      </c>
      <c r="AY32" s="621"/>
      <c r="AZ32" s="621"/>
      <c r="BA32" s="621"/>
      <c r="BB32" s="621"/>
      <c r="BC32" s="621"/>
      <c r="BD32" s="621"/>
      <c r="BE32" s="621"/>
      <c r="BF32" s="622"/>
      <c r="BG32" s="680">
        <v>99.1</v>
      </c>
      <c r="BH32" s="655"/>
      <c r="BI32" s="655"/>
      <c r="BJ32" s="655"/>
      <c r="BK32" s="655"/>
      <c r="BL32" s="655"/>
      <c r="BM32" s="629">
        <v>98.5</v>
      </c>
      <c r="BN32" s="655"/>
      <c r="BO32" s="655"/>
      <c r="BP32" s="655"/>
      <c r="BQ32" s="678"/>
      <c r="BR32" s="680">
        <v>99.1</v>
      </c>
      <c r="BS32" s="655"/>
      <c r="BT32" s="655"/>
      <c r="BU32" s="655"/>
      <c r="BV32" s="655"/>
      <c r="BW32" s="655"/>
      <c r="BX32" s="629">
        <v>98.9</v>
      </c>
      <c r="BY32" s="655"/>
      <c r="BZ32" s="655"/>
      <c r="CA32" s="655"/>
      <c r="CB32" s="678"/>
      <c r="CD32" s="663"/>
      <c r="CE32" s="664"/>
      <c r="CF32" s="620" t="s">
        <v>304</v>
      </c>
      <c r="CG32" s="621"/>
      <c r="CH32" s="621"/>
      <c r="CI32" s="621"/>
      <c r="CJ32" s="621"/>
      <c r="CK32" s="621"/>
      <c r="CL32" s="621"/>
      <c r="CM32" s="621"/>
      <c r="CN32" s="621"/>
      <c r="CO32" s="621"/>
      <c r="CP32" s="621"/>
      <c r="CQ32" s="622"/>
      <c r="CR32" s="623">
        <v>1399</v>
      </c>
      <c r="CS32" s="624"/>
      <c r="CT32" s="624"/>
      <c r="CU32" s="624"/>
      <c r="CV32" s="624"/>
      <c r="CW32" s="624"/>
      <c r="CX32" s="624"/>
      <c r="CY32" s="625"/>
      <c r="CZ32" s="628">
        <v>0</v>
      </c>
      <c r="DA32" s="653"/>
      <c r="DB32" s="653"/>
      <c r="DC32" s="657"/>
      <c r="DD32" s="632">
        <v>1399</v>
      </c>
      <c r="DE32" s="624"/>
      <c r="DF32" s="624"/>
      <c r="DG32" s="624"/>
      <c r="DH32" s="624"/>
      <c r="DI32" s="624"/>
      <c r="DJ32" s="624"/>
      <c r="DK32" s="625"/>
      <c r="DL32" s="632">
        <v>1399</v>
      </c>
      <c r="DM32" s="624"/>
      <c r="DN32" s="624"/>
      <c r="DO32" s="624"/>
      <c r="DP32" s="624"/>
      <c r="DQ32" s="624"/>
      <c r="DR32" s="624"/>
      <c r="DS32" s="624"/>
      <c r="DT32" s="624"/>
      <c r="DU32" s="624"/>
      <c r="DV32" s="625"/>
      <c r="DW32" s="628">
        <v>0</v>
      </c>
      <c r="DX32" s="653"/>
      <c r="DY32" s="653"/>
      <c r="DZ32" s="653"/>
      <c r="EA32" s="653"/>
      <c r="EB32" s="653"/>
      <c r="EC32" s="654"/>
    </row>
    <row r="33" spans="2:133" ht="11.25" customHeight="1" x14ac:dyDescent="0.2">
      <c r="B33" s="620" t="s">
        <v>305</v>
      </c>
      <c r="C33" s="621"/>
      <c r="D33" s="621"/>
      <c r="E33" s="621"/>
      <c r="F33" s="621"/>
      <c r="G33" s="621"/>
      <c r="H33" s="621"/>
      <c r="I33" s="621"/>
      <c r="J33" s="621"/>
      <c r="K33" s="621"/>
      <c r="L33" s="621"/>
      <c r="M33" s="621"/>
      <c r="N33" s="621"/>
      <c r="O33" s="621"/>
      <c r="P33" s="621"/>
      <c r="Q33" s="622"/>
      <c r="R33" s="623">
        <v>84944</v>
      </c>
      <c r="S33" s="624"/>
      <c r="T33" s="624"/>
      <c r="U33" s="624"/>
      <c r="V33" s="624"/>
      <c r="W33" s="624"/>
      <c r="X33" s="624"/>
      <c r="Y33" s="625"/>
      <c r="Z33" s="626">
        <v>0.3</v>
      </c>
      <c r="AA33" s="626"/>
      <c r="AB33" s="626"/>
      <c r="AC33" s="626"/>
      <c r="AD33" s="627">
        <v>18890</v>
      </c>
      <c r="AE33" s="627"/>
      <c r="AF33" s="627"/>
      <c r="AG33" s="627"/>
      <c r="AH33" s="627"/>
      <c r="AI33" s="627"/>
      <c r="AJ33" s="627"/>
      <c r="AK33" s="627"/>
      <c r="AL33" s="628">
        <v>0.1</v>
      </c>
      <c r="AM33" s="629"/>
      <c r="AN33" s="629"/>
      <c r="AO33" s="630"/>
      <c r="AP33" s="673"/>
      <c r="AQ33" s="674"/>
      <c r="AR33" s="674"/>
      <c r="AS33" s="674"/>
      <c r="AT33" s="677"/>
      <c r="AU33" s="207"/>
      <c r="AV33" s="207"/>
      <c r="AW33" s="207"/>
      <c r="AX33" s="644" t="s">
        <v>306</v>
      </c>
      <c r="AY33" s="645"/>
      <c r="AZ33" s="645"/>
      <c r="BA33" s="645"/>
      <c r="BB33" s="645"/>
      <c r="BC33" s="645"/>
      <c r="BD33" s="645"/>
      <c r="BE33" s="645"/>
      <c r="BF33" s="646"/>
      <c r="BG33" s="681">
        <v>99.6</v>
      </c>
      <c r="BH33" s="682"/>
      <c r="BI33" s="682"/>
      <c r="BJ33" s="682"/>
      <c r="BK33" s="682"/>
      <c r="BL33" s="682"/>
      <c r="BM33" s="683">
        <v>99.1</v>
      </c>
      <c r="BN33" s="682"/>
      <c r="BO33" s="682"/>
      <c r="BP33" s="682"/>
      <c r="BQ33" s="684"/>
      <c r="BR33" s="681">
        <v>99.7</v>
      </c>
      <c r="BS33" s="682"/>
      <c r="BT33" s="682"/>
      <c r="BU33" s="682"/>
      <c r="BV33" s="682"/>
      <c r="BW33" s="682"/>
      <c r="BX33" s="683">
        <v>99.2</v>
      </c>
      <c r="BY33" s="682"/>
      <c r="BZ33" s="682"/>
      <c r="CA33" s="682"/>
      <c r="CB33" s="684"/>
      <c r="CD33" s="620" t="s">
        <v>307</v>
      </c>
      <c r="CE33" s="621"/>
      <c r="CF33" s="621"/>
      <c r="CG33" s="621"/>
      <c r="CH33" s="621"/>
      <c r="CI33" s="621"/>
      <c r="CJ33" s="621"/>
      <c r="CK33" s="621"/>
      <c r="CL33" s="621"/>
      <c r="CM33" s="621"/>
      <c r="CN33" s="621"/>
      <c r="CO33" s="621"/>
      <c r="CP33" s="621"/>
      <c r="CQ33" s="622"/>
      <c r="CR33" s="623">
        <v>10626993</v>
      </c>
      <c r="CS33" s="655"/>
      <c r="CT33" s="655"/>
      <c r="CU33" s="655"/>
      <c r="CV33" s="655"/>
      <c r="CW33" s="655"/>
      <c r="CX33" s="655"/>
      <c r="CY33" s="656"/>
      <c r="CZ33" s="628">
        <v>39.299999999999997</v>
      </c>
      <c r="DA33" s="653"/>
      <c r="DB33" s="653"/>
      <c r="DC33" s="657"/>
      <c r="DD33" s="632">
        <v>8739321</v>
      </c>
      <c r="DE33" s="655"/>
      <c r="DF33" s="655"/>
      <c r="DG33" s="655"/>
      <c r="DH33" s="655"/>
      <c r="DI33" s="655"/>
      <c r="DJ33" s="655"/>
      <c r="DK33" s="656"/>
      <c r="DL33" s="632">
        <v>7005626</v>
      </c>
      <c r="DM33" s="655"/>
      <c r="DN33" s="655"/>
      <c r="DO33" s="655"/>
      <c r="DP33" s="655"/>
      <c r="DQ33" s="655"/>
      <c r="DR33" s="655"/>
      <c r="DS33" s="655"/>
      <c r="DT33" s="655"/>
      <c r="DU33" s="655"/>
      <c r="DV33" s="656"/>
      <c r="DW33" s="628">
        <v>44.8</v>
      </c>
      <c r="DX33" s="653"/>
      <c r="DY33" s="653"/>
      <c r="DZ33" s="653"/>
      <c r="EA33" s="653"/>
      <c r="EB33" s="653"/>
      <c r="EC33" s="654"/>
    </row>
    <row r="34" spans="2:133" ht="11.25" customHeight="1" x14ac:dyDescent="0.2">
      <c r="B34" s="620" t="s">
        <v>308</v>
      </c>
      <c r="C34" s="621"/>
      <c r="D34" s="621"/>
      <c r="E34" s="621"/>
      <c r="F34" s="621"/>
      <c r="G34" s="621"/>
      <c r="H34" s="621"/>
      <c r="I34" s="621"/>
      <c r="J34" s="621"/>
      <c r="K34" s="621"/>
      <c r="L34" s="621"/>
      <c r="M34" s="621"/>
      <c r="N34" s="621"/>
      <c r="O34" s="621"/>
      <c r="P34" s="621"/>
      <c r="Q34" s="622"/>
      <c r="R34" s="623">
        <v>272058</v>
      </c>
      <c r="S34" s="624"/>
      <c r="T34" s="624"/>
      <c r="U34" s="624"/>
      <c r="V34" s="624"/>
      <c r="W34" s="624"/>
      <c r="X34" s="624"/>
      <c r="Y34" s="625"/>
      <c r="Z34" s="626">
        <v>1</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3256632</v>
      </c>
      <c r="CS34" s="624"/>
      <c r="CT34" s="624"/>
      <c r="CU34" s="624"/>
      <c r="CV34" s="624"/>
      <c r="CW34" s="624"/>
      <c r="CX34" s="624"/>
      <c r="CY34" s="625"/>
      <c r="CZ34" s="628">
        <v>12</v>
      </c>
      <c r="DA34" s="653"/>
      <c r="DB34" s="653"/>
      <c r="DC34" s="657"/>
      <c r="DD34" s="632">
        <v>2468280</v>
      </c>
      <c r="DE34" s="624"/>
      <c r="DF34" s="624"/>
      <c r="DG34" s="624"/>
      <c r="DH34" s="624"/>
      <c r="DI34" s="624"/>
      <c r="DJ34" s="624"/>
      <c r="DK34" s="625"/>
      <c r="DL34" s="632">
        <v>1941600</v>
      </c>
      <c r="DM34" s="624"/>
      <c r="DN34" s="624"/>
      <c r="DO34" s="624"/>
      <c r="DP34" s="624"/>
      <c r="DQ34" s="624"/>
      <c r="DR34" s="624"/>
      <c r="DS34" s="624"/>
      <c r="DT34" s="624"/>
      <c r="DU34" s="624"/>
      <c r="DV34" s="625"/>
      <c r="DW34" s="628">
        <v>12.4</v>
      </c>
      <c r="DX34" s="653"/>
      <c r="DY34" s="653"/>
      <c r="DZ34" s="653"/>
      <c r="EA34" s="653"/>
      <c r="EB34" s="653"/>
      <c r="EC34" s="654"/>
    </row>
    <row r="35" spans="2:133" ht="11.25" customHeight="1" x14ac:dyDescent="0.2">
      <c r="B35" s="620" t="s">
        <v>310</v>
      </c>
      <c r="C35" s="621"/>
      <c r="D35" s="621"/>
      <c r="E35" s="621"/>
      <c r="F35" s="621"/>
      <c r="G35" s="621"/>
      <c r="H35" s="621"/>
      <c r="I35" s="621"/>
      <c r="J35" s="621"/>
      <c r="K35" s="621"/>
      <c r="L35" s="621"/>
      <c r="M35" s="621"/>
      <c r="N35" s="621"/>
      <c r="O35" s="621"/>
      <c r="P35" s="621"/>
      <c r="Q35" s="622"/>
      <c r="R35" s="623">
        <v>231149</v>
      </c>
      <c r="S35" s="624"/>
      <c r="T35" s="624"/>
      <c r="U35" s="624"/>
      <c r="V35" s="624"/>
      <c r="W35" s="624"/>
      <c r="X35" s="624"/>
      <c r="Y35" s="625"/>
      <c r="Z35" s="626">
        <v>0.8</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89100</v>
      </c>
      <c r="CS35" s="655"/>
      <c r="CT35" s="655"/>
      <c r="CU35" s="655"/>
      <c r="CV35" s="655"/>
      <c r="CW35" s="655"/>
      <c r="CX35" s="655"/>
      <c r="CY35" s="656"/>
      <c r="CZ35" s="628">
        <v>0.3</v>
      </c>
      <c r="DA35" s="653"/>
      <c r="DB35" s="653"/>
      <c r="DC35" s="657"/>
      <c r="DD35" s="632">
        <v>38158</v>
      </c>
      <c r="DE35" s="655"/>
      <c r="DF35" s="655"/>
      <c r="DG35" s="655"/>
      <c r="DH35" s="655"/>
      <c r="DI35" s="655"/>
      <c r="DJ35" s="655"/>
      <c r="DK35" s="656"/>
      <c r="DL35" s="632">
        <v>38158</v>
      </c>
      <c r="DM35" s="655"/>
      <c r="DN35" s="655"/>
      <c r="DO35" s="655"/>
      <c r="DP35" s="655"/>
      <c r="DQ35" s="655"/>
      <c r="DR35" s="655"/>
      <c r="DS35" s="655"/>
      <c r="DT35" s="655"/>
      <c r="DU35" s="655"/>
      <c r="DV35" s="656"/>
      <c r="DW35" s="628">
        <v>0.2</v>
      </c>
      <c r="DX35" s="653"/>
      <c r="DY35" s="653"/>
      <c r="DZ35" s="653"/>
      <c r="EA35" s="653"/>
      <c r="EB35" s="653"/>
      <c r="EC35" s="654"/>
    </row>
    <row r="36" spans="2:133" ht="11.25" customHeight="1" x14ac:dyDescent="0.2">
      <c r="B36" s="620" t="s">
        <v>314</v>
      </c>
      <c r="C36" s="621"/>
      <c r="D36" s="621"/>
      <c r="E36" s="621"/>
      <c r="F36" s="621"/>
      <c r="G36" s="621"/>
      <c r="H36" s="621"/>
      <c r="I36" s="621"/>
      <c r="J36" s="621"/>
      <c r="K36" s="621"/>
      <c r="L36" s="621"/>
      <c r="M36" s="621"/>
      <c r="N36" s="621"/>
      <c r="O36" s="621"/>
      <c r="P36" s="621"/>
      <c r="Q36" s="622"/>
      <c r="R36" s="623">
        <v>26079</v>
      </c>
      <c r="S36" s="624"/>
      <c r="T36" s="624"/>
      <c r="U36" s="624"/>
      <c r="V36" s="624"/>
      <c r="W36" s="624"/>
      <c r="X36" s="624"/>
      <c r="Y36" s="625"/>
      <c r="Z36" s="626">
        <v>0.1</v>
      </c>
      <c r="AA36" s="626"/>
      <c r="AB36" s="626"/>
      <c r="AC36" s="626"/>
      <c r="AD36" s="627" t="s">
        <v>122</v>
      </c>
      <c r="AE36" s="627"/>
      <c r="AF36" s="627"/>
      <c r="AG36" s="627"/>
      <c r="AH36" s="627"/>
      <c r="AI36" s="627"/>
      <c r="AJ36" s="627"/>
      <c r="AK36" s="627"/>
      <c r="AL36" s="628" t="s">
        <v>122</v>
      </c>
      <c r="AM36" s="629"/>
      <c r="AN36" s="629"/>
      <c r="AO36" s="630"/>
      <c r="AP36" s="210"/>
      <c r="AQ36" s="689" t="s">
        <v>315</v>
      </c>
      <c r="AR36" s="690"/>
      <c r="AS36" s="690"/>
      <c r="AT36" s="690"/>
      <c r="AU36" s="690"/>
      <c r="AV36" s="690"/>
      <c r="AW36" s="690"/>
      <c r="AX36" s="690"/>
      <c r="AY36" s="691"/>
      <c r="AZ36" s="612">
        <v>3700770</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572919</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3396411</v>
      </c>
      <c r="CS36" s="624"/>
      <c r="CT36" s="624"/>
      <c r="CU36" s="624"/>
      <c r="CV36" s="624"/>
      <c r="CW36" s="624"/>
      <c r="CX36" s="624"/>
      <c r="CY36" s="625"/>
      <c r="CZ36" s="628">
        <v>12.6</v>
      </c>
      <c r="DA36" s="653"/>
      <c r="DB36" s="653"/>
      <c r="DC36" s="657"/>
      <c r="DD36" s="632">
        <v>3205851</v>
      </c>
      <c r="DE36" s="624"/>
      <c r="DF36" s="624"/>
      <c r="DG36" s="624"/>
      <c r="DH36" s="624"/>
      <c r="DI36" s="624"/>
      <c r="DJ36" s="624"/>
      <c r="DK36" s="625"/>
      <c r="DL36" s="632">
        <v>2813897</v>
      </c>
      <c r="DM36" s="624"/>
      <c r="DN36" s="624"/>
      <c r="DO36" s="624"/>
      <c r="DP36" s="624"/>
      <c r="DQ36" s="624"/>
      <c r="DR36" s="624"/>
      <c r="DS36" s="624"/>
      <c r="DT36" s="624"/>
      <c r="DU36" s="624"/>
      <c r="DV36" s="625"/>
      <c r="DW36" s="628">
        <v>18</v>
      </c>
      <c r="DX36" s="653"/>
      <c r="DY36" s="653"/>
      <c r="DZ36" s="653"/>
      <c r="EA36" s="653"/>
      <c r="EB36" s="653"/>
      <c r="EC36" s="654"/>
    </row>
    <row r="37" spans="2:133" ht="11.25" customHeight="1" x14ac:dyDescent="0.2">
      <c r="B37" s="620" t="s">
        <v>318</v>
      </c>
      <c r="C37" s="621"/>
      <c r="D37" s="621"/>
      <c r="E37" s="621"/>
      <c r="F37" s="621"/>
      <c r="G37" s="621"/>
      <c r="H37" s="621"/>
      <c r="I37" s="621"/>
      <c r="J37" s="621"/>
      <c r="K37" s="621"/>
      <c r="L37" s="621"/>
      <c r="M37" s="621"/>
      <c r="N37" s="621"/>
      <c r="O37" s="621"/>
      <c r="P37" s="621"/>
      <c r="Q37" s="622"/>
      <c r="R37" s="623">
        <v>518363</v>
      </c>
      <c r="S37" s="624"/>
      <c r="T37" s="624"/>
      <c r="U37" s="624"/>
      <c r="V37" s="624"/>
      <c r="W37" s="624"/>
      <c r="X37" s="624"/>
      <c r="Y37" s="625"/>
      <c r="Z37" s="626">
        <v>1.9</v>
      </c>
      <c r="AA37" s="626"/>
      <c r="AB37" s="626"/>
      <c r="AC37" s="626"/>
      <c r="AD37" s="627" t="s">
        <v>122</v>
      </c>
      <c r="AE37" s="627"/>
      <c r="AF37" s="627"/>
      <c r="AG37" s="627"/>
      <c r="AH37" s="627"/>
      <c r="AI37" s="627"/>
      <c r="AJ37" s="627"/>
      <c r="AK37" s="627"/>
      <c r="AL37" s="628" t="s">
        <v>122</v>
      </c>
      <c r="AM37" s="629"/>
      <c r="AN37" s="629"/>
      <c r="AO37" s="630"/>
      <c r="AQ37" s="686" t="s">
        <v>319</v>
      </c>
      <c r="AR37" s="687"/>
      <c r="AS37" s="687"/>
      <c r="AT37" s="687"/>
      <c r="AU37" s="687"/>
      <c r="AV37" s="687"/>
      <c r="AW37" s="687"/>
      <c r="AX37" s="687"/>
      <c r="AY37" s="688"/>
      <c r="AZ37" s="623">
        <v>738211</v>
      </c>
      <c r="BA37" s="624"/>
      <c r="BB37" s="624"/>
      <c r="BC37" s="624"/>
      <c r="BD37" s="655"/>
      <c r="BE37" s="655"/>
      <c r="BF37" s="678"/>
      <c r="BG37" s="620" t="s">
        <v>320</v>
      </c>
      <c r="BH37" s="621"/>
      <c r="BI37" s="621"/>
      <c r="BJ37" s="621"/>
      <c r="BK37" s="621"/>
      <c r="BL37" s="621"/>
      <c r="BM37" s="621"/>
      <c r="BN37" s="621"/>
      <c r="BO37" s="621"/>
      <c r="BP37" s="621"/>
      <c r="BQ37" s="621"/>
      <c r="BR37" s="621"/>
      <c r="BS37" s="621"/>
      <c r="BT37" s="621"/>
      <c r="BU37" s="622"/>
      <c r="BV37" s="623">
        <v>438258</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1788145</v>
      </c>
      <c r="CS37" s="655"/>
      <c r="CT37" s="655"/>
      <c r="CU37" s="655"/>
      <c r="CV37" s="655"/>
      <c r="CW37" s="655"/>
      <c r="CX37" s="655"/>
      <c r="CY37" s="656"/>
      <c r="CZ37" s="628">
        <v>6.6</v>
      </c>
      <c r="DA37" s="653"/>
      <c r="DB37" s="653"/>
      <c r="DC37" s="657"/>
      <c r="DD37" s="632">
        <v>1787840</v>
      </c>
      <c r="DE37" s="655"/>
      <c r="DF37" s="655"/>
      <c r="DG37" s="655"/>
      <c r="DH37" s="655"/>
      <c r="DI37" s="655"/>
      <c r="DJ37" s="655"/>
      <c r="DK37" s="656"/>
      <c r="DL37" s="632">
        <v>1717189</v>
      </c>
      <c r="DM37" s="655"/>
      <c r="DN37" s="655"/>
      <c r="DO37" s="655"/>
      <c r="DP37" s="655"/>
      <c r="DQ37" s="655"/>
      <c r="DR37" s="655"/>
      <c r="DS37" s="655"/>
      <c r="DT37" s="655"/>
      <c r="DU37" s="655"/>
      <c r="DV37" s="656"/>
      <c r="DW37" s="628">
        <v>11</v>
      </c>
      <c r="DX37" s="653"/>
      <c r="DY37" s="653"/>
      <c r="DZ37" s="653"/>
      <c r="EA37" s="653"/>
      <c r="EB37" s="653"/>
      <c r="EC37" s="654"/>
    </row>
    <row r="38" spans="2:133" ht="11.25" customHeight="1" x14ac:dyDescent="0.2">
      <c r="B38" s="620" t="s">
        <v>322</v>
      </c>
      <c r="C38" s="621"/>
      <c r="D38" s="621"/>
      <c r="E38" s="621"/>
      <c r="F38" s="621"/>
      <c r="G38" s="621"/>
      <c r="H38" s="621"/>
      <c r="I38" s="621"/>
      <c r="J38" s="621"/>
      <c r="K38" s="621"/>
      <c r="L38" s="621"/>
      <c r="M38" s="621"/>
      <c r="N38" s="621"/>
      <c r="O38" s="621"/>
      <c r="P38" s="621"/>
      <c r="Q38" s="622"/>
      <c r="R38" s="623">
        <v>569400</v>
      </c>
      <c r="S38" s="624"/>
      <c r="T38" s="624"/>
      <c r="U38" s="624"/>
      <c r="V38" s="624"/>
      <c r="W38" s="624"/>
      <c r="X38" s="624"/>
      <c r="Y38" s="625"/>
      <c r="Z38" s="626">
        <v>2.1</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t="s">
        <v>122</v>
      </c>
      <c r="BA38" s="624"/>
      <c r="BB38" s="624"/>
      <c r="BC38" s="624"/>
      <c r="BD38" s="655"/>
      <c r="BE38" s="655"/>
      <c r="BF38" s="678"/>
      <c r="BG38" s="620" t="s">
        <v>324</v>
      </c>
      <c r="BH38" s="621"/>
      <c r="BI38" s="621"/>
      <c r="BJ38" s="621"/>
      <c r="BK38" s="621"/>
      <c r="BL38" s="621"/>
      <c r="BM38" s="621"/>
      <c r="BN38" s="621"/>
      <c r="BO38" s="621"/>
      <c r="BP38" s="621"/>
      <c r="BQ38" s="621"/>
      <c r="BR38" s="621"/>
      <c r="BS38" s="621"/>
      <c r="BT38" s="621"/>
      <c r="BU38" s="622"/>
      <c r="BV38" s="623">
        <v>7579</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2962559</v>
      </c>
      <c r="CS38" s="624"/>
      <c r="CT38" s="624"/>
      <c r="CU38" s="624"/>
      <c r="CV38" s="624"/>
      <c r="CW38" s="624"/>
      <c r="CX38" s="624"/>
      <c r="CY38" s="625"/>
      <c r="CZ38" s="628">
        <v>11</v>
      </c>
      <c r="DA38" s="653"/>
      <c r="DB38" s="653"/>
      <c r="DC38" s="657"/>
      <c r="DD38" s="632">
        <v>2353327</v>
      </c>
      <c r="DE38" s="624"/>
      <c r="DF38" s="624"/>
      <c r="DG38" s="624"/>
      <c r="DH38" s="624"/>
      <c r="DI38" s="624"/>
      <c r="DJ38" s="624"/>
      <c r="DK38" s="625"/>
      <c r="DL38" s="632">
        <v>2211971</v>
      </c>
      <c r="DM38" s="624"/>
      <c r="DN38" s="624"/>
      <c r="DO38" s="624"/>
      <c r="DP38" s="624"/>
      <c r="DQ38" s="624"/>
      <c r="DR38" s="624"/>
      <c r="DS38" s="624"/>
      <c r="DT38" s="624"/>
      <c r="DU38" s="624"/>
      <c r="DV38" s="625"/>
      <c r="DW38" s="628">
        <v>14.2</v>
      </c>
      <c r="DX38" s="653"/>
      <c r="DY38" s="653"/>
      <c r="DZ38" s="653"/>
      <c r="EA38" s="653"/>
      <c r="EB38" s="653"/>
      <c r="EC38" s="654"/>
    </row>
    <row r="39" spans="2:133" ht="11.25" customHeight="1" x14ac:dyDescent="0.2">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t="s">
        <v>122</v>
      </c>
      <c r="BA39" s="624"/>
      <c r="BB39" s="624"/>
      <c r="BC39" s="624"/>
      <c r="BD39" s="655"/>
      <c r="BE39" s="655"/>
      <c r="BF39" s="678"/>
      <c r="BG39" s="620" t="s">
        <v>328</v>
      </c>
      <c r="BH39" s="621"/>
      <c r="BI39" s="621"/>
      <c r="BJ39" s="621"/>
      <c r="BK39" s="621"/>
      <c r="BL39" s="621"/>
      <c r="BM39" s="621"/>
      <c r="BN39" s="621"/>
      <c r="BO39" s="621"/>
      <c r="BP39" s="621"/>
      <c r="BQ39" s="621"/>
      <c r="BR39" s="621"/>
      <c r="BS39" s="621"/>
      <c r="BT39" s="621"/>
      <c r="BU39" s="622"/>
      <c r="BV39" s="623">
        <v>11136</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922291</v>
      </c>
      <c r="CS39" s="655"/>
      <c r="CT39" s="655"/>
      <c r="CU39" s="655"/>
      <c r="CV39" s="655"/>
      <c r="CW39" s="655"/>
      <c r="CX39" s="655"/>
      <c r="CY39" s="656"/>
      <c r="CZ39" s="628">
        <v>3.4</v>
      </c>
      <c r="DA39" s="653"/>
      <c r="DB39" s="653"/>
      <c r="DC39" s="657"/>
      <c r="DD39" s="632">
        <v>673705</v>
      </c>
      <c r="DE39" s="655"/>
      <c r="DF39" s="655"/>
      <c r="DG39" s="655"/>
      <c r="DH39" s="655"/>
      <c r="DI39" s="655"/>
      <c r="DJ39" s="655"/>
      <c r="DK39" s="656"/>
      <c r="DL39" s="632" t="s">
        <v>122</v>
      </c>
      <c r="DM39" s="655"/>
      <c r="DN39" s="655"/>
      <c r="DO39" s="655"/>
      <c r="DP39" s="655"/>
      <c r="DQ39" s="655"/>
      <c r="DR39" s="655"/>
      <c r="DS39" s="655"/>
      <c r="DT39" s="655"/>
      <c r="DU39" s="655"/>
      <c r="DV39" s="656"/>
      <c r="DW39" s="628" t="s">
        <v>122</v>
      </c>
      <c r="DX39" s="653"/>
      <c r="DY39" s="653"/>
      <c r="DZ39" s="653"/>
      <c r="EA39" s="653"/>
      <c r="EB39" s="653"/>
      <c r="EC39" s="654"/>
    </row>
    <row r="40" spans="2:133" ht="11.25" customHeight="1" x14ac:dyDescent="0.2">
      <c r="B40" s="620" t="s">
        <v>330</v>
      </c>
      <c r="C40" s="621"/>
      <c r="D40" s="621"/>
      <c r="E40" s="621"/>
      <c r="F40" s="621"/>
      <c r="G40" s="621"/>
      <c r="H40" s="621"/>
      <c r="I40" s="621"/>
      <c r="J40" s="621"/>
      <c r="K40" s="621"/>
      <c r="L40" s="621"/>
      <c r="M40" s="621"/>
      <c r="N40" s="621"/>
      <c r="O40" s="621"/>
      <c r="P40" s="621"/>
      <c r="Q40" s="622"/>
      <c r="R40" s="623">
        <v>61000</v>
      </c>
      <c r="S40" s="624"/>
      <c r="T40" s="624"/>
      <c r="U40" s="624"/>
      <c r="V40" s="624"/>
      <c r="W40" s="624"/>
      <c r="X40" s="624"/>
      <c r="Y40" s="625"/>
      <c r="Z40" s="626">
        <v>0.2</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t="s">
        <v>122</v>
      </c>
      <c r="BA40" s="624"/>
      <c r="BB40" s="624"/>
      <c r="BC40" s="624"/>
      <c r="BD40" s="655"/>
      <c r="BE40" s="655"/>
      <c r="BF40" s="678"/>
      <c r="BG40" s="671" t="s">
        <v>332</v>
      </c>
      <c r="BH40" s="672"/>
      <c r="BI40" s="672"/>
      <c r="BJ40" s="672"/>
      <c r="BK40" s="672"/>
      <c r="BL40" s="211"/>
      <c r="BM40" s="621" t="s">
        <v>333</v>
      </c>
      <c r="BN40" s="621"/>
      <c r="BO40" s="621"/>
      <c r="BP40" s="621"/>
      <c r="BQ40" s="621"/>
      <c r="BR40" s="621"/>
      <c r="BS40" s="621"/>
      <c r="BT40" s="621"/>
      <c r="BU40" s="622"/>
      <c r="BV40" s="623">
        <v>115</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t="s">
        <v>122</v>
      </c>
      <c r="CS40" s="624"/>
      <c r="CT40" s="624"/>
      <c r="CU40" s="624"/>
      <c r="CV40" s="624"/>
      <c r="CW40" s="624"/>
      <c r="CX40" s="624"/>
      <c r="CY40" s="625"/>
      <c r="CZ40" s="628" t="s">
        <v>122</v>
      </c>
      <c r="DA40" s="653"/>
      <c r="DB40" s="653"/>
      <c r="DC40" s="657"/>
      <c r="DD40" s="632" t="s">
        <v>122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3"/>
      <c r="DY40" s="653"/>
      <c r="DZ40" s="653"/>
      <c r="EA40" s="653"/>
      <c r="EB40" s="653"/>
      <c r="EC40" s="654"/>
    </row>
    <row r="41" spans="2:133" ht="11.25" customHeight="1" x14ac:dyDescent="0.2">
      <c r="B41" s="644" t="s">
        <v>335</v>
      </c>
      <c r="C41" s="645"/>
      <c r="D41" s="645"/>
      <c r="E41" s="645"/>
      <c r="F41" s="645"/>
      <c r="G41" s="645"/>
      <c r="H41" s="645"/>
      <c r="I41" s="645"/>
      <c r="J41" s="645"/>
      <c r="K41" s="645"/>
      <c r="L41" s="645"/>
      <c r="M41" s="645"/>
      <c r="N41" s="645"/>
      <c r="O41" s="645"/>
      <c r="P41" s="645"/>
      <c r="Q41" s="646"/>
      <c r="R41" s="695">
        <v>27275185</v>
      </c>
      <c r="S41" s="696"/>
      <c r="T41" s="696"/>
      <c r="U41" s="696"/>
      <c r="V41" s="696"/>
      <c r="W41" s="696"/>
      <c r="X41" s="696"/>
      <c r="Y41" s="700"/>
      <c r="Z41" s="701">
        <v>100</v>
      </c>
      <c r="AA41" s="701"/>
      <c r="AB41" s="701"/>
      <c r="AC41" s="701"/>
      <c r="AD41" s="702">
        <v>15559189</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789814</v>
      </c>
      <c r="BA41" s="624"/>
      <c r="BB41" s="624"/>
      <c r="BC41" s="624"/>
      <c r="BD41" s="655"/>
      <c r="BE41" s="655"/>
      <c r="BF41" s="678"/>
      <c r="BG41" s="671"/>
      <c r="BH41" s="672"/>
      <c r="BI41" s="672"/>
      <c r="BJ41" s="672"/>
      <c r="BK41" s="672"/>
      <c r="BL41" s="211"/>
      <c r="BM41" s="621" t="s">
        <v>337</v>
      </c>
      <c r="BN41" s="621"/>
      <c r="BO41" s="621"/>
      <c r="BP41" s="621"/>
      <c r="BQ41" s="621"/>
      <c r="BR41" s="621"/>
      <c r="BS41" s="621"/>
      <c r="BT41" s="621"/>
      <c r="BU41" s="622"/>
      <c r="BV41" s="623">
        <v>1</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55"/>
      <c r="CT41" s="655"/>
      <c r="CU41" s="655"/>
      <c r="CV41" s="655"/>
      <c r="CW41" s="655"/>
      <c r="CX41" s="655"/>
      <c r="CY41" s="656"/>
      <c r="CZ41" s="628" t="s">
        <v>122</v>
      </c>
      <c r="DA41" s="653"/>
      <c r="DB41" s="653"/>
      <c r="DC41" s="657"/>
      <c r="DD41" s="632" t="s">
        <v>122</v>
      </c>
      <c r="DE41" s="655"/>
      <c r="DF41" s="655"/>
      <c r="DG41" s="655"/>
      <c r="DH41" s="655"/>
      <c r="DI41" s="655"/>
      <c r="DJ41" s="655"/>
      <c r="DK41" s="656"/>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2">
      <c r="AQ42" s="692" t="s">
        <v>339</v>
      </c>
      <c r="AR42" s="693"/>
      <c r="AS42" s="693"/>
      <c r="AT42" s="693"/>
      <c r="AU42" s="693"/>
      <c r="AV42" s="693"/>
      <c r="AW42" s="693"/>
      <c r="AX42" s="693"/>
      <c r="AY42" s="694"/>
      <c r="AZ42" s="695">
        <v>2172745</v>
      </c>
      <c r="BA42" s="696"/>
      <c r="BB42" s="696"/>
      <c r="BC42" s="696"/>
      <c r="BD42" s="682"/>
      <c r="BE42" s="682"/>
      <c r="BF42" s="684"/>
      <c r="BG42" s="673"/>
      <c r="BH42" s="674"/>
      <c r="BI42" s="674"/>
      <c r="BJ42" s="674"/>
      <c r="BK42" s="674"/>
      <c r="BL42" s="212"/>
      <c r="BM42" s="645" t="s">
        <v>340</v>
      </c>
      <c r="BN42" s="645"/>
      <c r="BO42" s="645"/>
      <c r="BP42" s="645"/>
      <c r="BQ42" s="645"/>
      <c r="BR42" s="645"/>
      <c r="BS42" s="645"/>
      <c r="BT42" s="645"/>
      <c r="BU42" s="646"/>
      <c r="BV42" s="695">
        <v>399</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501381</v>
      </c>
      <c r="CS42" s="655"/>
      <c r="CT42" s="655"/>
      <c r="CU42" s="655"/>
      <c r="CV42" s="655"/>
      <c r="CW42" s="655"/>
      <c r="CX42" s="655"/>
      <c r="CY42" s="656"/>
      <c r="CZ42" s="628">
        <v>1.9</v>
      </c>
      <c r="DA42" s="653"/>
      <c r="DB42" s="653"/>
      <c r="DC42" s="657"/>
      <c r="DD42" s="632">
        <v>38371</v>
      </c>
      <c r="DE42" s="655"/>
      <c r="DF42" s="655"/>
      <c r="DG42" s="655"/>
      <c r="DH42" s="655"/>
      <c r="DI42" s="655"/>
      <c r="DJ42" s="655"/>
      <c r="DK42" s="656"/>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2">
      <c r="B43" s="202" t="s">
        <v>342</v>
      </c>
      <c r="CD43" s="620" t="s">
        <v>343</v>
      </c>
      <c r="CE43" s="621"/>
      <c r="CF43" s="621"/>
      <c r="CG43" s="621"/>
      <c r="CH43" s="621"/>
      <c r="CI43" s="621"/>
      <c r="CJ43" s="621"/>
      <c r="CK43" s="621"/>
      <c r="CL43" s="621"/>
      <c r="CM43" s="621"/>
      <c r="CN43" s="621"/>
      <c r="CO43" s="621"/>
      <c r="CP43" s="621"/>
      <c r="CQ43" s="622"/>
      <c r="CR43" s="623">
        <v>28004</v>
      </c>
      <c r="CS43" s="655"/>
      <c r="CT43" s="655"/>
      <c r="CU43" s="655"/>
      <c r="CV43" s="655"/>
      <c r="CW43" s="655"/>
      <c r="CX43" s="655"/>
      <c r="CY43" s="656"/>
      <c r="CZ43" s="628">
        <v>0.1</v>
      </c>
      <c r="DA43" s="653"/>
      <c r="DB43" s="653"/>
      <c r="DC43" s="657"/>
      <c r="DD43" s="632">
        <v>28004</v>
      </c>
      <c r="DE43" s="655"/>
      <c r="DF43" s="655"/>
      <c r="DG43" s="655"/>
      <c r="DH43" s="655"/>
      <c r="DI43" s="655"/>
      <c r="DJ43" s="655"/>
      <c r="DK43" s="656"/>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2">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59" t="s">
        <v>292</v>
      </c>
      <c r="CE44" s="660"/>
      <c r="CF44" s="620" t="s">
        <v>345</v>
      </c>
      <c r="CG44" s="621"/>
      <c r="CH44" s="621"/>
      <c r="CI44" s="621"/>
      <c r="CJ44" s="621"/>
      <c r="CK44" s="621"/>
      <c r="CL44" s="621"/>
      <c r="CM44" s="621"/>
      <c r="CN44" s="621"/>
      <c r="CO44" s="621"/>
      <c r="CP44" s="621"/>
      <c r="CQ44" s="622"/>
      <c r="CR44" s="623">
        <v>501381</v>
      </c>
      <c r="CS44" s="624"/>
      <c r="CT44" s="624"/>
      <c r="CU44" s="624"/>
      <c r="CV44" s="624"/>
      <c r="CW44" s="624"/>
      <c r="CX44" s="624"/>
      <c r="CY44" s="625"/>
      <c r="CZ44" s="628">
        <v>1.9</v>
      </c>
      <c r="DA44" s="629"/>
      <c r="DB44" s="629"/>
      <c r="DC44" s="635"/>
      <c r="DD44" s="632">
        <v>38371</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2">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1"/>
      <c r="CE45" s="662"/>
      <c r="CF45" s="620" t="s">
        <v>347</v>
      </c>
      <c r="CG45" s="621"/>
      <c r="CH45" s="621"/>
      <c r="CI45" s="621"/>
      <c r="CJ45" s="621"/>
      <c r="CK45" s="621"/>
      <c r="CL45" s="621"/>
      <c r="CM45" s="621"/>
      <c r="CN45" s="621"/>
      <c r="CO45" s="621"/>
      <c r="CP45" s="621"/>
      <c r="CQ45" s="622"/>
      <c r="CR45" s="623">
        <v>176346</v>
      </c>
      <c r="CS45" s="655"/>
      <c r="CT45" s="655"/>
      <c r="CU45" s="655"/>
      <c r="CV45" s="655"/>
      <c r="CW45" s="655"/>
      <c r="CX45" s="655"/>
      <c r="CY45" s="656"/>
      <c r="CZ45" s="628">
        <v>0.7</v>
      </c>
      <c r="DA45" s="653"/>
      <c r="DB45" s="653"/>
      <c r="DC45" s="657"/>
      <c r="DD45" s="632">
        <v>4690</v>
      </c>
      <c r="DE45" s="655"/>
      <c r="DF45" s="655"/>
      <c r="DG45" s="655"/>
      <c r="DH45" s="655"/>
      <c r="DI45" s="655"/>
      <c r="DJ45" s="655"/>
      <c r="DK45" s="656"/>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2">
      <c r="B46" s="213"/>
      <c r="CD46" s="661"/>
      <c r="CE46" s="662"/>
      <c r="CF46" s="620" t="s">
        <v>348</v>
      </c>
      <c r="CG46" s="621"/>
      <c r="CH46" s="621"/>
      <c r="CI46" s="621"/>
      <c r="CJ46" s="621"/>
      <c r="CK46" s="621"/>
      <c r="CL46" s="621"/>
      <c r="CM46" s="621"/>
      <c r="CN46" s="621"/>
      <c r="CO46" s="621"/>
      <c r="CP46" s="621"/>
      <c r="CQ46" s="622"/>
      <c r="CR46" s="623">
        <v>325035</v>
      </c>
      <c r="CS46" s="624"/>
      <c r="CT46" s="624"/>
      <c r="CU46" s="624"/>
      <c r="CV46" s="624"/>
      <c r="CW46" s="624"/>
      <c r="CX46" s="624"/>
      <c r="CY46" s="625"/>
      <c r="CZ46" s="628">
        <v>1.2</v>
      </c>
      <c r="DA46" s="629"/>
      <c r="DB46" s="629"/>
      <c r="DC46" s="635"/>
      <c r="DD46" s="632">
        <v>33681</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2">
      <c r="B47" s="213"/>
      <c r="CD47" s="661"/>
      <c r="CE47" s="662"/>
      <c r="CF47" s="620" t="s">
        <v>349</v>
      </c>
      <c r="CG47" s="621"/>
      <c r="CH47" s="621"/>
      <c r="CI47" s="621"/>
      <c r="CJ47" s="621"/>
      <c r="CK47" s="621"/>
      <c r="CL47" s="621"/>
      <c r="CM47" s="621"/>
      <c r="CN47" s="621"/>
      <c r="CO47" s="621"/>
      <c r="CP47" s="621"/>
      <c r="CQ47" s="622"/>
      <c r="CR47" s="623" t="s">
        <v>122</v>
      </c>
      <c r="CS47" s="655"/>
      <c r="CT47" s="655"/>
      <c r="CU47" s="655"/>
      <c r="CV47" s="655"/>
      <c r="CW47" s="655"/>
      <c r="CX47" s="655"/>
      <c r="CY47" s="656"/>
      <c r="CZ47" s="628" t="s">
        <v>122</v>
      </c>
      <c r="DA47" s="653"/>
      <c r="DB47" s="653"/>
      <c r="DC47" s="657"/>
      <c r="DD47" s="632" t="s">
        <v>122</v>
      </c>
      <c r="DE47" s="655"/>
      <c r="DF47" s="655"/>
      <c r="DG47" s="655"/>
      <c r="DH47" s="655"/>
      <c r="DI47" s="655"/>
      <c r="DJ47" s="655"/>
      <c r="DK47" s="656"/>
      <c r="DL47" s="706"/>
      <c r="DM47" s="707"/>
      <c r="DN47" s="707"/>
      <c r="DO47" s="707"/>
      <c r="DP47" s="707"/>
      <c r="DQ47" s="707"/>
      <c r="DR47" s="707"/>
      <c r="DS47" s="707"/>
      <c r="DT47" s="707"/>
      <c r="DU47" s="707"/>
      <c r="DV47" s="708"/>
      <c r="DW47" s="697"/>
      <c r="DX47" s="698"/>
      <c r="DY47" s="698"/>
      <c r="DZ47" s="698"/>
      <c r="EA47" s="698"/>
      <c r="EB47" s="698"/>
      <c r="EC47" s="699"/>
    </row>
    <row r="48" spans="2:133" ht="10.8" x14ac:dyDescent="0.2">
      <c r="B48" s="213"/>
      <c r="CD48" s="663"/>
      <c r="CE48" s="664"/>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2">
      <c r="B49" s="213"/>
      <c r="CD49" s="644" t="s">
        <v>351</v>
      </c>
      <c r="CE49" s="645"/>
      <c r="CF49" s="645"/>
      <c r="CG49" s="645"/>
      <c r="CH49" s="645"/>
      <c r="CI49" s="645"/>
      <c r="CJ49" s="645"/>
      <c r="CK49" s="645"/>
      <c r="CL49" s="645"/>
      <c r="CM49" s="645"/>
      <c r="CN49" s="645"/>
      <c r="CO49" s="645"/>
      <c r="CP49" s="645"/>
      <c r="CQ49" s="646"/>
      <c r="CR49" s="695">
        <v>27039243</v>
      </c>
      <c r="CS49" s="682"/>
      <c r="CT49" s="682"/>
      <c r="CU49" s="682"/>
      <c r="CV49" s="682"/>
      <c r="CW49" s="682"/>
      <c r="CX49" s="682"/>
      <c r="CY49" s="711"/>
      <c r="CZ49" s="703">
        <v>100</v>
      </c>
      <c r="DA49" s="712"/>
      <c r="DB49" s="712"/>
      <c r="DC49" s="713"/>
      <c r="DD49" s="714">
        <v>17967858</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0K7JbHGH2vhlODICl+wumgxy9e2KoWYEtjskeL1Jl5+54TJkjuI6ZN8wM1fjdKOJHEIr30SEsfXsSNFa0AsiPA==" saltValue="hGrs3sQXx9YRLYWSC3cH/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AD29:AK29"/>
    <mergeCell ref="AL29:AO29"/>
    <mergeCell ref="AP29:BF29"/>
    <mergeCell ref="BG29:BN29"/>
    <mergeCell ref="BG28:BN28"/>
    <mergeCell ref="BO28:BR28"/>
    <mergeCell ref="Z32:AC32"/>
    <mergeCell ref="AD32:AK32"/>
    <mergeCell ref="AL32:AO32"/>
    <mergeCell ref="AD31:AK31"/>
    <mergeCell ref="AL31:AO31"/>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Normal="100" zoomScaleSheetLayoutView="70" workbookViewId="0"/>
  </sheetViews>
  <sheetFormatPr defaultColWidth="0" defaultRowHeight="13.2" zeroHeight="1" x14ac:dyDescent="0.2"/>
  <cols>
    <col min="1" max="130" width="2.77734375" style="219" customWidth="1"/>
    <col min="131" max="131" width="1.66406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2">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5">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2">
      <c r="A7" s="224">
        <v>1</v>
      </c>
      <c r="B7" s="749" t="s">
        <v>374</v>
      </c>
      <c r="C7" s="750"/>
      <c r="D7" s="750"/>
      <c r="E7" s="750"/>
      <c r="F7" s="750"/>
      <c r="G7" s="750"/>
      <c r="H7" s="750"/>
      <c r="I7" s="750"/>
      <c r="J7" s="750"/>
      <c r="K7" s="750"/>
      <c r="L7" s="750"/>
      <c r="M7" s="750"/>
      <c r="N7" s="750"/>
      <c r="O7" s="750"/>
      <c r="P7" s="751"/>
      <c r="Q7" s="752">
        <v>27820</v>
      </c>
      <c r="R7" s="753"/>
      <c r="S7" s="753"/>
      <c r="T7" s="753"/>
      <c r="U7" s="753"/>
      <c r="V7" s="753">
        <v>27584</v>
      </c>
      <c r="W7" s="753"/>
      <c r="X7" s="753"/>
      <c r="Y7" s="753"/>
      <c r="Z7" s="753"/>
      <c r="AA7" s="753">
        <v>236</v>
      </c>
      <c r="AB7" s="753"/>
      <c r="AC7" s="753"/>
      <c r="AD7" s="753"/>
      <c r="AE7" s="754"/>
      <c r="AF7" s="755">
        <v>228</v>
      </c>
      <c r="AG7" s="756"/>
      <c r="AH7" s="756"/>
      <c r="AI7" s="756"/>
      <c r="AJ7" s="757"/>
      <c r="AK7" s="758" t="s">
        <v>548</v>
      </c>
      <c r="AL7" s="759"/>
      <c r="AM7" s="759"/>
      <c r="AN7" s="759"/>
      <c r="AO7" s="759"/>
      <c r="AP7" s="759">
        <v>15920</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t="s">
        <v>549</v>
      </c>
      <c r="BT7" s="747"/>
      <c r="BU7" s="747"/>
      <c r="BV7" s="747"/>
      <c r="BW7" s="747"/>
      <c r="BX7" s="747"/>
      <c r="BY7" s="747"/>
      <c r="BZ7" s="747"/>
      <c r="CA7" s="747"/>
      <c r="CB7" s="747"/>
      <c r="CC7" s="747"/>
      <c r="CD7" s="747"/>
      <c r="CE7" s="747"/>
      <c r="CF7" s="747"/>
      <c r="CG7" s="762"/>
      <c r="CH7" s="743">
        <v>2</v>
      </c>
      <c r="CI7" s="744"/>
      <c r="CJ7" s="744"/>
      <c r="CK7" s="744"/>
      <c r="CL7" s="745"/>
      <c r="CM7" s="743">
        <v>113</v>
      </c>
      <c r="CN7" s="744"/>
      <c r="CO7" s="744"/>
      <c r="CP7" s="744"/>
      <c r="CQ7" s="745"/>
      <c r="CR7" s="743">
        <v>100</v>
      </c>
      <c r="CS7" s="744"/>
      <c r="CT7" s="744"/>
      <c r="CU7" s="744"/>
      <c r="CV7" s="745"/>
      <c r="CW7" s="743" t="s">
        <v>485</v>
      </c>
      <c r="CX7" s="744"/>
      <c r="CY7" s="744"/>
      <c r="CZ7" s="744"/>
      <c r="DA7" s="745"/>
      <c r="DB7" s="743" t="s">
        <v>485</v>
      </c>
      <c r="DC7" s="744"/>
      <c r="DD7" s="744"/>
      <c r="DE7" s="744"/>
      <c r="DF7" s="745"/>
      <c r="DG7" s="743" t="s">
        <v>485</v>
      </c>
      <c r="DH7" s="744"/>
      <c r="DI7" s="744"/>
      <c r="DJ7" s="744"/>
      <c r="DK7" s="745"/>
      <c r="DL7" s="743" t="s">
        <v>485</v>
      </c>
      <c r="DM7" s="744"/>
      <c r="DN7" s="744"/>
      <c r="DO7" s="744"/>
      <c r="DP7" s="745"/>
      <c r="DQ7" s="743" t="s">
        <v>485</v>
      </c>
      <c r="DR7" s="744"/>
      <c r="DS7" s="744"/>
      <c r="DT7" s="744"/>
      <c r="DU7" s="745"/>
      <c r="DV7" s="746"/>
      <c r="DW7" s="747"/>
      <c r="DX7" s="747"/>
      <c r="DY7" s="747"/>
      <c r="DZ7" s="748"/>
      <c r="EA7" s="222"/>
    </row>
    <row r="8" spans="1:131" s="223" customFormat="1" ht="26.25" customHeight="1" x14ac:dyDescent="0.2">
      <c r="A8" s="226">
        <v>2</v>
      </c>
      <c r="B8" s="780"/>
      <c r="C8" s="781"/>
      <c r="D8" s="781"/>
      <c r="E8" s="781"/>
      <c r="F8" s="781"/>
      <c r="G8" s="781"/>
      <c r="H8" s="781"/>
      <c r="I8" s="781"/>
      <c r="J8" s="781"/>
      <c r="K8" s="781"/>
      <c r="L8" s="781"/>
      <c r="M8" s="781"/>
      <c r="N8" s="781"/>
      <c r="O8" s="781"/>
      <c r="P8" s="782"/>
      <c r="Q8" s="783"/>
      <c r="R8" s="784"/>
      <c r="S8" s="784"/>
      <c r="T8" s="784"/>
      <c r="U8" s="784"/>
      <c r="V8" s="784"/>
      <c r="W8" s="784"/>
      <c r="X8" s="784"/>
      <c r="Y8" s="784"/>
      <c r="Z8" s="784"/>
      <c r="AA8" s="784"/>
      <c r="AB8" s="784"/>
      <c r="AC8" s="784"/>
      <c r="AD8" s="784"/>
      <c r="AE8" s="785"/>
      <c r="AF8" s="786"/>
      <c r="AG8" s="787"/>
      <c r="AH8" s="787"/>
      <c r="AI8" s="787"/>
      <c r="AJ8" s="788"/>
      <c r="AK8" s="769"/>
      <c r="AL8" s="770"/>
      <c r="AM8" s="770"/>
      <c r="AN8" s="770"/>
      <c r="AO8" s="770"/>
      <c r="AP8" s="770"/>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t="s">
        <v>550</v>
      </c>
      <c r="BT8" s="774"/>
      <c r="BU8" s="774"/>
      <c r="BV8" s="774"/>
      <c r="BW8" s="774"/>
      <c r="BX8" s="774"/>
      <c r="BY8" s="774"/>
      <c r="BZ8" s="774"/>
      <c r="CA8" s="774"/>
      <c r="CB8" s="774"/>
      <c r="CC8" s="774"/>
      <c r="CD8" s="774"/>
      <c r="CE8" s="774"/>
      <c r="CF8" s="774"/>
      <c r="CG8" s="775"/>
      <c r="CH8" s="776">
        <v>-1</v>
      </c>
      <c r="CI8" s="777"/>
      <c r="CJ8" s="777"/>
      <c r="CK8" s="777"/>
      <c r="CL8" s="778"/>
      <c r="CM8" s="776">
        <v>31</v>
      </c>
      <c r="CN8" s="777"/>
      <c r="CO8" s="777"/>
      <c r="CP8" s="777"/>
      <c r="CQ8" s="778"/>
      <c r="CR8" s="776">
        <v>5</v>
      </c>
      <c r="CS8" s="777"/>
      <c r="CT8" s="777"/>
      <c r="CU8" s="777"/>
      <c r="CV8" s="778"/>
      <c r="CW8" s="776">
        <v>5</v>
      </c>
      <c r="CX8" s="777"/>
      <c r="CY8" s="777"/>
      <c r="CZ8" s="777"/>
      <c r="DA8" s="778"/>
      <c r="DB8" s="776" t="s">
        <v>485</v>
      </c>
      <c r="DC8" s="777"/>
      <c r="DD8" s="777"/>
      <c r="DE8" s="777"/>
      <c r="DF8" s="778"/>
      <c r="DG8" s="776" t="s">
        <v>485</v>
      </c>
      <c r="DH8" s="777"/>
      <c r="DI8" s="777"/>
      <c r="DJ8" s="777"/>
      <c r="DK8" s="778"/>
      <c r="DL8" s="776" t="s">
        <v>485</v>
      </c>
      <c r="DM8" s="777"/>
      <c r="DN8" s="777"/>
      <c r="DO8" s="777"/>
      <c r="DP8" s="778"/>
      <c r="DQ8" s="776" t="s">
        <v>485</v>
      </c>
      <c r="DR8" s="777"/>
      <c r="DS8" s="777"/>
      <c r="DT8" s="777"/>
      <c r="DU8" s="778"/>
      <c r="DV8" s="773"/>
      <c r="DW8" s="774"/>
      <c r="DX8" s="774"/>
      <c r="DY8" s="774"/>
      <c r="DZ8" s="779"/>
      <c r="EA8" s="222"/>
    </row>
    <row r="9" spans="1:131" s="223" customFormat="1" ht="26.25" customHeight="1" x14ac:dyDescent="0.2">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22"/>
    </row>
    <row r="10" spans="1:131" s="223" customFormat="1" ht="26.25" customHeight="1" x14ac:dyDescent="0.2">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2">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2">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2">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2">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2">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2">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2">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2">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2">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2">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5">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2">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375</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5">
      <c r="A23" s="228" t="s">
        <v>376</v>
      </c>
      <c r="B23" s="789" t="s">
        <v>377</v>
      </c>
      <c r="C23" s="790"/>
      <c r="D23" s="790"/>
      <c r="E23" s="790"/>
      <c r="F23" s="790"/>
      <c r="G23" s="790"/>
      <c r="H23" s="790"/>
      <c r="I23" s="790"/>
      <c r="J23" s="790"/>
      <c r="K23" s="790"/>
      <c r="L23" s="790"/>
      <c r="M23" s="790"/>
      <c r="N23" s="790"/>
      <c r="O23" s="790"/>
      <c r="P23" s="791"/>
      <c r="Q23" s="792">
        <v>27275</v>
      </c>
      <c r="R23" s="793"/>
      <c r="S23" s="793"/>
      <c r="T23" s="793"/>
      <c r="U23" s="793"/>
      <c r="V23" s="793">
        <v>27039</v>
      </c>
      <c r="W23" s="793"/>
      <c r="X23" s="793"/>
      <c r="Y23" s="793"/>
      <c r="Z23" s="793"/>
      <c r="AA23" s="793">
        <v>236</v>
      </c>
      <c r="AB23" s="793"/>
      <c r="AC23" s="793"/>
      <c r="AD23" s="793"/>
      <c r="AE23" s="794"/>
      <c r="AF23" s="795">
        <v>228</v>
      </c>
      <c r="AG23" s="793"/>
      <c r="AH23" s="793"/>
      <c r="AI23" s="793"/>
      <c r="AJ23" s="796"/>
      <c r="AK23" s="797"/>
      <c r="AL23" s="798"/>
      <c r="AM23" s="798"/>
      <c r="AN23" s="798"/>
      <c r="AO23" s="798"/>
      <c r="AP23" s="793">
        <v>15920</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2">
      <c r="A24" s="808" t="s">
        <v>378</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5">
      <c r="A25" s="725" t="s">
        <v>379</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2">
      <c r="A26" s="727" t="s">
        <v>357</v>
      </c>
      <c r="B26" s="728"/>
      <c r="C26" s="728"/>
      <c r="D26" s="728"/>
      <c r="E26" s="728"/>
      <c r="F26" s="728"/>
      <c r="G26" s="728"/>
      <c r="H26" s="728"/>
      <c r="I26" s="728"/>
      <c r="J26" s="728"/>
      <c r="K26" s="728"/>
      <c r="L26" s="728"/>
      <c r="M26" s="728"/>
      <c r="N26" s="728"/>
      <c r="O26" s="728"/>
      <c r="P26" s="729"/>
      <c r="Q26" s="733" t="s">
        <v>380</v>
      </c>
      <c r="R26" s="734"/>
      <c r="S26" s="734"/>
      <c r="T26" s="734"/>
      <c r="U26" s="735"/>
      <c r="V26" s="733" t="s">
        <v>381</v>
      </c>
      <c r="W26" s="734"/>
      <c r="X26" s="734"/>
      <c r="Y26" s="734"/>
      <c r="Z26" s="735"/>
      <c r="AA26" s="733" t="s">
        <v>382</v>
      </c>
      <c r="AB26" s="734"/>
      <c r="AC26" s="734"/>
      <c r="AD26" s="734"/>
      <c r="AE26" s="734"/>
      <c r="AF26" s="814" t="s">
        <v>383</v>
      </c>
      <c r="AG26" s="815"/>
      <c r="AH26" s="815"/>
      <c r="AI26" s="815"/>
      <c r="AJ26" s="816"/>
      <c r="AK26" s="734" t="s">
        <v>384</v>
      </c>
      <c r="AL26" s="734"/>
      <c r="AM26" s="734"/>
      <c r="AN26" s="734"/>
      <c r="AO26" s="735"/>
      <c r="AP26" s="733" t="s">
        <v>385</v>
      </c>
      <c r="AQ26" s="734"/>
      <c r="AR26" s="734"/>
      <c r="AS26" s="734"/>
      <c r="AT26" s="735"/>
      <c r="AU26" s="733" t="s">
        <v>386</v>
      </c>
      <c r="AV26" s="734"/>
      <c r="AW26" s="734"/>
      <c r="AX26" s="734"/>
      <c r="AY26" s="735"/>
      <c r="AZ26" s="733" t="s">
        <v>387</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5">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2">
      <c r="A28" s="230">
        <v>1</v>
      </c>
      <c r="B28" s="749" t="s">
        <v>388</v>
      </c>
      <c r="C28" s="750"/>
      <c r="D28" s="750"/>
      <c r="E28" s="750"/>
      <c r="F28" s="750"/>
      <c r="G28" s="750"/>
      <c r="H28" s="750"/>
      <c r="I28" s="750"/>
      <c r="J28" s="750"/>
      <c r="K28" s="750"/>
      <c r="L28" s="750"/>
      <c r="M28" s="750"/>
      <c r="N28" s="750"/>
      <c r="O28" s="750"/>
      <c r="P28" s="751"/>
      <c r="Q28" s="822">
        <v>7274</v>
      </c>
      <c r="R28" s="823"/>
      <c r="S28" s="823"/>
      <c r="T28" s="823"/>
      <c r="U28" s="823"/>
      <c r="V28" s="823">
        <v>6701</v>
      </c>
      <c r="W28" s="823"/>
      <c r="X28" s="823"/>
      <c r="Y28" s="823"/>
      <c r="Z28" s="823"/>
      <c r="AA28" s="823">
        <v>573</v>
      </c>
      <c r="AB28" s="823"/>
      <c r="AC28" s="823"/>
      <c r="AD28" s="823"/>
      <c r="AE28" s="824"/>
      <c r="AF28" s="825">
        <v>573</v>
      </c>
      <c r="AG28" s="823"/>
      <c r="AH28" s="823"/>
      <c r="AI28" s="823"/>
      <c r="AJ28" s="826"/>
      <c r="AK28" s="827">
        <v>790</v>
      </c>
      <c r="AL28" s="828"/>
      <c r="AM28" s="828"/>
      <c r="AN28" s="828"/>
      <c r="AO28" s="828"/>
      <c r="AP28" s="828" t="s">
        <v>548</v>
      </c>
      <c r="AQ28" s="828"/>
      <c r="AR28" s="828"/>
      <c r="AS28" s="828"/>
      <c r="AT28" s="828"/>
      <c r="AU28" s="828" t="s">
        <v>548</v>
      </c>
      <c r="AV28" s="828"/>
      <c r="AW28" s="828"/>
      <c r="AX28" s="828"/>
      <c r="AY28" s="828"/>
      <c r="AZ28" s="829" t="s">
        <v>548</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2">
      <c r="A29" s="230">
        <v>2</v>
      </c>
      <c r="B29" s="780" t="s">
        <v>389</v>
      </c>
      <c r="C29" s="781"/>
      <c r="D29" s="781"/>
      <c r="E29" s="781"/>
      <c r="F29" s="781"/>
      <c r="G29" s="781"/>
      <c r="H29" s="781"/>
      <c r="I29" s="781"/>
      <c r="J29" s="781"/>
      <c r="K29" s="781"/>
      <c r="L29" s="781"/>
      <c r="M29" s="781"/>
      <c r="N29" s="781"/>
      <c r="O29" s="781"/>
      <c r="P29" s="782"/>
      <c r="Q29" s="783">
        <v>6903</v>
      </c>
      <c r="R29" s="784"/>
      <c r="S29" s="784"/>
      <c r="T29" s="784"/>
      <c r="U29" s="784"/>
      <c r="V29" s="784">
        <v>6828</v>
      </c>
      <c r="W29" s="784"/>
      <c r="X29" s="784"/>
      <c r="Y29" s="784"/>
      <c r="Z29" s="784"/>
      <c r="AA29" s="784">
        <v>75</v>
      </c>
      <c r="AB29" s="784"/>
      <c r="AC29" s="784"/>
      <c r="AD29" s="784"/>
      <c r="AE29" s="785"/>
      <c r="AF29" s="786">
        <v>75</v>
      </c>
      <c r="AG29" s="787"/>
      <c r="AH29" s="787"/>
      <c r="AI29" s="787"/>
      <c r="AJ29" s="788"/>
      <c r="AK29" s="834">
        <v>1083</v>
      </c>
      <c r="AL29" s="830"/>
      <c r="AM29" s="830"/>
      <c r="AN29" s="830"/>
      <c r="AO29" s="830"/>
      <c r="AP29" s="830" t="s">
        <v>548</v>
      </c>
      <c r="AQ29" s="830"/>
      <c r="AR29" s="830"/>
      <c r="AS29" s="830"/>
      <c r="AT29" s="830"/>
      <c r="AU29" s="830" t="s">
        <v>548</v>
      </c>
      <c r="AV29" s="830"/>
      <c r="AW29" s="830"/>
      <c r="AX29" s="830"/>
      <c r="AY29" s="830"/>
      <c r="AZ29" s="831" t="s">
        <v>548</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2">
      <c r="A30" s="230">
        <v>3</v>
      </c>
      <c r="B30" s="780" t="s">
        <v>390</v>
      </c>
      <c r="C30" s="781"/>
      <c r="D30" s="781"/>
      <c r="E30" s="781"/>
      <c r="F30" s="781"/>
      <c r="G30" s="781"/>
      <c r="H30" s="781"/>
      <c r="I30" s="781"/>
      <c r="J30" s="781"/>
      <c r="K30" s="781"/>
      <c r="L30" s="781"/>
      <c r="M30" s="781"/>
      <c r="N30" s="781"/>
      <c r="O30" s="781"/>
      <c r="P30" s="782"/>
      <c r="Q30" s="783">
        <v>1323</v>
      </c>
      <c r="R30" s="784"/>
      <c r="S30" s="784"/>
      <c r="T30" s="784"/>
      <c r="U30" s="784"/>
      <c r="V30" s="784">
        <v>1270</v>
      </c>
      <c r="W30" s="784"/>
      <c r="X30" s="784"/>
      <c r="Y30" s="784"/>
      <c r="Z30" s="784"/>
      <c r="AA30" s="784">
        <v>54</v>
      </c>
      <c r="AB30" s="784"/>
      <c r="AC30" s="784"/>
      <c r="AD30" s="784"/>
      <c r="AE30" s="785"/>
      <c r="AF30" s="786">
        <v>54</v>
      </c>
      <c r="AG30" s="787"/>
      <c r="AH30" s="787"/>
      <c r="AI30" s="787"/>
      <c r="AJ30" s="788"/>
      <c r="AK30" s="834">
        <v>235</v>
      </c>
      <c r="AL30" s="830"/>
      <c r="AM30" s="830"/>
      <c r="AN30" s="830"/>
      <c r="AO30" s="830"/>
      <c r="AP30" s="830" t="s">
        <v>548</v>
      </c>
      <c r="AQ30" s="830"/>
      <c r="AR30" s="830"/>
      <c r="AS30" s="830"/>
      <c r="AT30" s="830"/>
      <c r="AU30" s="830" t="s">
        <v>548</v>
      </c>
      <c r="AV30" s="830"/>
      <c r="AW30" s="830"/>
      <c r="AX30" s="830"/>
      <c r="AY30" s="830"/>
      <c r="AZ30" s="831" t="s">
        <v>548</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2">
      <c r="A31" s="230">
        <v>4</v>
      </c>
      <c r="B31" s="780" t="s">
        <v>391</v>
      </c>
      <c r="C31" s="781"/>
      <c r="D31" s="781"/>
      <c r="E31" s="781"/>
      <c r="F31" s="781"/>
      <c r="G31" s="781"/>
      <c r="H31" s="781"/>
      <c r="I31" s="781"/>
      <c r="J31" s="781"/>
      <c r="K31" s="781"/>
      <c r="L31" s="781"/>
      <c r="M31" s="781"/>
      <c r="N31" s="781"/>
      <c r="O31" s="781"/>
      <c r="P31" s="782"/>
      <c r="Q31" s="783">
        <v>1984</v>
      </c>
      <c r="R31" s="784"/>
      <c r="S31" s="784"/>
      <c r="T31" s="784"/>
      <c r="U31" s="784"/>
      <c r="V31" s="784">
        <v>1915</v>
      </c>
      <c r="W31" s="784"/>
      <c r="X31" s="784"/>
      <c r="Y31" s="784"/>
      <c r="Z31" s="784"/>
      <c r="AA31" s="784">
        <v>70</v>
      </c>
      <c r="AB31" s="784"/>
      <c r="AC31" s="784"/>
      <c r="AD31" s="784"/>
      <c r="AE31" s="785"/>
      <c r="AF31" s="786">
        <v>565</v>
      </c>
      <c r="AG31" s="787"/>
      <c r="AH31" s="787"/>
      <c r="AI31" s="787"/>
      <c r="AJ31" s="788"/>
      <c r="AK31" s="834">
        <v>738</v>
      </c>
      <c r="AL31" s="830"/>
      <c r="AM31" s="830"/>
      <c r="AN31" s="830"/>
      <c r="AO31" s="830"/>
      <c r="AP31" s="830">
        <v>16160</v>
      </c>
      <c r="AQ31" s="830"/>
      <c r="AR31" s="830"/>
      <c r="AS31" s="830"/>
      <c r="AT31" s="830"/>
      <c r="AU31" s="830">
        <v>11749</v>
      </c>
      <c r="AV31" s="830"/>
      <c r="AW31" s="830"/>
      <c r="AX31" s="830"/>
      <c r="AY31" s="830"/>
      <c r="AZ31" s="831" t="s">
        <v>548</v>
      </c>
      <c r="BA31" s="831"/>
      <c r="BB31" s="831"/>
      <c r="BC31" s="831"/>
      <c r="BD31" s="831"/>
      <c r="BE31" s="832" t="s">
        <v>392</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2">
      <c r="A32" s="230">
        <v>5</v>
      </c>
      <c r="B32" s="780"/>
      <c r="C32" s="781"/>
      <c r="D32" s="781"/>
      <c r="E32" s="781"/>
      <c r="F32" s="781"/>
      <c r="G32" s="781"/>
      <c r="H32" s="781"/>
      <c r="I32" s="781"/>
      <c r="J32" s="781"/>
      <c r="K32" s="781"/>
      <c r="L32" s="781"/>
      <c r="M32" s="781"/>
      <c r="N32" s="781"/>
      <c r="O32" s="781"/>
      <c r="P32" s="782"/>
      <c r="Q32" s="783"/>
      <c r="R32" s="784"/>
      <c r="S32" s="784"/>
      <c r="T32" s="784"/>
      <c r="U32" s="784"/>
      <c r="V32" s="784"/>
      <c r="W32" s="784"/>
      <c r="X32" s="784"/>
      <c r="Y32" s="784"/>
      <c r="Z32" s="784"/>
      <c r="AA32" s="784"/>
      <c r="AB32" s="784"/>
      <c r="AC32" s="784"/>
      <c r="AD32" s="784"/>
      <c r="AE32" s="785"/>
      <c r="AF32" s="786"/>
      <c r="AG32" s="787"/>
      <c r="AH32" s="787"/>
      <c r="AI32" s="787"/>
      <c r="AJ32" s="788"/>
      <c r="AK32" s="834"/>
      <c r="AL32" s="830"/>
      <c r="AM32" s="830"/>
      <c r="AN32" s="830"/>
      <c r="AO32" s="830"/>
      <c r="AP32" s="830"/>
      <c r="AQ32" s="830"/>
      <c r="AR32" s="830"/>
      <c r="AS32" s="830"/>
      <c r="AT32" s="830"/>
      <c r="AU32" s="830"/>
      <c r="AV32" s="830"/>
      <c r="AW32" s="830"/>
      <c r="AX32" s="830"/>
      <c r="AY32" s="830"/>
      <c r="AZ32" s="831"/>
      <c r="BA32" s="831"/>
      <c r="BB32" s="831"/>
      <c r="BC32" s="831"/>
      <c r="BD32" s="831"/>
      <c r="BE32" s="832"/>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2">
      <c r="A33" s="230">
        <v>6</v>
      </c>
      <c r="B33" s="780"/>
      <c r="C33" s="781"/>
      <c r="D33" s="781"/>
      <c r="E33" s="781"/>
      <c r="F33" s="781"/>
      <c r="G33" s="781"/>
      <c r="H33" s="781"/>
      <c r="I33" s="781"/>
      <c r="J33" s="781"/>
      <c r="K33" s="781"/>
      <c r="L33" s="781"/>
      <c r="M33" s="781"/>
      <c r="N33" s="781"/>
      <c r="O33" s="781"/>
      <c r="P33" s="782"/>
      <c r="Q33" s="783"/>
      <c r="R33" s="784"/>
      <c r="S33" s="784"/>
      <c r="T33" s="784"/>
      <c r="U33" s="784"/>
      <c r="V33" s="784"/>
      <c r="W33" s="784"/>
      <c r="X33" s="784"/>
      <c r="Y33" s="784"/>
      <c r="Z33" s="784"/>
      <c r="AA33" s="784"/>
      <c r="AB33" s="784"/>
      <c r="AC33" s="784"/>
      <c r="AD33" s="784"/>
      <c r="AE33" s="785"/>
      <c r="AF33" s="786"/>
      <c r="AG33" s="787"/>
      <c r="AH33" s="787"/>
      <c r="AI33" s="787"/>
      <c r="AJ33" s="788"/>
      <c r="AK33" s="834"/>
      <c r="AL33" s="830"/>
      <c r="AM33" s="830"/>
      <c r="AN33" s="830"/>
      <c r="AO33" s="830"/>
      <c r="AP33" s="830"/>
      <c r="AQ33" s="830"/>
      <c r="AR33" s="830"/>
      <c r="AS33" s="830"/>
      <c r="AT33" s="830"/>
      <c r="AU33" s="830"/>
      <c r="AV33" s="830"/>
      <c r="AW33" s="830"/>
      <c r="AX33" s="830"/>
      <c r="AY33" s="830"/>
      <c r="AZ33" s="831"/>
      <c r="BA33" s="831"/>
      <c r="BB33" s="831"/>
      <c r="BC33" s="831"/>
      <c r="BD33" s="831"/>
      <c r="BE33" s="832"/>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2">
      <c r="A34" s="230">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2">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2">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2">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2">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2">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2">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2">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2">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2">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2">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2">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2">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2">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2">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2">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2">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2">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2">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2">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2">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2">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2">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2">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2">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2">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2">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5">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2">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393</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5">
      <c r="A63" s="228" t="s">
        <v>376</v>
      </c>
      <c r="B63" s="789" t="s">
        <v>394</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1267</v>
      </c>
      <c r="AG63" s="844"/>
      <c r="AH63" s="844"/>
      <c r="AI63" s="844"/>
      <c r="AJ63" s="845"/>
      <c r="AK63" s="846"/>
      <c r="AL63" s="841"/>
      <c r="AM63" s="841"/>
      <c r="AN63" s="841"/>
      <c r="AO63" s="841"/>
      <c r="AP63" s="844">
        <v>16160</v>
      </c>
      <c r="AQ63" s="844"/>
      <c r="AR63" s="844"/>
      <c r="AS63" s="844"/>
      <c r="AT63" s="844"/>
      <c r="AU63" s="844">
        <v>11749</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5">
      <c r="A65" s="220" t="s">
        <v>395</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2">
      <c r="A66" s="727" t="s">
        <v>396</v>
      </c>
      <c r="B66" s="728"/>
      <c r="C66" s="728"/>
      <c r="D66" s="728"/>
      <c r="E66" s="728"/>
      <c r="F66" s="728"/>
      <c r="G66" s="728"/>
      <c r="H66" s="728"/>
      <c r="I66" s="728"/>
      <c r="J66" s="728"/>
      <c r="K66" s="728"/>
      <c r="L66" s="728"/>
      <c r="M66" s="728"/>
      <c r="N66" s="728"/>
      <c r="O66" s="728"/>
      <c r="P66" s="729"/>
      <c r="Q66" s="733" t="s">
        <v>380</v>
      </c>
      <c r="R66" s="734"/>
      <c r="S66" s="734"/>
      <c r="T66" s="734"/>
      <c r="U66" s="735"/>
      <c r="V66" s="733" t="s">
        <v>381</v>
      </c>
      <c r="W66" s="734"/>
      <c r="X66" s="734"/>
      <c r="Y66" s="734"/>
      <c r="Z66" s="735"/>
      <c r="AA66" s="733" t="s">
        <v>382</v>
      </c>
      <c r="AB66" s="734"/>
      <c r="AC66" s="734"/>
      <c r="AD66" s="734"/>
      <c r="AE66" s="735"/>
      <c r="AF66" s="854" t="s">
        <v>383</v>
      </c>
      <c r="AG66" s="815"/>
      <c r="AH66" s="815"/>
      <c r="AI66" s="815"/>
      <c r="AJ66" s="855"/>
      <c r="AK66" s="733" t="s">
        <v>384</v>
      </c>
      <c r="AL66" s="728"/>
      <c r="AM66" s="728"/>
      <c r="AN66" s="728"/>
      <c r="AO66" s="729"/>
      <c r="AP66" s="733" t="s">
        <v>385</v>
      </c>
      <c r="AQ66" s="734"/>
      <c r="AR66" s="734"/>
      <c r="AS66" s="734"/>
      <c r="AT66" s="735"/>
      <c r="AU66" s="733" t="s">
        <v>397</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5">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2">
      <c r="A68" s="224">
        <v>1</v>
      </c>
      <c r="B68" s="869" t="s">
        <v>551</v>
      </c>
      <c r="C68" s="870"/>
      <c r="D68" s="870"/>
      <c r="E68" s="870"/>
      <c r="F68" s="870"/>
      <c r="G68" s="870"/>
      <c r="H68" s="870"/>
      <c r="I68" s="870"/>
      <c r="J68" s="870"/>
      <c r="K68" s="870"/>
      <c r="L68" s="870"/>
      <c r="M68" s="870"/>
      <c r="N68" s="870"/>
      <c r="O68" s="870"/>
      <c r="P68" s="871"/>
      <c r="Q68" s="872">
        <v>600</v>
      </c>
      <c r="R68" s="866"/>
      <c r="S68" s="866"/>
      <c r="T68" s="866"/>
      <c r="U68" s="866"/>
      <c r="V68" s="866">
        <v>590</v>
      </c>
      <c r="W68" s="866"/>
      <c r="X68" s="866"/>
      <c r="Y68" s="866"/>
      <c r="Z68" s="866"/>
      <c r="AA68" s="866">
        <v>10</v>
      </c>
      <c r="AB68" s="866"/>
      <c r="AC68" s="866"/>
      <c r="AD68" s="866"/>
      <c r="AE68" s="866"/>
      <c r="AF68" s="866">
        <v>10</v>
      </c>
      <c r="AG68" s="866"/>
      <c r="AH68" s="866"/>
      <c r="AI68" s="866"/>
      <c r="AJ68" s="866"/>
      <c r="AK68" s="866" t="s">
        <v>485</v>
      </c>
      <c r="AL68" s="866"/>
      <c r="AM68" s="866"/>
      <c r="AN68" s="866"/>
      <c r="AO68" s="866"/>
      <c r="AP68" s="866">
        <v>135</v>
      </c>
      <c r="AQ68" s="866"/>
      <c r="AR68" s="866"/>
      <c r="AS68" s="866"/>
      <c r="AT68" s="866"/>
      <c r="AU68" s="866">
        <v>68</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2">
      <c r="A69" s="226">
        <v>2</v>
      </c>
      <c r="B69" s="873" t="s">
        <v>560</v>
      </c>
      <c r="C69" s="874"/>
      <c r="D69" s="874"/>
      <c r="E69" s="874"/>
      <c r="F69" s="874"/>
      <c r="G69" s="874"/>
      <c r="H69" s="874"/>
      <c r="I69" s="874"/>
      <c r="J69" s="874"/>
      <c r="K69" s="874"/>
      <c r="L69" s="874"/>
      <c r="M69" s="874"/>
      <c r="N69" s="874"/>
      <c r="O69" s="874"/>
      <c r="P69" s="875"/>
      <c r="Q69" s="876">
        <v>6428</v>
      </c>
      <c r="R69" s="830"/>
      <c r="S69" s="830"/>
      <c r="T69" s="830"/>
      <c r="U69" s="830"/>
      <c r="V69" s="830">
        <v>6327</v>
      </c>
      <c r="W69" s="830"/>
      <c r="X69" s="830"/>
      <c r="Y69" s="830"/>
      <c r="Z69" s="830"/>
      <c r="AA69" s="830">
        <v>101</v>
      </c>
      <c r="AB69" s="830"/>
      <c r="AC69" s="830"/>
      <c r="AD69" s="830"/>
      <c r="AE69" s="830"/>
      <c r="AF69" s="830">
        <v>73</v>
      </c>
      <c r="AG69" s="830"/>
      <c r="AH69" s="830"/>
      <c r="AI69" s="830"/>
      <c r="AJ69" s="830"/>
      <c r="AK69" s="830" t="s">
        <v>485</v>
      </c>
      <c r="AL69" s="830"/>
      <c r="AM69" s="830"/>
      <c r="AN69" s="830"/>
      <c r="AO69" s="830"/>
      <c r="AP69" s="830">
        <v>3094</v>
      </c>
      <c r="AQ69" s="830"/>
      <c r="AR69" s="830"/>
      <c r="AS69" s="830"/>
      <c r="AT69" s="830"/>
      <c r="AU69" s="830">
        <v>427</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2">
      <c r="A70" s="226">
        <v>3</v>
      </c>
      <c r="B70" s="873" t="s">
        <v>552</v>
      </c>
      <c r="C70" s="874"/>
      <c r="D70" s="874"/>
      <c r="E70" s="874"/>
      <c r="F70" s="874"/>
      <c r="G70" s="874"/>
      <c r="H70" s="874"/>
      <c r="I70" s="874"/>
      <c r="J70" s="874"/>
      <c r="K70" s="874"/>
      <c r="L70" s="874"/>
      <c r="M70" s="874"/>
      <c r="N70" s="874"/>
      <c r="O70" s="874"/>
      <c r="P70" s="875"/>
      <c r="Q70" s="876">
        <v>3299</v>
      </c>
      <c r="R70" s="830"/>
      <c r="S70" s="830"/>
      <c r="T70" s="830"/>
      <c r="U70" s="830"/>
      <c r="V70" s="830">
        <v>3229</v>
      </c>
      <c r="W70" s="830"/>
      <c r="X70" s="830"/>
      <c r="Y70" s="830"/>
      <c r="Z70" s="830"/>
      <c r="AA70" s="830">
        <v>69</v>
      </c>
      <c r="AB70" s="830"/>
      <c r="AC70" s="830"/>
      <c r="AD70" s="830"/>
      <c r="AE70" s="830"/>
      <c r="AF70" s="830">
        <v>69</v>
      </c>
      <c r="AG70" s="830"/>
      <c r="AH70" s="830"/>
      <c r="AI70" s="830"/>
      <c r="AJ70" s="830"/>
      <c r="AK70" s="830" t="s">
        <v>485</v>
      </c>
      <c r="AL70" s="830"/>
      <c r="AM70" s="830"/>
      <c r="AN70" s="830"/>
      <c r="AO70" s="830"/>
      <c r="AP70" s="830">
        <v>1939</v>
      </c>
      <c r="AQ70" s="830"/>
      <c r="AR70" s="830"/>
      <c r="AS70" s="830"/>
      <c r="AT70" s="830"/>
      <c r="AU70" s="830">
        <v>570</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2">
      <c r="A71" s="226">
        <v>4</v>
      </c>
      <c r="B71" s="873" t="s">
        <v>553</v>
      </c>
      <c r="C71" s="874"/>
      <c r="D71" s="874"/>
      <c r="E71" s="874"/>
      <c r="F71" s="874"/>
      <c r="G71" s="874"/>
      <c r="H71" s="874"/>
      <c r="I71" s="874"/>
      <c r="J71" s="874"/>
      <c r="K71" s="874"/>
      <c r="L71" s="874"/>
      <c r="M71" s="874"/>
      <c r="N71" s="874"/>
      <c r="O71" s="874"/>
      <c r="P71" s="875"/>
      <c r="Q71" s="876">
        <v>105</v>
      </c>
      <c r="R71" s="830"/>
      <c r="S71" s="830"/>
      <c r="T71" s="830"/>
      <c r="U71" s="830"/>
      <c r="V71" s="830">
        <v>101</v>
      </c>
      <c r="W71" s="830"/>
      <c r="X71" s="830"/>
      <c r="Y71" s="830"/>
      <c r="Z71" s="830"/>
      <c r="AA71" s="830">
        <v>5</v>
      </c>
      <c r="AB71" s="830"/>
      <c r="AC71" s="830"/>
      <c r="AD71" s="830"/>
      <c r="AE71" s="830"/>
      <c r="AF71" s="830">
        <v>5</v>
      </c>
      <c r="AG71" s="830"/>
      <c r="AH71" s="830"/>
      <c r="AI71" s="830"/>
      <c r="AJ71" s="830"/>
      <c r="AK71" s="830" t="s">
        <v>485</v>
      </c>
      <c r="AL71" s="830"/>
      <c r="AM71" s="830"/>
      <c r="AN71" s="830"/>
      <c r="AO71" s="830"/>
      <c r="AP71" s="830" t="s">
        <v>485</v>
      </c>
      <c r="AQ71" s="830"/>
      <c r="AR71" s="830"/>
      <c r="AS71" s="830"/>
      <c r="AT71" s="830"/>
      <c r="AU71" s="830" t="s">
        <v>485</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2">
      <c r="A72" s="226">
        <v>5</v>
      </c>
      <c r="B72" s="873" t="s">
        <v>554</v>
      </c>
      <c r="C72" s="874"/>
      <c r="D72" s="874"/>
      <c r="E72" s="874"/>
      <c r="F72" s="874"/>
      <c r="G72" s="874"/>
      <c r="H72" s="874"/>
      <c r="I72" s="874"/>
      <c r="J72" s="874"/>
      <c r="K72" s="874"/>
      <c r="L72" s="874"/>
      <c r="M72" s="874"/>
      <c r="N72" s="874"/>
      <c r="O72" s="874"/>
      <c r="P72" s="875"/>
      <c r="Q72" s="876">
        <v>290</v>
      </c>
      <c r="R72" s="830"/>
      <c r="S72" s="830"/>
      <c r="T72" s="830"/>
      <c r="U72" s="830"/>
      <c r="V72" s="830">
        <v>250</v>
      </c>
      <c r="W72" s="830"/>
      <c r="X72" s="830"/>
      <c r="Y72" s="830"/>
      <c r="Z72" s="830"/>
      <c r="AA72" s="830">
        <v>40</v>
      </c>
      <c r="AB72" s="830"/>
      <c r="AC72" s="830"/>
      <c r="AD72" s="830"/>
      <c r="AE72" s="830"/>
      <c r="AF72" s="830">
        <v>40</v>
      </c>
      <c r="AG72" s="830"/>
      <c r="AH72" s="830"/>
      <c r="AI72" s="830"/>
      <c r="AJ72" s="830"/>
      <c r="AK72" s="830" t="s">
        <v>559</v>
      </c>
      <c r="AL72" s="830"/>
      <c r="AM72" s="830"/>
      <c r="AN72" s="830"/>
      <c r="AO72" s="830"/>
      <c r="AP72" s="830" t="s">
        <v>559</v>
      </c>
      <c r="AQ72" s="830"/>
      <c r="AR72" s="830"/>
      <c r="AS72" s="830"/>
      <c r="AT72" s="830"/>
      <c r="AU72" s="830" t="s">
        <v>559</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2">
      <c r="A73" s="226">
        <v>6</v>
      </c>
      <c r="B73" s="873" t="s">
        <v>555</v>
      </c>
      <c r="C73" s="874"/>
      <c r="D73" s="874"/>
      <c r="E73" s="874"/>
      <c r="F73" s="874"/>
      <c r="G73" s="874"/>
      <c r="H73" s="874"/>
      <c r="I73" s="874"/>
      <c r="J73" s="874"/>
      <c r="K73" s="874"/>
      <c r="L73" s="874"/>
      <c r="M73" s="874"/>
      <c r="N73" s="874"/>
      <c r="O73" s="874"/>
      <c r="P73" s="875"/>
      <c r="Q73" s="876">
        <v>1428744</v>
      </c>
      <c r="R73" s="830"/>
      <c r="S73" s="830"/>
      <c r="T73" s="830"/>
      <c r="U73" s="830"/>
      <c r="V73" s="830">
        <v>1401874</v>
      </c>
      <c r="W73" s="830"/>
      <c r="X73" s="830"/>
      <c r="Y73" s="830"/>
      <c r="Z73" s="830"/>
      <c r="AA73" s="830">
        <v>26871</v>
      </c>
      <c r="AB73" s="830"/>
      <c r="AC73" s="830"/>
      <c r="AD73" s="830"/>
      <c r="AE73" s="830"/>
      <c r="AF73" s="830">
        <v>26871</v>
      </c>
      <c r="AG73" s="830"/>
      <c r="AH73" s="830"/>
      <c r="AI73" s="830"/>
      <c r="AJ73" s="830"/>
      <c r="AK73" s="830">
        <v>12578</v>
      </c>
      <c r="AL73" s="830"/>
      <c r="AM73" s="830"/>
      <c r="AN73" s="830"/>
      <c r="AO73" s="830"/>
      <c r="AP73" s="830" t="s">
        <v>559</v>
      </c>
      <c r="AQ73" s="830"/>
      <c r="AR73" s="830"/>
      <c r="AS73" s="830"/>
      <c r="AT73" s="830"/>
      <c r="AU73" s="830" t="s">
        <v>559</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2">
      <c r="A74" s="226">
        <v>7</v>
      </c>
      <c r="B74" s="873" t="s">
        <v>556</v>
      </c>
      <c r="C74" s="874"/>
      <c r="D74" s="874"/>
      <c r="E74" s="874"/>
      <c r="F74" s="874"/>
      <c r="G74" s="874"/>
      <c r="H74" s="874"/>
      <c r="I74" s="874"/>
      <c r="J74" s="874"/>
      <c r="K74" s="874"/>
      <c r="L74" s="874"/>
      <c r="M74" s="874"/>
      <c r="N74" s="874"/>
      <c r="O74" s="874"/>
      <c r="P74" s="875"/>
      <c r="Q74" s="876">
        <v>38877</v>
      </c>
      <c r="R74" s="830"/>
      <c r="S74" s="830"/>
      <c r="T74" s="830"/>
      <c r="U74" s="830"/>
      <c r="V74" s="830">
        <v>35991</v>
      </c>
      <c r="W74" s="830"/>
      <c r="X74" s="830"/>
      <c r="Y74" s="830"/>
      <c r="Z74" s="830"/>
      <c r="AA74" s="830">
        <v>2886</v>
      </c>
      <c r="AB74" s="830"/>
      <c r="AC74" s="830"/>
      <c r="AD74" s="830"/>
      <c r="AE74" s="830"/>
      <c r="AF74" s="830">
        <v>27482</v>
      </c>
      <c r="AG74" s="830"/>
      <c r="AH74" s="830"/>
      <c r="AI74" s="830"/>
      <c r="AJ74" s="830"/>
      <c r="AK74" s="830" t="s">
        <v>559</v>
      </c>
      <c r="AL74" s="830"/>
      <c r="AM74" s="830"/>
      <c r="AN74" s="830"/>
      <c r="AO74" s="830"/>
      <c r="AP74" s="830">
        <v>96454</v>
      </c>
      <c r="AQ74" s="830"/>
      <c r="AR74" s="830"/>
      <c r="AS74" s="830"/>
      <c r="AT74" s="830"/>
      <c r="AU74" s="830" t="s">
        <v>559</v>
      </c>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2">
      <c r="A75" s="226">
        <v>8</v>
      </c>
      <c r="B75" s="873" t="s">
        <v>557</v>
      </c>
      <c r="C75" s="874"/>
      <c r="D75" s="874"/>
      <c r="E75" s="874"/>
      <c r="F75" s="874"/>
      <c r="G75" s="874"/>
      <c r="H75" s="874"/>
      <c r="I75" s="874"/>
      <c r="J75" s="874"/>
      <c r="K75" s="874"/>
      <c r="L75" s="874"/>
      <c r="M75" s="874"/>
      <c r="N75" s="874"/>
      <c r="O75" s="874"/>
      <c r="P75" s="875"/>
      <c r="Q75" s="877">
        <v>6104</v>
      </c>
      <c r="R75" s="878"/>
      <c r="S75" s="878"/>
      <c r="T75" s="878"/>
      <c r="U75" s="834"/>
      <c r="V75" s="879">
        <v>5983</v>
      </c>
      <c r="W75" s="878"/>
      <c r="X75" s="878"/>
      <c r="Y75" s="878"/>
      <c r="Z75" s="834"/>
      <c r="AA75" s="879">
        <v>121</v>
      </c>
      <c r="AB75" s="878"/>
      <c r="AC75" s="878"/>
      <c r="AD75" s="878"/>
      <c r="AE75" s="834"/>
      <c r="AF75" s="879">
        <v>17694</v>
      </c>
      <c r="AG75" s="878"/>
      <c r="AH75" s="878"/>
      <c r="AI75" s="878"/>
      <c r="AJ75" s="834"/>
      <c r="AK75" s="879" t="s">
        <v>559</v>
      </c>
      <c r="AL75" s="878"/>
      <c r="AM75" s="878"/>
      <c r="AN75" s="878"/>
      <c r="AO75" s="834"/>
      <c r="AP75" s="879">
        <v>24010</v>
      </c>
      <c r="AQ75" s="878"/>
      <c r="AR75" s="878"/>
      <c r="AS75" s="878"/>
      <c r="AT75" s="834"/>
      <c r="AU75" s="879" t="s">
        <v>559</v>
      </c>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2">
      <c r="A76" s="226">
        <v>9</v>
      </c>
      <c r="B76" s="873" t="s">
        <v>558</v>
      </c>
      <c r="C76" s="874"/>
      <c r="D76" s="874"/>
      <c r="E76" s="874"/>
      <c r="F76" s="874"/>
      <c r="G76" s="874"/>
      <c r="H76" s="874"/>
      <c r="I76" s="874"/>
      <c r="J76" s="874"/>
      <c r="K76" s="874"/>
      <c r="L76" s="874"/>
      <c r="M76" s="874"/>
      <c r="N76" s="874"/>
      <c r="O76" s="874"/>
      <c r="P76" s="875"/>
      <c r="Q76" s="877">
        <v>1318</v>
      </c>
      <c r="R76" s="878"/>
      <c r="S76" s="878"/>
      <c r="T76" s="878"/>
      <c r="U76" s="834"/>
      <c r="V76" s="879">
        <v>1183</v>
      </c>
      <c r="W76" s="878"/>
      <c r="X76" s="878"/>
      <c r="Y76" s="878"/>
      <c r="Z76" s="834"/>
      <c r="AA76" s="879">
        <v>135</v>
      </c>
      <c r="AB76" s="878"/>
      <c r="AC76" s="878"/>
      <c r="AD76" s="878"/>
      <c r="AE76" s="834"/>
      <c r="AF76" s="879">
        <v>1719</v>
      </c>
      <c r="AG76" s="878"/>
      <c r="AH76" s="878"/>
      <c r="AI76" s="878"/>
      <c r="AJ76" s="834"/>
      <c r="AK76" s="879">
        <v>6</v>
      </c>
      <c r="AL76" s="878"/>
      <c r="AM76" s="878"/>
      <c r="AN76" s="878"/>
      <c r="AO76" s="834"/>
      <c r="AP76" s="879">
        <v>2596</v>
      </c>
      <c r="AQ76" s="878"/>
      <c r="AR76" s="878"/>
      <c r="AS76" s="878"/>
      <c r="AT76" s="834"/>
      <c r="AU76" s="879" t="s">
        <v>485</v>
      </c>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2">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2">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2">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2">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2">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2">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2">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2">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2">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2">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2">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5">
      <c r="A88" s="228" t="s">
        <v>376</v>
      </c>
      <c r="B88" s="789" t="s">
        <v>398</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v>73963</v>
      </c>
      <c r="AG88" s="844"/>
      <c r="AH88" s="844"/>
      <c r="AI88" s="844"/>
      <c r="AJ88" s="844"/>
      <c r="AK88" s="841"/>
      <c r="AL88" s="841"/>
      <c r="AM88" s="841"/>
      <c r="AN88" s="841"/>
      <c r="AO88" s="841"/>
      <c r="AP88" s="844">
        <v>128228</v>
      </c>
      <c r="AQ88" s="844"/>
      <c r="AR88" s="844"/>
      <c r="AS88" s="844"/>
      <c r="AT88" s="844"/>
      <c r="AU88" s="844">
        <v>1065</v>
      </c>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376</v>
      </c>
      <c r="BR102" s="789" t="s">
        <v>399</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v>105</v>
      </c>
      <c r="CS102" s="852"/>
      <c r="CT102" s="852"/>
      <c r="CU102" s="852"/>
      <c r="CV102" s="891"/>
      <c r="CW102" s="890">
        <v>5</v>
      </c>
      <c r="CX102" s="852"/>
      <c r="CY102" s="852"/>
      <c r="CZ102" s="852"/>
      <c r="DA102" s="891"/>
      <c r="DB102" s="890"/>
      <c r="DC102" s="852"/>
      <c r="DD102" s="852"/>
      <c r="DE102" s="852"/>
      <c r="DF102" s="891"/>
      <c r="DG102" s="890"/>
      <c r="DH102" s="852"/>
      <c r="DI102" s="852"/>
      <c r="DJ102" s="852"/>
      <c r="DK102" s="891"/>
      <c r="DL102" s="890"/>
      <c r="DM102" s="852"/>
      <c r="DN102" s="852"/>
      <c r="DO102" s="852"/>
      <c r="DP102" s="891"/>
      <c r="DQ102" s="890"/>
      <c r="DR102" s="852"/>
      <c r="DS102" s="852"/>
      <c r="DT102" s="852"/>
      <c r="DU102" s="891"/>
      <c r="DV102" s="789"/>
      <c r="DW102" s="790"/>
      <c r="DX102" s="790"/>
      <c r="DY102" s="790"/>
      <c r="DZ102" s="914"/>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400</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401</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402</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403</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17" t="s">
        <v>404</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405</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2">
      <c r="A109" s="912" t="s">
        <v>406</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407</v>
      </c>
      <c r="AB109" s="893"/>
      <c r="AC109" s="893"/>
      <c r="AD109" s="893"/>
      <c r="AE109" s="894"/>
      <c r="AF109" s="892" t="s">
        <v>408</v>
      </c>
      <c r="AG109" s="893"/>
      <c r="AH109" s="893"/>
      <c r="AI109" s="893"/>
      <c r="AJ109" s="894"/>
      <c r="AK109" s="892" t="s">
        <v>294</v>
      </c>
      <c r="AL109" s="893"/>
      <c r="AM109" s="893"/>
      <c r="AN109" s="893"/>
      <c r="AO109" s="894"/>
      <c r="AP109" s="892" t="s">
        <v>409</v>
      </c>
      <c r="AQ109" s="893"/>
      <c r="AR109" s="893"/>
      <c r="AS109" s="893"/>
      <c r="AT109" s="895"/>
      <c r="AU109" s="912" t="s">
        <v>406</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407</v>
      </c>
      <c r="BR109" s="893"/>
      <c r="BS109" s="893"/>
      <c r="BT109" s="893"/>
      <c r="BU109" s="894"/>
      <c r="BV109" s="892" t="s">
        <v>408</v>
      </c>
      <c r="BW109" s="893"/>
      <c r="BX109" s="893"/>
      <c r="BY109" s="893"/>
      <c r="BZ109" s="894"/>
      <c r="CA109" s="892" t="s">
        <v>294</v>
      </c>
      <c r="CB109" s="893"/>
      <c r="CC109" s="893"/>
      <c r="CD109" s="893"/>
      <c r="CE109" s="894"/>
      <c r="CF109" s="913" t="s">
        <v>409</v>
      </c>
      <c r="CG109" s="913"/>
      <c r="CH109" s="913"/>
      <c r="CI109" s="913"/>
      <c r="CJ109" s="913"/>
      <c r="CK109" s="892" t="s">
        <v>410</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407</v>
      </c>
      <c r="DH109" s="893"/>
      <c r="DI109" s="893"/>
      <c r="DJ109" s="893"/>
      <c r="DK109" s="894"/>
      <c r="DL109" s="892" t="s">
        <v>408</v>
      </c>
      <c r="DM109" s="893"/>
      <c r="DN109" s="893"/>
      <c r="DO109" s="893"/>
      <c r="DP109" s="894"/>
      <c r="DQ109" s="892" t="s">
        <v>294</v>
      </c>
      <c r="DR109" s="893"/>
      <c r="DS109" s="893"/>
      <c r="DT109" s="893"/>
      <c r="DU109" s="894"/>
      <c r="DV109" s="892" t="s">
        <v>409</v>
      </c>
      <c r="DW109" s="893"/>
      <c r="DX109" s="893"/>
      <c r="DY109" s="893"/>
      <c r="DZ109" s="895"/>
    </row>
    <row r="110" spans="1:131" s="218" customFormat="1" ht="26.25" customHeight="1" x14ac:dyDescent="0.2">
      <c r="A110" s="896" t="s">
        <v>411</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1771686</v>
      </c>
      <c r="AB110" s="900"/>
      <c r="AC110" s="900"/>
      <c r="AD110" s="900"/>
      <c r="AE110" s="901"/>
      <c r="AF110" s="902">
        <v>1690263</v>
      </c>
      <c r="AG110" s="900"/>
      <c r="AH110" s="900"/>
      <c r="AI110" s="900"/>
      <c r="AJ110" s="901"/>
      <c r="AK110" s="902">
        <v>1510000</v>
      </c>
      <c r="AL110" s="900"/>
      <c r="AM110" s="900"/>
      <c r="AN110" s="900"/>
      <c r="AO110" s="901"/>
      <c r="AP110" s="903">
        <v>11.1</v>
      </c>
      <c r="AQ110" s="904"/>
      <c r="AR110" s="904"/>
      <c r="AS110" s="904"/>
      <c r="AT110" s="905"/>
      <c r="AU110" s="906" t="s">
        <v>69</v>
      </c>
      <c r="AV110" s="907"/>
      <c r="AW110" s="907"/>
      <c r="AX110" s="907"/>
      <c r="AY110" s="907"/>
      <c r="AZ110" s="929" t="s">
        <v>412</v>
      </c>
      <c r="BA110" s="897"/>
      <c r="BB110" s="897"/>
      <c r="BC110" s="897"/>
      <c r="BD110" s="897"/>
      <c r="BE110" s="897"/>
      <c r="BF110" s="897"/>
      <c r="BG110" s="897"/>
      <c r="BH110" s="897"/>
      <c r="BI110" s="897"/>
      <c r="BJ110" s="897"/>
      <c r="BK110" s="897"/>
      <c r="BL110" s="897"/>
      <c r="BM110" s="897"/>
      <c r="BN110" s="897"/>
      <c r="BO110" s="897"/>
      <c r="BP110" s="898"/>
      <c r="BQ110" s="930">
        <v>17385493</v>
      </c>
      <c r="BR110" s="931"/>
      <c r="BS110" s="931"/>
      <c r="BT110" s="931"/>
      <c r="BU110" s="931"/>
      <c r="BV110" s="931">
        <v>16179013</v>
      </c>
      <c r="BW110" s="931"/>
      <c r="BX110" s="931"/>
      <c r="BY110" s="931"/>
      <c r="BZ110" s="931"/>
      <c r="CA110" s="931">
        <v>15920163</v>
      </c>
      <c r="CB110" s="931"/>
      <c r="CC110" s="931"/>
      <c r="CD110" s="931"/>
      <c r="CE110" s="931"/>
      <c r="CF110" s="944">
        <v>117</v>
      </c>
      <c r="CG110" s="945"/>
      <c r="CH110" s="945"/>
      <c r="CI110" s="945"/>
      <c r="CJ110" s="945"/>
      <c r="CK110" s="946" t="s">
        <v>413</v>
      </c>
      <c r="CL110" s="947"/>
      <c r="CM110" s="929" t="s">
        <v>414</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v>2986</v>
      </c>
      <c r="DH110" s="931"/>
      <c r="DI110" s="931"/>
      <c r="DJ110" s="931"/>
      <c r="DK110" s="931"/>
      <c r="DL110" s="931">
        <v>2374</v>
      </c>
      <c r="DM110" s="931"/>
      <c r="DN110" s="931"/>
      <c r="DO110" s="931"/>
      <c r="DP110" s="931"/>
      <c r="DQ110" s="931">
        <v>1833</v>
      </c>
      <c r="DR110" s="931"/>
      <c r="DS110" s="931"/>
      <c r="DT110" s="931"/>
      <c r="DU110" s="931"/>
      <c r="DV110" s="932">
        <v>0</v>
      </c>
      <c r="DW110" s="932"/>
      <c r="DX110" s="932"/>
      <c r="DY110" s="932"/>
      <c r="DZ110" s="933"/>
    </row>
    <row r="111" spans="1:131" s="218" customFormat="1" ht="26.25" customHeight="1" x14ac:dyDescent="0.2">
      <c r="A111" s="934" t="s">
        <v>415</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416</v>
      </c>
      <c r="BA111" s="923"/>
      <c r="BB111" s="923"/>
      <c r="BC111" s="923"/>
      <c r="BD111" s="923"/>
      <c r="BE111" s="923"/>
      <c r="BF111" s="923"/>
      <c r="BG111" s="923"/>
      <c r="BH111" s="923"/>
      <c r="BI111" s="923"/>
      <c r="BJ111" s="923"/>
      <c r="BK111" s="923"/>
      <c r="BL111" s="923"/>
      <c r="BM111" s="923"/>
      <c r="BN111" s="923"/>
      <c r="BO111" s="923"/>
      <c r="BP111" s="924"/>
      <c r="BQ111" s="925">
        <v>2986</v>
      </c>
      <c r="BR111" s="926"/>
      <c r="BS111" s="926"/>
      <c r="BT111" s="926"/>
      <c r="BU111" s="926"/>
      <c r="BV111" s="926">
        <v>2374</v>
      </c>
      <c r="BW111" s="926"/>
      <c r="BX111" s="926"/>
      <c r="BY111" s="926"/>
      <c r="BZ111" s="926"/>
      <c r="CA111" s="926">
        <v>1833</v>
      </c>
      <c r="CB111" s="926"/>
      <c r="CC111" s="926"/>
      <c r="CD111" s="926"/>
      <c r="CE111" s="926"/>
      <c r="CF111" s="920">
        <v>0</v>
      </c>
      <c r="CG111" s="921"/>
      <c r="CH111" s="921"/>
      <c r="CI111" s="921"/>
      <c r="CJ111" s="921"/>
      <c r="CK111" s="948"/>
      <c r="CL111" s="949"/>
      <c r="CM111" s="922" t="s">
        <v>417</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18" customFormat="1" ht="26.25" customHeight="1" x14ac:dyDescent="0.2">
      <c r="A112" s="952" t="s">
        <v>418</v>
      </c>
      <c r="B112" s="953"/>
      <c r="C112" s="923" t="s">
        <v>419</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420</v>
      </c>
      <c r="BA112" s="923"/>
      <c r="BB112" s="923"/>
      <c r="BC112" s="923"/>
      <c r="BD112" s="923"/>
      <c r="BE112" s="923"/>
      <c r="BF112" s="923"/>
      <c r="BG112" s="923"/>
      <c r="BH112" s="923"/>
      <c r="BI112" s="923"/>
      <c r="BJ112" s="923"/>
      <c r="BK112" s="923"/>
      <c r="BL112" s="923"/>
      <c r="BM112" s="923"/>
      <c r="BN112" s="923"/>
      <c r="BO112" s="923"/>
      <c r="BP112" s="924"/>
      <c r="BQ112" s="925">
        <v>12857564</v>
      </c>
      <c r="BR112" s="926"/>
      <c r="BS112" s="926"/>
      <c r="BT112" s="926"/>
      <c r="BU112" s="926"/>
      <c r="BV112" s="926">
        <v>12213916</v>
      </c>
      <c r="BW112" s="926"/>
      <c r="BX112" s="926"/>
      <c r="BY112" s="926"/>
      <c r="BZ112" s="926"/>
      <c r="CA112" s="926">
        <v>11748642</v>
      </c>
      <c r="CB112" s="926"/>
      <c r="CC112" s="926"/>
      <c r="CD112" s="926"/>
      <c r="CE112" s="926"/>
      <c r="CF112" s="920">
        <v>86.3</v>
      </c>
      <c r="CG112" s="921"/>
      <c r="CH112" s="921"/>
      <c r="CI112" s="921"/>
      <c r="CJ112" s="921"/>
      <c r="CK112" s="948"/>
      <c r="CL112" s="949"/>
      <c r="CM112" s="922" t="s">
        <v>421</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2">
      <c r="A113" s="954"/>
      <c r="B113" s="955"/>
      <c r="C113" s="923" t="s">
        <v>422</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1033400</v>
      </c>
      <c r="AB113" s="938"/>
      <c r="AC113" s="938"/>
      <c r="AD113" s="938"/>
      <c r="AE113" s="939"/>
      <c r="AF113" s="940">
        <v>1021730</v>
      </c>
      <c r="AG113" s="938"/>
      <c r="AH113" s="938"/>
      <c r="AI113" s="938"/>
      <c r="AJ113" s="939"/>
      <c r="AK113" s="940">
        <v>647743</v>
      </c>
      <c r="AL113" s="938"/>
      <c r="AM113" s="938"/>
      <c r="AN113" s="938"/>
      <c r="AO113" s="939"/>
      <c r="AP113" s="941">
        <v>4.8</v>
      </c>
      <c r="AQ113" s="942"/>
      <c r="AR113" s="942"/>
      <c r="AS113" s="942"/>
      <c r="AT113" s="943"/>
      <c r="AU113" s="908"/>
      <c r="AV113" s="909"/>
      <c r="AW113" s="909"/>
      <c r="AX113" s="909"/>
      <c r="AY113" s="909"/>
      <c r="AZ113" s="922" t="s">
        <v>423</v>
      </c>
      <c r="BA113" s="923"/>
      <c r="BB113" s="923"/>
      <c r="BC113" s="923"/>
      <c r="BD113" s="923"/>
      <c r="BE113" s="923"/>
      <c r="BF113" s="923"/>
      <c r="BG113" s="923"/>
      <c r="BH113" s="923"/>
      <c r="BI113" s="923"/>
      <c r="BJ113" s="923"/>
      <c r="BK113" s="923"/>
      <c r="BL113" s="923"/>
      <c r="BM113" s="923"/>
      <c r="BN113" s="923"/>
      <c r="BO113" s="923"/>
      <c r="BP113" s="924"/>
      <c r="BQ113" s="925">
        <v>806112</v>
      </c>
      <c r="BR113" s="926"/>
      <c r="BS113" s="926"/>
      <c r="BT113" s="926"/>
      <c r="BU113" s="926"/>
      <c r="BV113" s="926">
        <v>1299697</v>
      </c>
      <c r="BW113" s="926"/>
      <c r="BX113" s="926"/>
      <c r="BY113" s="926"/>
      <c r="BZ113" s="926"/>
      <c r="CA113" s="926">
        <v>1063869</v>
      </c>
      <c r="CB113" s="926"/>
      <c r="CC113" s="926"/>
      <c r="CD113" s="926"/>
      <c r="CE113" s="926"/>
      <c r="CF113" s="920">
        <v>7.8</v>
      </c>
      <c r="CG113" s="921"/>
      <c r="CH113" s="921"/>
      <c r="CI113" s="921"/>
      <c r="CJ113" s="921"/>
      <c r="CK113" s="948"/>
      <c r="CL113" s="949"/>
      <c r="CM113" s="922" t="s">
        <v>424</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2">
      <c r="A114" s="954"/>
      <c r="B114" s="955"/>
      <c r="C114" s="923" t="s">
        <v>425</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119895</v>
      </c>
      <c r="AB114" s="959"/>
      <c r="AC114" s="959"/>
      <c r="AD114" s="959"/>
      <c r="AE114" s="960"/>
      <c r="AF114" s="961">
        <v>129486</v>
      </c>
      <c r="AG114" s="959"/>
      <c r="AH114" s="959"/>
      <c r="AI114" s="959"/>
      <c r="AJ114" s="960"/>
      <c r="AK114" s="961">
        <v>125603</v>
      </c>
      <c r="AL114" s="959"/>
      <c r="AM114" s="959"/>
      <c r="AN114" s="959"/>
      <c r="AO114" s="960"/>
      <c r="AP114" s="962">
        <v>0.9</v>
      </c>
      <c r="AQ114" s="963"/>
      <c r="AR114" s="963"/>
      <c r="AS114" s="963"/>
      <c r="AT114" s="964"/>
      <c r="AU114" s="908"/>
      <c r="AV114" s="909"/>
      <c r="AW114" s="909"/>
      <c r="AX114" s="909"/>
      <c r="AY114" s="909"/>
      <c r="AZ114" s="922" t="s">
        <v>426</v>
      </c>
      <c r="BA114" s="923"/>
      <c r="BB114" s="923"/>
      <c r="BC114" s="923"/>
      <c r="BD114" s="923"/>
      <c r="BE114" s="923"/>
      <c r="BF114" s="923"/>
      <c r="BG114" s="923"/>
      <c r="BH114" s="923"/>
      <c r="BI114" s="923"/>
      <c r="BJ114" s="923"/>
      <c r="BK114" s="923"/>
      <c r="BL114" s="923"/>
      <c r="BM114" s="923"/>
      <c r="BN114" s="923"/>
      <c r="BO114" s="923"/>
      <c r="BP114" s="924"/>
      <c r="BQ114" s="925">
        <v>2961095</v>
      </c>
      <c r="BR114" s="926"/>
      <c r="BS114" s="926"/>
      <c r="BT114" s="926"/>
      <c r="BU114" s="926"/>
      <c r="BV114" s="926">
        <v>2894560</v>
      </c>
      <c r="BW114" s="926"/>
      <c r="BX114" s="926"/>
      <c r="BY114" s="926"/>
      <c r="BZ114" s="926"/>
      <c r="CA114" s="926">
        <v>3172370</v>
      </c>
      <c r="CB114" s="926"/>
      <c r="CC114" s="926"/>
      <c r="CD114" s="926"/>
      <c r="CE114" s="926"/>
      <c r="CF114" s="920">
        <v>23.3</v>
      </c>
      <c r="CG114" s="921"/>
      <c r="CH114" s="921"/>
      <c r="CI114" s="921"/>
      <c r="CJ114" s="921"/>
      <c r="CK114" s="948"/>
      <c r="CL114" s="949"/>
      <c r="CM114" s="922" t="s">
        <v>427</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2">
      <c r="A115" s="954"/>
      <c r="B115" s="955"/>
      <c r="C115" s="923" t="s">
        <v>428</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v>680</v>
      </c>
      <c r="AB115" s="938"/>
      <c r="AC115" s="938"/>
      <c r="AD115" s="938"/>
      <c r="AE115" s="939"/>
      <c r="AF115" s="940">
        <v>612</v>
      </c>
      <c r="AG115" s="938"/>
      <c r="AH115" s="938"/>
      <c r="AI115" s="938"/>
      <c r="AJ115" s="939"/>
      <c r="AK115" s="940">
        <v>541</v>
      </c>
      <c r="AL115" s="938"/>
      <c r="AM115" s="938"/>
      <c r="AN115" s="938"/>
      <c r="AO115" s="939"/>
      <c r="AP115" s="941">
        <v>0</v>
      </c>
      <c r="AQ115" s="942"/>
      <c r="AR115" s="942"/>
      <c r="AS115" s="942"/>
      <c r="AT115" s="943"/>
      <c r="AU115" s="908"/>
      <c r="AV115" s="909"/>
      <c r="AW115" s="909"/>
      <c r="AX115" s="909"/>
      <c r="AY115" s="909"/>
      <c r="AZ115" s="922" t="s">
        <v>429</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430</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122</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18" customFormat="1" ht="26.25" customHeight="1" x14ac:dyDescent="0.2">
      <c r="A116" s="956"/>
      <c r="B116" s="957"/>
      <c r="C116" s="965" t="s">
        <v>431</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v>210</v>
      </c>
      <c r="AB116" s="959"/>
      <c r="AC116" s="959"/>
      <c r="AD116" s="959"/>
      <c r="AE116" s="960"/>
      <c r="AF116" s="961">
        <v>485</v>
      </c>
      <c r="AG116" s="959"/>
      <c r="AH116" s="959"/>
      <c r="AI116" s="959"/>
      <c r="AJ116" s="960"/>
      <c r="AK116" s="961">
        <v>1103</v>
      </c>
      <c r="AL116" s="959"/>
      <c r="AM116" s="959"/>
      <c r="AN116" s="959"/>
      <c r="AO116" s="960"/>
      <c r="AP116" s="962">
        <v>0</v>
      </c>
      <c r="AQ116" s="963"/>
      <c r="AR116" s="963"/>
      <c r="AS116" s="963"/>
      <c r="AT116" s="964"/>
      <c r="AU116" s="908"/>
      <c r="AV116" s="909"/>
      <c r="AW116" s="909"/>
      <c r="AX116" s="909"/>
      <c r="AY116" s="909"/>
      <c r="AZ116" s="967" t="s">
        <v>432</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433</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18" customFormat="1" ht="26.25" customHeight="1" x14ac:dyDescent="0.2">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434</v>
      </c>
      <c r="Z117" s="894"/>
      <c r="AA117" s="978">
        <v>2925871</v>
      </c>
      <c r="AB117" s="979"/>
      <c r="AC117" s="979"/>
      <c r="AD117" s="979"/>
      <c r="AE117" s="980"/>
      <c r="AF117" s="981">
        <v>2842576</v>
      </c>
      <c r="AG117" s="979"/>
      <c r="AH117" s="979"/>
      <c r="AI117" s="979"/>
      <c r="AJ117" s="980"/>
      <c r="AK117" s="981">
        <v>2284990</v>
      </c>
      <c r="AL117" s="979"/>
      <c r="AM117" s="979"/>
      <c r="AN117" s="979"/>
      <c r="AO117" s="980"/>
      <c r="AP117" s="982"/>
      <c r="AQ117" s="983"/>
      <c r="AR117" s="983"/>
      <c r="AS117" s="983"/>
      <c r="AT117" s="984"/>
      <c r="AU117" s="908"/>
      <c r="AV117" s="909"/>
      <c r="AW117" s="909"/>
      <c r="AX117" s="909"/>
      <c r="AY117" s="909"/>
      <c r="AZ117" s="974" t="s">
        <v>435</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436</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2">
      <c r="A118" s="912" t="s">
        <v>410</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407</v>
      </c>
      <c r="AB118" s="893"/>
      <c r="AC118" s="893"/>
      <c r="AD118" s="893"/>
      <c r="AE118" s="894"/>
      <c r="AF118" s="892" t="s">
        <v>408</v>
      </c>
      <c r="AG118" s="893"/>
      <c r="AH118" s="893"/>
      <c r="AI118" s="893"/>
      <c r="AJ118" s="894"/>
      <c r="AK118" s="892" t="s">
        <v>294</v>
      </c>
      <c r="AL118" s="893"/>
      <c r="AM118" s="893"/>
      <c r="AN118" s="893"/>
      <c r="AO118" s="894"/>
      <c r="AP118" s="970" t="s">
        <v>409</v>
      </c>
      <c r="AQ118" s="971"/>
      <c r="AR118" s="971"/>
      <c r="AS118" s="971"/>
      <c r="AT118" s="972"/>
      <c r="AU118" s="908"/>
      <c r="AV118" s="909"/>
      <c r="AW118" s="909"/>
      <c r="AX118" s="909"/>
      <c r="AY118" s="909"/>
      <c r="AZ118" s="973" t="s">
        <v>437</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438</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2">
      <c r="A119" s="1056" t="s">
        <v>413</v>
      </c>
      <c r="B119" s="947"/>
      <c r="C119" s="929" t="s">
        <v>414</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v>680</v>
      </c>
      <c r="AB119" s="900"/>
      <c r="AC119" s="900"/>
      <c r="AD119" s="900"/>
      <c r="AE119" s="901"/>
      <c r="AF119" s="902">
        <v>612</v>
      </c>
      <c r="AG119" s="900"/>
      <c r="AH119" s="900"/>
      <c r="AI119" s="900"/>
      <c r="AJ119" s="901"/>
      <c r="AK119" s="902">
        <v>541</v>
      </c>
      <c r="AL119" s="900"/>
      <c r="AM119" s="900"/>
      <c r="AN119" s="900"/>
      <c r="AO119" s="901"/>
      <c r="AP119" s="903">
        <v>0</v>
      </c>
      <c r="AQ119" s="904"/>
      <c r="AR119" s="904"/>
      <c r="AS119" s="904"/>
      <c r="AT119" s="905"/>
      <c r="AU119" s="910"/>
      <c r="AV119" s="911"/>
      <c r="AW119" s="911"/>
      <c r="AX119" s="911"/>
      <c r="AY119" s="911"/>
      <c r="AZ119" s="239" t="s">
        <v>177</v>
      </c>
      <c r="BA119" s="239"/>
      <c r="BB119" s="239"/>
      <c r="BC119" s="239"/>
      <c r="BD119" s="239"/>
      <c r="BE119" s="239"/>
      <c r="BF119" s="239"/>
      <c r="BG119" s="239"/>
      <c r="BH119" s="239"/>
      <c r="BI119" s="239"/>
      <c r="BJ119" s="239"/>
      <c r="BK119" s="239"/>
      <c r="BL119" s="239"/>
      <c r="BM119" s="239"/>
      <c r="BN119" s="239"/>
      <c r="BO119" s="977" t="s">
        <v>439</v>
      </c>
      <c r="BP119" s="1005"/>
      <c r="BQ119" s="999">
        <v>34013250</v>
      </c>
      <c r="BR119" s="1000"/>
      <c r="BS119" s="1000"/>
      <c r="BT119" s="1000"/>
      <c r="BU119" s="1000"/>
      <c r="BV119" s="1000">
        <v>32589560</v>
      </c>
      <c r="BW119" s="1000"/>
      <c r="BX119" s="1000"/>
      <c r="BY119" s="1000"/>
      <c r="BZ119" s="1000"/>
      <c r="CA119" s="1000">
        <v>31906877</v>
      </c>
      <c r="CB119" s="1000"/>
      <c r="CC119" s="1000"/>
      <c r="CD119" s="1000"/>
      <c r="CE119" s="1000"/>
      <c r="CF119" s="1001"/>
      <c r="CG119" s="1002"/>
      <c r="CH119" s="1002"/>
      <c r="CI119" s="1002"/>
      <c r="CJ119" s="1003"/>
      <c r="CK119" s="950"/>
      <c r="CL119" s="951"/>
      <c r="CM119" s="973" t="s">
        <v>440</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18" customFormat="1" ht="26.25" customHeight="1" x14ac:dyDescent="0.2">
      <c r="A120" s="1057"/>
      <c r="B120" s="949"/>
      <c r="C120" s="922" t="s">
        <v>417</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441</v>
      </c>
      <c r="AV120" s="992"/>
      <c r="AW120" s="992"/>
      <c r="AX120" s="992"/>
      <c r="AY120" s="993"/>
      <c r="AZ120" s="929" t="s">
        <v>442</v>
      </c>
      <c r="BA120" s="897"/>
      <c r="BB120" s="897"/>
      <c r="BC120" s="897"/>
      <c r="BD120" s="897"/>
      <c r="BE120" s="897"/>
      <c r="BF120" s="897"/>
      <c r="BG120" s="897"/>
      <c r="BH120" s="897"/>
      <c r="BI120" s="897"/>
      <c r="BJ120" s="897"/>
      <c r="BK120" s="897"/>
      <c r="BL120" s="897"/>
      <c r="BM120" s="897"/>
      <c r="BN120" s="897"/>
      <c r="BO120" s="897"/>
      <c r="BP120" s="898"/>
      <c r="BQ120" s="930">
        <v>4024572</v>
      </c>
      <c r="BR120" s="931"/>
      <c r="BS120" s="931"/>
      <c r="BT120" s="931"/>
      <c r="BU120" s="931"/>
      <c r="BV120" s="931">
        <v>3946592</v>
      </c>
      <c r="BW120" s="931"/>
      <c r="BX120" s="931"/>
      <c r="BY120" s="931"/>
      <c r="BZ120" s="931"/>
      <c r="CA120" s="931">
        <v>4600419</v>
      </c>
      <c r="CB120" s="931"/>
      <c r="CC120" s="931"/>
      <c r="CD120" s="931"/>
      <c r="CE120" s="931"/>
      <c r="CF120" s="944">
        <v>33.799999999999997</v>
      </c>
      <c r="CG120" s="945"/>
      <c r="CH120" s="945"/>
      <c r="CI120" s="945"/>
      <c r="CJ120" s="945"/>
      <c r="CK120" s="1006" t="s">
        <v>443</v>
      </c>
      <c r="CL120" s="1007"/>
      <c r="CM120" s="1007"/>
      <c r="CN120" s="1007"/>
      <c r="CO120" s="1008"/>
      <c r="CP120" s="1014" t="s">
        <v>391</v>
      </c>
      <c r="CQ120" s="1015"/>
      <c r="CR120" s="1015"/>
      <c r="CS120" s="1015"/>
      <c r="CT120" s="1015"/>
      <c r="CU120" s="1015"/>
      <c r="CV120" s="1015"/>
      <c r="CW120" s="1015"/>
      <c r="CX120" s="1015"/>
      <c r="CY120" s="1015"/>
      <c r="CZ120" s="1015"/>
      <c r="DA120" s="1015"/>
      <c r="DB120" s="1015"/>
      <c r="DC120" s="1015"/>
      <c r="DD120" s="1015"/>
      <c r="DE120" s="1015"/>
      <c r="DF120" s="1016"/>
      <c r="DG120" s="930">
        <v>12510565</v>
      </c>
      <c r="DH120" s="931"/>
      <c r="DI120" s="931"/>
      <c r="DJ120" s="931"/>
      <c r="DK120" s="931"/>
      <c r="DL120" s="931">
        <v>11924207</v>
      </c>
      <c r="DM120" s="931"/>
      <c r="DN120" s="931"/>
      <c r="DO120" s="931"/>
      <c r="DP120" s="931"/>
      <c r="DQ120" s="931">
        <v>11748642</v>
      </c>
      <c r="DR120" s="931"/>
      <c r="DS120" s="931"/>
      <c r="DT120" s="931"/>
      <c r="DU120" s="931"/>
      <c r="DV120" s="932">
        <v>86.3</v>
      </c>
      <c r="DW120" s="932"/>
      <c r="DX120" s="932"/>
      <c r="DY120" s="932"/>
      <c r="DZ120" s="933"/>
    </row>
    <row r="121" spans="1:130" s="218" customFormat="1" ht="26.25" customHeight="1" x14ac:dyDescent="0.2">
      <c r="A121" s="1057"/>
      <c r="B121" s="949"/>
      <c r="C121" s="974" t="s">
        <v>444</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445</v>
      </c>
      <c r="BA121" s="923"/>
      <c r="BB121" s="923"/>
      <c r="BC121" s="923"/>
      <c r="BD121" s="923"/>
      <c r="BE121" s="923"/>
      <c r="BF121" s="923"/>
      <c r="BG121" s="923"/>
      <c r="BH121" s="923"/>
      <c r="BI121" s="923"/>
      <c r="BJ121" s="923"/>
      <c r="BK121" s="923"/>
      <c r="BL121" s="923"/>
      <c r="BM121" s="923"/>
      <c r="BN121" s="923"/>
      <c r="BO121" s="923"/>
      <c r="BP121" s="924"/>
      <c r="BQ121" s="925">
        <v>3628226</v>
      </c>
      <c r="BR121" s="926"/>
      <c r="BS121" s="926"/>
      <c r="BT121" s="926"/>
      <c r="BU121" s="926"/>
      <c r="BV121" s="926">
        <v>3393141</v>
      </c>
      <c r="BW121" s="926"/>
      <c r="BX121" s="926"/>
      <c r="BY121" s="926"/>
      <c r="BZ121" s="926"/>
      <c r="CA121" s="926">
        <v>6132362</v>
      </c>
      <c r="CB121" s="926"/>
      <c r="CC121" s="926"/>
      <c r="CD121" s="926"/>
      <c r="CE121" s="926"/>
      <c r="CF121" s="920">
        <v>45.1</v>
      </c>
      <c r="CG121" s="921"/>
      <c r="CH121" s="921"/>
      <c r="CI121" s="921"/>
      <c r="CJ121" s="921"/>
      <c r="CK121" s="1009"/>
      <c r="CL121" s="1010"/>
      <c r="CM121" s="1010"/>
      <c r="CN121" s="1010"/>
      <c r="CO121" s="1011"/>
      <c r="CP121" s="1019" t="s">
        <v>389</v>
      </c>
      <c r="CQ121" s="1020"/>
      <c r="CR121" s="1020"/>
      <c r="CS121" s="1020"/>
      <c r="CT121" s="1020"/>
      <c r="CU121" s="1020"/>
      <c r="CV121" s="1020"/>
      <c r="CW121" s="1020"/>
      <c r="CX121" s="1020"/>
      <c r="CY121" s="1020"/>
      <c r="CZ121" s="1020"/>
      <c r="DA121" s="1020"/>
      <c r="DB121" s="1020"/>
      <c r="DC121" s="1020"/>
      <c r="DD121" s="1020"/>
      <c r="DE121" s="1020"/>
      <c r="DF121" s="1021"/>
      <c r="DG121" s="925" t="s">
        <v>122</v>
      </c>
      <c r="DH121" s="926"/>
      <c r="DI121" s="926"/>
      <c r="DJ121" s="926"/>
      <c r="DK121" s="926"/>
      <c r="DL121" s="926" t="s">
        <v>122</v>
      </c>
      <c r="DM121" s="926"/>
      <c r="DN121" s="926"/>
      <c r="DO121" s="926"/>
      <c r="DP121" s="926"/>
      <c r="DQ121" s="926" t="s">
        <v>122</v>
      </c>
      <c r="DR121" s="926"/>
      <c r="DS121" s="926"/>
      <c r="DT121" s="926"/>
      <c r="DU121" s="926"/>
      <c r="DV121" s="927" t="s">
        <v>122</v>
      </c>
      <c r="DW121" s="927"/>
      <c r="DX121" s="927"/>
      <c r="DY121" s="927"/>
      <c r="DZ121" s="928"/>
    </row>
    <row r="122" spans="1:130" s="218" customFormat="1" ht="26.25" customHeight="1" x14ac:dyDescent="0.2">
      <c r="A122" s="1057"/>
      <c r="B122" s="949"/>
      <c r="C122" s="922" t="s">
        <v>427</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446</v>
      </c>
      <c r="BA122" s="965"/>
      <c r="BB122" s="965"/>
      <c r="BC122" s="965"/>
      <c r="BD122" s="965"/>
      <c r="BE122" s="965"/>
      <c r="BF122" s="965"/>
      <c r="BG122" s="965"/>
      <c r="BH122" s="965"/>
      <c r="BI122" s="965"/>
      <c r="BJ122" s="965"/>
      <c r="BK122" s="965"/>
      <c r="BL122" s="965"/>
      <c r="BM122" s="965"/>
      <c r="BN122" s="965"/>
      <c r="BO122" s="965"/>
      <c r="BP122" s="966"/>
      <c r="BQ122" s="999">
        <v>20499890</v>
      </c>
      <c r="BR122" s="1000"/>
      <c r="BS122" s="1000"/>
      <c r="BT122" s="1000"/>
      <c r="BU122" s="1000"/>
      <c r="BV122" s="1000">
        <v>19581364</v>
      </c>
      <c r="BW122" s="1000"/>
      <c r="BX122" s="1000"/>
      <c r="BY122" s="1000"/>
      <c r="BZ122" s="1000"/>
      <c r="CA122" s="1000">
        <v>18460946</v>
      </c>
      <c r="CB122" s="1000"/>
      <c r="CC122" s="1000"/>
      <c r="CD122" s="1000"/>
      <c r="CE122" s="1000"/>
      <c r="CF122" s="1017">
        <v>135.69999999999999</v>
      </c>
      <c r="CG122" s="1018"/>
      <c r="CH122" s="1018"/>
      <c r="CI122" s="1018"/>
      <c r="CJ122" s="1018"/>
      <c r="CK122" s="1009"/>
      <c r="CL122" s="1010"/>
      <c r="CM122" s="1010"/>
      <c r="CN122" s="1010"/>
      <c r="CO122" s="1011"/>
      <c r="CP122" s="1019" t="s">
        <v>390</v>
      </c>
      <c r="CQ122" s="1020"/>
      <c r="CR122" s="1020"/>
      <c r="CS122" s="1020"/>
      <c r="CT122" s="1020"/>
      <c r="CU122" s="1020"/>
      <c r="CV122" s="1020"/>
      <c r="CW122" s="1020"/>
      <c r="CX122" s="1020"/>
      <c r="CY122" s="1020"/>
      <c r="CZ122" s="1020"/>
      <c r="DA122" s="1020"/>
      <c r="DB122" s="1020"/>
      <c r="DC122" s="1020"/>
      <c r="DD122" s="1020"/>
      <c r="DE122" s="1020"/>
      <c r="DF122" s="1021"/>
      <c r="DG122" s="925" t="s">
        <v>122</v>
      </c>
      <c r="DH122" s="926"/>
      <c r="DI122" s="926"/>
      <c r="DJ122" s="926"/>
      <c r="DK122" s="926"/>
      <c r="DL122" s="926" t="s">
        <v>122</v>
      </c>
      <c r="DM122" s="926"/>
      <c r="DN122" s="926"/>
      <c r="DO122" s="926"/>
      <c r="DP122" s="926"/>
      <c r="DQ122" s="926" t="s">
        <v>122</v>
      </c>
      <c r="DR122" s="926"/>
      <c r="DS122" s="926"/>
      <c r="DT122" s="926"/>
      <c r="DU122" s="926"/>
      <c r="DV122" s="927" t="s">
        <v>122</v>
      </c>
      <c r="DW122" s="927"/>
      <c r="DX122" s="927"/>
      <c r="DY122" s="927"/>
      <c r="DZ122" s="928"/>
    </row>
    <row r="123" spans="1:130" s="218" customFormat="1" ht="26.25" customHeight="1" x14ac:dyDescent="0.2">
      <c r="A123" s="1057"/>
      <c r="B123" s="949"/>
      <c r="C123" s="922" t="s">
        <v>433</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39" t="s">
        <v>177</v>
      </c>
      <c r="BA123" s="239"/>
      <c r="BB123" s="239"/>
      <c r="BC123" s="239"/>
      <c r="BD123" s="239"/>
      <c r="BE123" s="239"/>
      <c r="BF123" s="239"/>
      <c r="BG123" s="239"/>
      <c r="BH123" s="239"/>
      <c r="BI123" s="239"/>
      <c r="BJ123" s="239"/>
      <c r="BK123" s="239"/>
      <c r="BL123" s="239"/>
      <c r="BM123" s="239"/>
      <c r="BN123" s="239"/>
      <c r="BO123" s="977" t="s">
        <v>447</v>
      </c>
      <c r="BP123" s="1005"/>
      <c r="BQ123" s="1063">
        <v>28152688</v>
      </c>
      <c r="BR123" s="1064"/>
      <c r="BS123" s="1064"/>
      <c r="BT123" s="1064"/>
      <c r="BU123" s="1064"/>
      <c r="BV123" s="1064">
        <v>26921097</v>
      </c>
      <c r="BW123" s="1064"/>
      <c r="BX123" s="1064"/>
      <c r="BY123" s="1064"/>
      <c r="BZ123" s="1064"/>
      <c r="CA123" s="1064">
        <v>29193727</v>
      </c>
      <c r="CB123" s="1064"/>
      <c r="CC123" s="1064"/>
      <c r="CD123" s="1064"/>
      <c r="CE123" s="1064"/>
      <c r="CF123" s="1001"/>
      <c r="CG123" s="1002"/>
      <c r="CH123" s="1002"/>
      <c r="CI123" s="1002"/>
      <c r="CJ123" s="1003"/>
      <c r="CK123" s="1009"/>
      <c r="CL123" s="1010"/>
      <c r="CM123" s="1010"/>
      <c r="CN123" s="1010"/>
      <c r="CO123" s="1011"/>
      <c r="CP123" s="1019" t="s">
        <v>388</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18" customFormat="1" ht="26.25" customHeight="1" thickBot="1" x14ac:dyDescent="0.25">
      <c r="A124" s="1057"/>
      <c r="B124" s="949"/>
      <c r="C124" s="922" t="s">
        <v>436</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59" t="s">
        <v>448</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v>45.4</v>
      </c>
      <c r="BR124" s="1027"/>
      <c r="BS124" s="1027"/>
      <c r="BT124" s="1027"/>
      <c r="BU124" s="1027"/>
      <c r="BV124" s="1027">
        <v>43</v>
      </c>
      <c r="BW124" s="1027"/>
      <c r="BX124" s="1027"/>
      <c r="BY124" s="1027"/>
      <c r="BZ124" s="1027"/>
      <c r="CA124" s="1027">
        <v>19.899999999999999</v>
      </c>
      <c r="CB124" s="1027"/>
      <c r="CC124" s="1027"/>
      <c r="CD124" s="1027"/>
      <c r="CE124" s="1027"/>
      <c r="CF124" s="1028"/>
      <c r="CG124" s="1029"/>
      <c r="CH124" s="1029"/>
      <c r="CI124" s="1029"/>
      <c r="CJ124" s="1030"/>
      <c r="CK124" s="1012"/>
      <c r="CL124" s="1012"/>
      <c r="CM124" s="1012"/>
      <c r="CN124" s="1012"/>
      <c r="CO124" s="1013"/>
      <c r="CP124" s="1019" t="s">
        <v>449</v>
      </c>
      <c r="CQ124" s="1020"/>
      <c r="CR124" s="1020"/>
      <c r="CS124" s="1020"/>
      <c r="CT124" s="1020"/>
      <c r="CU124" s="1020"/>
      <c r="CV124" s="1020"/>
      <c r="CW124" s="1020"/>
      <c r="CX124" s="1020"/>
      <c r="CY124" s="1020"/>
      <c r="CZ124" s="1020"/>
      <c r="DA124" s="1020"/>
      <c r="DB124" s="1020"/>
      <c r="DC124" s="1020"/>
      <c r="DD124" s="1020"/>
      <c r="DE124" s="1020"/>
      <c r="DF124" s="1021"/>
      <c r="DG124" s="1004">
        <v>346999</v>
      </c>
      <c r="DH124" s="986"/>
      <c r="DI124" s="986"/>
      <c r="DJ124" s="986"/>
      <c r="DK124" s="987"/>
      <c r="DL124" s="985">
        <v>289709</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2">
      <c r="A125" s="1057"/>
      <c r="B125" s="949"/>
      <c r="C125" s="922" t="s">
        <v>438</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450</v>
      </c>
      <c r="CL125" s="1007"/>
      <c r="CM125" s="1007"/>
      <c r="CN125" s="1007"/>
      <c r="CO125" s="1008"/>
      <c r="CP125" s="929" t="s">
        <v>451</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5">
      <c r="A126" s="1057"/>
      <c r="B126" s="949"/>
      <c r="C126" s="922" t="s">
        <v>440</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452</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x14ac:dyDescent="0.2">
      <c r="A127" s="1058"/>
      <c r="B127" s="951"/>
      <c r="C127" s="973" t="s">
        <v>453</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122</v>
      </c>
      <c r="AB127" s="959"/>
      <c r="AC127" s="959"/>
      <c r="AD127" s="959"/>
      <c r="AE127" s="960"/>
      <c r="AF127" s="961" t="s">
        <v>122</v>
      </c>
      <c r="AG127" s="959"/>
      <c r="AH127" s="959"/>
      <c r="AI127" s="959"/>
      <c r="AJ127" s="960"/>
      <c r="AK127" s="961" t="s">
        <v>122</v>
      </c>
      <c r="AL127" s="959"/>
      <c r="AM127" s="959"/>
      <c r="AN127" s="959"/>
      <c r="AO127" s="960"/>
      <c r="AP127" s="962" t="s">
        <v>122</v>
      </c>
      <c r="AQ127" s="963"/>
      <c r="AR127" s="963"/>
      <c r="AS127" s="963"/>
      <c r="AT127" s="964"/>
      <c r="AU127" s="220"/>
      <c r="AV127" s="220"/>
      <c r="AW127" s="220"/>
      <c r="AX127" s="1031" t="s">
        <v>454</v>
      </c>
      <c r="AY127" s="1032"/>
      <c r="AZ127" s="1032"/>
      <c r="BA127" s="1032"/>
      <c r="BB127" s="1032"/>
      <c r="BC127" s="1032"/>
      <c r="BD127" s="1032"/>
      <c r="BE127" s="1033"/>
      <c r="BF127" s="1034" t="s">
        <v>455</v>
      </c>
      <c r="BG127" s="1032"/>
      <c r="BH127" s="1032"/>
      <c r="BI127" s="1032"/>
      <c r="BJ127" s="1032"/>
      <c r="BK127" s="1032"/>
      <c r="BL127" s="1033"/>
      <c r="BM127" s="1034" t="s">
        <v>456</v>
      </c>
      <c r="BN127" s="1032"/>
      <c r="BO127" s="1032"/>
      <c r="BP127" s="1032"/>
      <c r="BQ127" s="1032"/>
      <c r="BR127" s="1032"/>
      <c r="BS127" s="1033"/>
      <c r="BT127" s="1034" t="s">
        <v>457</v>
      </c>
      <c r="BU127" s="1032"/>
      <c r="BV127" s="1032"/>
      <c r="BW127" s="1032"/>
      <c r="BX127" s="1032"/>
      <c r="BY127" s="1032"/>
      <c r="BZ127" s="1055"/>
      <c r="CA127" s="220"/>
      <c r="CB127" s="220"/>
      <c r="CC127" s="220"/>
      <c r="CD127" s="243"/>
      <c r="CE127" s="243"/>
      <c r="CF127" s="243"/>
      <c r="CG127" s="220"/>
      <c r="CH127" s="220"/>
      <c r="CI127" s="220"/>
      <c r="CJ127" s="242"/>
      <c r="CK127" s="1023"/>
      <c r="CL127" s="1010"/>
      <c r="CM127" s="1010"/>
      <c r="CN127" s="1010"/>
      <c r="CO127" s="1011"/>
      <c r="CP127" s="922" t="s">
        <v>458</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5">
      <c r="A128" s="1041" t="s">
        <v>459</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460</v>
      </c>
      <c r="X128" s="1043"/>
      <c r="Y128" s="1043"/>
      <c r="Z128" s="1044"/>
      <c r="AA128" s="1045">
        <v>668582</v>
      </c>
      <c r="AB128" s="1046"/>
      <c r="AC128" s="1046"/>
      <c r="AD128" s="1046"/>
      <c r="AE128" s="1047"/>
      <c r="AF128" s="1048">
        <v>671486</v>
      </c>
      <c r="AG128" s="1046"/>
      <c r="AH128" s="1046"/>
      <c r="AI128" s="1046"/>
      <c r="AJ128" s="1047"/>
      <c r="AK128" s="1048">
        <v>718745</v>
      </c>
      <c r="AL128" s="1046"/>
      <c r="AM128" s="1046"/>
      <c r="AN128" s="1046"/>
      <c r="AO128" s="1047"/>
      <c r="AP128" s="1049"/>
      <c r="AQ128" s="1050"/>
      <c r="AR128" s="1050"/>
      <c r="AS128" s="1050"/>
      <c r="AT128" s="1051"/>
      <c r="AU128" s="220"/>
      <c r="AV128" s="220"/>
      <c r="AW128" s="220"/>
      <c r="AX128" s="896" t="s">
        <v>461</v>
      </c>
      <c r="AY128" s="897"/>
      <c r="AZ128" s="897"/>
      <c r="BA128" s="897"/>
      <c r="BB128" s="897"/>
      <c r="BC128" s="897"/>
      <c r="BD128" s="897"/>
      <c r="BE128" s="898"/>
      <c r="BF128" s="1052" t="s">
        <v>122</v>
      </c>
      <c r="BG128" s="1053"/>
      <c r="BH128" s="1053"/>
      <c r="BI128" s="1053"/>
      <c r="BJ128" s="1053"/>
      <c r="BK128" s="1053"/>
      <c r="BL128" s="1054"/>
      <c r="BM128" s="1052">
        <v>12.77</v>
      </c>
      <c r="BN128" s="1053"/>
      <c r="BO128" s="1053"/>
      <c r="BP128" s="1053"/>
      <c r="BQ128" s="1053"/>
      <c r="BR128" s="1053"/>
      <c r="BS128" s="1054"/>
      <c r="BT128" s="1052">
        <v>20</v>
      </c>
      <c r="BU128" s="1053"/>
      <c r="BV128" s="1053"/>
      <c r="BW128" s="1053"/>
      <c r="BX128" s="1053"/>
      <c r="BY128" s="1053"/>
      <c r="BZ128" s="1076"/>
      <c r="CA128" s="243"/>
      <c r="CB128" s="243"/>
      <c r="CC128" s="243"/>
      <c r="CD128" s="243"/>
      <c r="CE128" s="243"/>
      <c r="CF128" s="243"/>
      <c r="CG128" s="220"/>
      <c r="CH128" s="220"/>
      <c r="CI128" s="220"/>
      <c r="CJ128" s="242"/>
      <c r="CK128" s="1024"/>
      <c r="CL128" s="1025"/>
      <c r="CM128" s="1025"/>
      <c r="CN128" s="1025"/>
      <c r="CO128" s="1026"/>
      <c r="CP128" s="1035" t="s">
        <v>462</v>
      </c>
      <c r="CQ128" s="726"/>
      <c r="CR128" s="726"/>
      <c r="CS128" s="726"/>
      <c r="CT128" s="726"/>
      <c r="CU128" s="726"/>
      <c r="CV128" s="726"/>
      <c r="CW128" s="726"/>
      <c r="CX128" s="726"/>
      <c r="CY128" s="726"/>
      <c r="CZ128" s="726"/>
      <c r="DA128" s="726"/>
      <c r="DB128" s="726"/>
      <c r="DC128" s="726"/>
      <c r="DD128" s="726"/>
      <c r="DE128" s="726"/>
      <c r="DF128" s="1036"/>
      <c r="DG128" s="1037" t="s">
        <v>122</v>
      </c>
      <c r="DH128" s="1038"/>
      <c r="DI128" s="1038"/>
      <c r="DJ128" s="1038"/>
      <c r="DK128" s="1038"/>
      <c r="DL128" s="1038" t="s">
        <v>122</v>
      </c>
      <c r="DM128" s="1038"/>
      <c r="DN128" s="1038"/>
      <c r="DO128" s="1038"/>
      <c r="DP128" s="1038"/>
      <c r="DQ128" s="1038" t="s">
        <v>122</v>
      </c>
      <c r="DR128" s="1038"/>
      <c r="DS128" s="1038"/>
      <c r="DT128" s="1038"/>
      <c r="DU128" s="1038"/>
      <c r="DV128" s="1039" t="s">
        <v>122</v>
      </c>
      <c r="DW128" s="1039"/>
      <c r="DX128" s="1039"/>
      <c r="DY128" s="1039"/>
      <c r="DZ128" s="1040"/>
    </row>
    <row r="129" spans="1:131" s="218" customFormat="1" ht="26.25" customHeight="1" x14ac:dyDescent="0.2">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463</v>
      </c>
      <c r="X129" s="1071"/>
      <c r="Y129" s="1071"/>
      <c r="Z129" s="1072"/>
      <c r="AA129" s="958">
        <v>14684339</v>
      </c>
      <c r="AB129" s="959"/>
      <c r="AC129" s="959"/>
      <c r="AD129" s="959"/>
      <c r="AE129" s="960"/>
      <c r="AF129" s="961">
        <v>14917416</v>
      </c>
      <c r="AG129" s="959"/>
      <c r="AH129" s="959"/>
      <c r="AI129" s="959"/>
      <c r="AJ129" s="960"/>
      <c r="AK129" s="961">
        <v>15105489</v>
      </c>
      <c r="AL129" s="959"/>
      <c r="AM129" s="959"/>
      <c r="AN129" s="959"/>
      <c r="AO129" s="960"/>
      <c r="AP129" s="1073"/>
      <c r="AQ129" s="1074"/>
      <c r="AR129" s="1074"/>
      <c r="AS129" s="1074"/>
      <c r="AT129" s="1075"/>
      <c r="AU129" s="221"/>
      <c r="AV129" s="221"/>
      <c r="AW129" s="221"/>
      <c r="AX129" s="1065" t="s">
        <v>464</v>
      </c>
      <c r="AY129" s="923"/>
      <c r="AZ129" s="923"/>
      <c r="BA129" s="923"/>
      <c r="BB129" s="923"/>
      <c r="BC129" s="923"/>
      <c r="BD129" s="923"/>
      <c r="BE129" s="924"/>
      <c r="BF129" s="1066" t="s">
        <v>122</v>
      </c>
      <c r="BG129" s="1067"/>
      <c r="BH129" s="1067"/>
      <c r="BI129" s="1067"/>
      <c r="BJ129" s="1067"/>
      <c r="BK129" s="1067"/>
      <c r="BL129" s="1068"/>
      <c r="BM129" s="1066">
        <v>17.77</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934" t="s">
        <v>465</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466</v>
      </c>
      <c r="X130" s="1071"/>
      <c r="Y130" s="1071"/>
      <c r="Z130" s="1072"/>
      <c r="AA130" s="958">
        <v>1786899</v>
      </c>
      <c r="AB130" s="959"/>
      <c r="AC130" s="959"/>
      <c r="AD130" s="959"/>
      <c r="AE130" s="960"/>
      <c r="AF130" s="961">
        <v>1748936</v>
      </c>
      <c r="AG130" s="959"/>
      <c r="AH130" s="959"/>
      <c r="AI130" s="959"/>
      <c r="AJ130" s="960"/>
      <c r="AK130" s="961">
        <v>1496939</v>
      </c>
      <c r="AL130" s="959"/>
      <c r="AM130" s="959"/>
      <c r="AN130" s="959"/>
      <c r="AO130" s="960"/>
      <c r="AP130" s="1073"/>
      <c r="AQ130" s="1074"/>
      <c r="AR130" s="1074"/>
      <c r="AS130" s="1074"/>
      <c r="AT130" s="1075"/>
      <c r="AU130" s="221"/>
      <c r="AV130" s="221"/>
      <c r="AW130" s="221"/>
      <c r="AX130" s="1065" t="s">
        <v>467</v>
      </c>
      <c r="AY130" s="923"/>
      <c r="AZ130" s="923"/>
      <c r="BA130" s="923"/>
      <c r="BB130" s="923"/>
      <c r="BC130" s="923"/>
      <c r="BD130" s="923"/>
      <c r="BE130" s="924"/>
      <c r="BF130" s="1101">
        <v>2.4</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468</v>
      </c>
      <c r="X131" s="1108"/>
      <c r="Y131" s="1108"/>
      <c r="Z131" s="1109"/>
      <c r="AA131" s="1004">
        <v>12897440</v>
      </c>
      <c r="AB131" s="986"/>
      <c r="AC131" s="986"/>
      <c r="AD131" s="986"/>
      <c r="AE131" s="987"/>
      <c r="AF131" s="985">
        <v>13168480</v>
      </c>
      <c r="AG131" s="986"/>
      <c r="AH131" s="986"/>
      <c r="AI131" s="986"/>
      <c r="AJ131" s="987"/>
      <c r="AK131" s="985">
        <v>13608550</v>
      </c>
      <c r="AL131" s="986"/>
      <c r="AM131" s="986"/>
      <c r="AN131" s="986"/>
      <c r="AO131" s="987"/>
      <c r="AP131" s="1110"/>
      <c r="AQ131" s="1111"/>
      <c r="AR131" s="1111"/>
      <c r="AS131" s="1111"/>
      <c r="AT131" s="1112"/>
      <c r="AU131" s="221"/>
      <c r="AV131" s="221"/>
      <c r="AW131" s="221"/>
      <c r="AX131" s="1083" t="s">
        <v>469</v>
      </c>
      <c r="AY131" s="726"/>
      <c r="AZ131" s="726"/>
      <c r="BA131" s="726"/>
      <c r="BB131" s="726"/>
      <c r="BC131" s="726"/>
      <c r="BD131" s="726"/>
      <c r="BE131" s="1036"/>
      <c r="BF131" s="1084">
        <v>19.899999999999999</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1090" t="s">
        <v>470</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471</v>
      </c>
      <c r="W132" s="1094"/>
      <c r="X132" s="1094"/>
      <c r="Y132" s="1094"/>
      <c r="Z132" s="1095"/>
      <c r="AA132" s="1096">
        <v>3.647157886</v>
      </c>
      <c r="AB132" s="1097"/>
      <c r="AC132" s="1097"/>
      <c r="AD132" s="1097"/>
      <c r="AE132" s="1098"/>
      <c r="AF132" s="1099">
        <v>3.2057914049999998</v>
      </c>
      <c r="AG132" s="1097"/>
      <c r="AH132" s="1097"/>
      <c r="AI132" s="1097"/>
      <c r="AJ132" s="1098"/>
      <c r="AK132" s="1099">
        <v>0.50928558300000004</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472</v>
      </c>
      <c r="W133" s="1077"/>
      <c r="X133" s="1077"/>
      <c r="Y133" s="1077"/>
      <c r="Z133" s="1078"/>
      <c r="AA133" s="1079">
        <v>2.5</v>
      </c>
      <c r="AB133" s="1080"/>
      <c r="AC133" s="1080"/>
      <c r="AD133" s="1080"/>
      <c r="AE133" s="1081"/>
      <c r="AF133" s="1079">
        <v>3.2</v>
      </c>
      <c r="AG133" s="1080"/>
      <c r="AH133" s="1080"/>
      <c r="AI133" s="1080"/>
      <c r="AJ133" s="1081"/>
      <c r="AK133" s="1079">
        <v>2.4</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TMtQO+vWAeY5qvw3QJU8cI8lquKptrf9tWpxfRAIZBCJLEe3qu6LzKI/iiZH36xqfkyNzxHo+Ff+XKITRFTr7g==" saltValue="i6lwphWB5gtE7LaSy28wn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7734375" style="248" customWidth="1"/>
    <col min="121" max="121" width="0" style="247" hidden="1" customWidth="1"/>
    <col min="122" max="16384" width="9" style="247" hidden="1"/>
  </cols>
  <sheetData>
    <row r="1" spans="1:120" ht="13.2"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7"/>
    </row>
    <row r="17" spans="119:120" ht="13.2" x14ac:dyDescent="0.2">
      <c r="DP17" s="247"/>
    </row>
    <row r="18" spans="119:120" ht="13.2" x14ac:dyDescent="0.2"/>
    <row r="19" spans="119:120" ht="13.2" x14ac:dyDescent="0.2"/>
    <row r="20" spans="119:120" ht="13.2" x14ac:dyDescent="0.2">
      <c r="DO20" s="247"/>
      <c r="DP20" s="247"/>
    </row>
    <row r="21" spans="119:120" ht="13.2" x14ac:dyDescent="0.2">
      <c r="DP21" s="247"/>
    </row>
    <row r="22" spans="119:120" ht="13.2" x14ac:dyDescent="0.2"/>
    <row r="23" spans="119:120" ht="13.2" x14ac:dyDescent="0.2">
      <c r="DO23" s="247"/>
      <c r="DP23" s="247"/>
    </row>
    <row r="24" spans="119:120" ht="13.2" x14ac:dyDescent="0.2">
      <c r="DP24" s="247"/>
    </row>
    <row r="25" spans="119:120" ht="13.2" x14ac:dyDescent="0.2">
      <c r="DP25" s="247"/>
    </row>
    <row r="26" spans="119:120" ht="13.2" x14ac:dyDescent="0.2">
      <c r="DO26" s="247"/>
      <c r="DP26" s="247"/>
    </row>
    <row r="27" spans="119:120" ht="13.2" x14ac:dyDescent="0.2"/>
    <row r="28" spans="119:120" ht="13.2" x14ac:dyDescent="0.2">
      <c r="DO28" s="247"/>
      <c r="DP28" s="247"/>
    </row>
    <row r="29" spans="119:120" ht="13.2" x14ac:dyDescent="0.2">
      <c r="DP29" s="247"/>
    </row>
    <row r="30" spans="119:120" ht="13.2" x14ac:dyDescent="0.2"/>
    <row r="31" spans="119:120" ht="13.2" x14ac:dyDescent="0.2">
      <c r="DO31" s="247"/>
      <c r="DP31" s="247"/>
    </row>
    <row r="32" spans="119:120" ht="13.2" x14ac:dyDescent="0.2"/>
    <row r="33" spans="98:120" ht="13.2" x14ac:dyDescent="0.2">
      <c r="DO33" s="247"/>
      <c r="DP33" s="247"/>
    </row>
    <row r="34" spans="98:120" ht="13.2" x14ac:dyDescent="0.2">
      <c r="DM34" s="247"/>
    </row>
    <row r="35" spans="98:120" ht="13.2" x14ac:dyDescent="0.2">
      <c r="CT35" s="247"/>
      <c r="CU35" s="247"/>
      <c r="CV35" s="247"/>
      <c r="CY35" s="247"/>
      <c r="CZ35" s="247"/>
      <c r="DA35" s="247"/>
      <c r="DD35" s="247"/>
      <c r="DE35" s="247"/>
      <c r="DF35" s="247"/>
      <c r="DI35" s="247"/>
      <c r="DJ35" s="247"/>
      <c r="DK35" s="247"/>
      <c r="DM35" s="247"/>
      <c r="DN35" s="247"/>
      <c r="DO35" s="247"/>
      <c r="DP35" s="247"/>
    </row>
    <row r="36" spans="98:120" ht="13.2" x14ac:dyDescent="0.2"/>
    <row r="37" spans="98:120" ht="13.2" x14ac:dyDescent="0.2">
      <c r="CW37" s="247"/>
      <c r="DB37" s="247"/>
      <c r="DG37" s="247"/>
      <c r="DL37" s="247"/>
      <c r="DP37" s="247"/>
    </row>
    <row r="38" spans="98:120" ht="13.2"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7"/>
      <c r="DO49" s="247"/>
      <c r="DP49" s="247"/>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7"/>
      <c r="CS63" s="247"/>
      <c r="CX63" s="247"/>
      <c r="DC63" s="247"/>
      <c r="DH63" s="247"/>
    </row>
    <row r="64" spans="22:120" ht="13.2" x14ac:dyDescent="0.2">
      <c r="V64" s="247"/>
    </row>
    <row r="65" spans="15:120" ht="13.2"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2" x14ac:dyDescent="0.2">
      <c r="Q66" s="247"/>
      <c r="S66" s="247"/>
      <c r="U66" s="247"/>
      <c r="DM66" s="247"/>
    </row>
    <row r="67" spans="15:120" ht="13.2"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2" x14ac:dyDescent="0.2"/>
    <row r="69" spans="15:120" ht="13.2" x14ac:dyDescent="0.2"/>
    <row r="70" spans="15:120" ht="13.2" x14ac:dyDescent="0.2"/>
    <row r="71" spans="15:120" ht="13.2" x14ac:dyDescent="0.2"/>
    <row r="72" spans="15:120" ht="13.2" x14ac:dyDescent="0.2">
      <c r="DP72" s="247"/>
    </row>
    <row r="73" spans="15:120" ht="13.2" x14ac:dyDescent="0.2">
      <c r="DP73" s="247"/>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7"/>
      <c r="CX96" s="247"/>
      <c r="DC96" s="247"/>
      <c r="DH96" s="247"/>
    </row>
    <row r="97" spans="24:120" ht="13.2" x14ac:dyDescent="0.2">
      <c r="CS97" s="247"/>
      <c r="CX97" s="247"/>
      <c r="DC97" s="247"/>
      <c r="DH97" s="247"/>
      <c r="DP97" s="248" t="s">
        <v>473</v>
      </c>
    </row>
    <row r="98" spans="24:120" ht="13.2" hidden="1" x14ac:dyDescent="0.2">
      <c r="CS98" s="247"/>
      <c r="CX98" s="247"/>
      <c r="DC98" s="247"/>
      <c r="DH98" s="247"/>
    </row>
    <row r="99" spans="24:120" ht="13.2"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2" hidden="1" x14ac:dyDescent="0.2">
      <c r="CT103" s="247"/>
      <c r="CV103" s="247"/>
      <c r="CW103" s="247"/>
      <c r="CY103" s="247"/>
      <c r="DA103" s="247"/>
      <c r="DB103" s="247"/>
      <c r="DD103" s="247"/>
      <c r="DF103" s="247"/>
      <c r="DG103" s="247"/>
      <c r="DI103" s="247"/>
      <c r="DK103" s="247"/>
      <c r="DL103" s="247"/>
      <c r="DM103" s="247"/>
      <c r="DN103" s="247"/>
      <c r="DO103" s="247"/>
      <c r="DP103" s="247"/>
    </row>
    <row r="104" spans="24:120" ht="13.2"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zPA6xCPCXtoK6zDa1X6HBIJ33nDrHxMCSqpx51cJLcBYKcbZ6XxzR2ImLReKH3gr2eX87pPFiy1dpmLLkfUEfg==" saltValue="pRgng5RbwuVYclL7iNiFDg==" spinCount="100000" sheet="1" objects="1" scenarios="1"/>
  <dataConsolidate/>
  <phoneticPr fontId="2"/>
  <printOptions horizontalCentered="1" verticalCentered="1"/>
  <pageMargins left="0" right="0" top="0" bottom="0" header="0" footer="0"/>
  <pageSetup paperSize="9" scale="43"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640625" style="248" customWidth="1"/>
    <col min="117" max="16384" width="9" style="247" hidden="1"/>
  </cols>
  <sheetData>
    <row r="1" spans="2:116" ht="13.2"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2" x14ac:dyDescent="0.2"/>
    <row r="3" spans="2:116" ht="13.2" x14ac:dyDescent="0.2"/>
    <row r="4" spans="2:116" ht="13.2"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2"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2" x14ac:dyDescent="0.2"/>
    <row r="20" spans="9:116" ht="13.2" x14ac:dyDescent="0.2"/>
    <row r="21" spans="9:116" ht="13.2" x14ac:dyDescent="0.2">
      <c r="DL21" s="247"/>
    </row>
    <row r="22" spans="9:116" ht="13.2" x14ac:dyDescent="0.2">
      <c r="DI22" s="247"/>
      <c r="DJ22" s="247"/>
      <c r="DK22" s="247"/>
      <c r="DL22" s="247"/>
    </row>
    <row r="23" spans="9:116" ht="13.2" x14ac:dyDescent="0.2">
      <c r="CY23" s="247"/>
      <c r="CZ23" s="247"/>
      <c r="DA23" s="247"/>
      <c r="DB23" s="247"/>
      <c r="DC23" s="247"/>
      <c r="DD23" s="247"/>
      <c r="DE23" s="247"/>
      <c r="DF23" s="247"/>
      <c r="DG23" s="247"/>
      <c r="DH23" s="247"/>
      <c r="DI23" s="247"/>
      <c r="DJ23" s="247"/>
      <c r="DK23" s="247"/>
      <c r="DL23" s="247"/>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7"/>
      <c r="DA35" s="247"/>
      <c r="DB35" s="247"/>
      <c r="DC35" s="247"/>
      <c r="DD35" s="247"/>
      <c r="DE35" s="247"/>
      <c r="DF35" s="247"/>
      <c r="DG35" s="247"/>
      <c r="DH35" s="247"/>
      <c r="DI35" s="247"/>
      <c r="DJ35" s="247"/>
      <c r="DK35" s="247"/>
      <c r="DL35" s="247"/>
    </row>
    <row r="36" spans="15:116" ht="13.2" x14ac:dyDescent="0.2"/>
    <row r="37" spans="15:116" ht="13.2" x14ac:dyDescent="0.2">
      <c r="DL37" s="247"/>
    </row>
    <row r="38" spans="15:116" ht="13.2" x14ac:dyDescent="0.2">
      <c r="DI38" s="247"/>
      <c r="DJ38" s="247"/>
      <c r="DK38" s="247"/>
      <c r="DL38" s="247"/>
    </row>
    <row r="39" spans="15:116" ht="13.2" x14ac:dyDescent="0.2"/>
    <row r="40" spans="15:116" ht="13.2" x14ac:dyDescent="0.2"/>
    <row r="41" spans="15:116" ht="13.2" x14ac:dyDescent="0.2"/>
    <row r="42" spans="15:116" ht="13.2" x14ac:dyDescent="0.2"/>
    <row r="43" spans="15:116" ht="13.2"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2" x14ac:dyDescent="0.2">
      <c r="DL44" s="247"/>
    </row>
    <row r="45" spans="15:116" ht="13.2" x14ac:dyDescent="0.2"/>
    <row r="46" spans="15:116" ht="13.2" x14ac:dyDescent="0.2">
      <c r="DA46" s="247"/>
      <c r="DB46" s="247"/>
      <c r="DC46" s="247"/>
      <c r="DD46" s="247"/>
      <c r="DE46" s="247"/>
      <c r="DF46" s="247"/>
      <c r="DG46" s="247"/>
      <c r="DH46" s="247"/>
      <c r="DI46" s="247"/>
      <c r="DJ46" s="247"/>
      <c r="DK46" s="247"/>
      <c r="DL46" s="247"/>
    </row>
    <row r="47" spans="15:116" ht="13.2" x14ac:dyDescent="0.2"/>
    <row r="48" spans="15:116" ht="13.2" x14ac:dyDescent="0.2"/>
    <row r="49" spans="104:116" ht="13.2" x14ac:dyDescent="0.2"/>
    <row r="50" spans="104:116" ht="13.2" x14ac:dyDescent="0.2">
      <c r="CZ50" s="247"/>
      <c r="DA50" s="247"/>
      <c r="DB50" s="247"/>
      <c r="DC50" s="247"/>
      <c r="DD50" s="247"/>
      <c r="DE50" s="247"/>
      <c r="DF50" s="247"/>
      <c r="DG50" s="247"/>
      <c r="DH50" s="247"/>
      <c r="DI50" s="247"/>
      <c r="DJ50" s="247"/>
      <c r="DK50" s="247"/>
      <c r="DL50" s="247"/>
    </row>
    <row r="51" spans="104:116" ht="13.2" x14ac:dyDescent="0.2"/>
    <row r="52" spans="104:116" ht="13.2" x14ac:dyDescent="0.2"/>
    <row r="53" spans="104:116" ht="13.2" x14ac:dyDescent="0.2">
      <c r="DL53" s="247"/>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7"/>
      <c r="DD67" s="247"/>
      <c r="DE67" s="247"/>
      <c r="DF67" s="247"/>
      <c r="DG67" s="247"/>
      <c r="DH67" s="247"/>
      <c r="DI67" s="247"/>
      <c r="DJ67" s="247"/>
      <c r="DK67" s="247"/>
      <c r="DL67" s="247"/>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f27MTB1zTEC6L0OjQCKvU5xamUguq5RszQsqeDkQ4N3f26/ximtXuwnHf8BM5HWw16vhA7MvRHeXztTg/u69VA==" saltValue="+XyQ9Rx5JMEmqp+osVFg1Q=="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SheetLayoutView="100" workbookViewId="0"/>
  </sheetViews>
  <sheetFormatPr defaultColWidth="0" defaultRowHeight="13.5" customHeight="1" zeroHeight="1" x14ac:dyDescent="0.2"/>
  <cols>
    <col min="1" max="36" width="2.44140625" style="249" customWidth="1"/>
    <col min="37" max="44" width="17" style="249" customWidth="1"/>
    <col min="45" max="45" width="6.109375" style="256" customWidth="1"/>
    <col min="46" max="46" width="3" style="254" customWidth="1"/>
    <col min="47" max="47" width="19.109375" style="249" hidden="1" customWidth="1"/>
    <col min="48" max="52" width="12.6640625" style="249" hidden="1" customWidth="1"/>
    <col min="53" max="16384" width="8.6640625" style="249" hidden="1"/>
  </cols>
  <sheetData>
    <row r="1" spans="1:46" ht="13.2" x14ac:dyDescent="0.2">
      <c r="AS1" s="250"/>
      <c r="AT1" s="250"/>
    </row>
    <row r="2" spans="1:46" ht="13.2" x14ac:dyDescent="0.2">
      <c r="AS2" s="250"/>
      <c r="AT2" s="250"/>
    </row>
    <row r="3" spans="1:46" ht="13.2" x14ac:dyDescent="0.2">
      <c r="AS3" s="250"/>
      <c r="AT3" s="250"/>
    </row>
    <row r="4" spans="1:46" ht="13.2" x14ac:dyDescent="0.2">
      <c r="AS4" s="250"/>
      <c r="AT4" s="250"/>
    </row>
    <row r="5" spans="1:46" ht="16.2" x14ac:dyDescent="0.2">
      <c r="A5" s="251" t="s">
        <v>474</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2"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475</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476</v>
      </c>
      <c r="AP7" s="260"/>
      <c r="AQ7" s="261" t="s">
        <v>477</v>
      </c>
      <c r="AR7" s="262"/>
    </row>
    <row r="8" spans="1:46" ht="13.2"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478</v>
      </c>
      <c r="AQ8" s="267" t="s">
        <v>479</v>
      </c>
      <c r="AR8" s="268" t="s">
        <v>480</v>
      </c>
    </row>
    <row r="9" spans="1:46" ht="13.2"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481</v>
      </c>
      <c r="AL9" s="1117"/>
      <c r="AM9" s="1117"/>
      <c r="AN9" s="1118"/>
      <c r="AO9" s="269">
        <v>5232429</v>
      </c>
      <c r="AP9" s="269">
        <v>83982</v>
      </c>
      <c r="AQ9" s="270">
        <v>72348</v>
      </c>
      <c r="AR9" s="271">
        <v>16.100000000000001</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482</v>
      </c>
      <c r="AL10" s="1117"/>
      <c r="AM10" s="1117"/>
      <c r="AN10" s="1118"/>
      <c r="AO10" s="272">
        <v>1067343</v>
      </c>
      <c r="AP10" s="272">
        <v>17131</v>
      </c>
      <c r="AQ10" s="273">
        <v>6364</v>
      </c>
      <c r="AR10" s="274">
        <v>169.2</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483</v>
      </c>
      <c r="AL11" s="1117"/>
      <c r="AM11" s="1117"/>
      <c r="AN11" s="1118"/>
      <c r="AO11" s="272">
        <v>11231</v>
      </c>
      <c r="AP11" s="272">
        <v>180</v>
      </c>
      <c r="AQ11" s="273">
        <v>1262</v>
      </c>
      <c r="AR11" s="274">
        <v>-85.7</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484</v>
      </c>
      <c r="AL12" s="1117"/>
      <c r="AM12" s="1117"/>
      <c r="AN12" s="1118"/>
      <c r="AO12" s="272" t="s">
        <v>485</v>
      </c>
      <c r="AP12" s="272" t="s">
        <v>485</v>
      </c>
      <c r="AQ12" s="273">
        <v>10</v>
      </c>
      <c r="AR12" s="274" t="s">
        <v>485</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486</v>
      </c>
      <c r="AL13" s="1117"/>
      <c r="AM13" s="1117"/>
      <c r="AN13" s="1118"/>
      <c r="AO13" s="272">
        <v>270118</v>
      </c>
      <c r="AP13" s="272">
        <v>4335</v>
      </c>
      <c r="AQ13" s="273">
        <v>3257</v>
      </c>
      <c r="AR13" s="274">
        <v>33.1</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487</v>
      </c>
      <c r="AL14" s="1117"/>
      <c r="AM14" s="1117"/>
      <c r="AN14" s="1118"/>
      <c r="AO14" s="272">
        <v>28004</v>
      </c>
      <c r="AP14" s="272">
        <v>449</v>
      </c>
      <c r="AQ14" s="273">
        <v>1617</v>
      </c>
      <c r="AR14" s="274">
        <v>-72.2</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488</v>
      </c>
      <c r="AL15" s="1120"/>
      <c r="AM15" s="1120"/>
      <c r="AN15" s="1121"/>
      <c r="AO15" s="272">
        <v>-305079</v>
      </c>
      <c r="AP15" s="272">
        <v>-4897</v>
      </c>
      <c r="AQ15" s="273">
        <v>-3947</v>
      </c>
      <c r="AR15" s="274">
        <v>24.1</v>
      </c>
    </row>
    <row r="16" spans="1:46" ht="13.2"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177</v>
      </c>
      <c r="AL16" s="1120"/>
      <c r="AM16" s="1120"/>
      <c r="AN16" s="1121"/>
      <c r="AO16" s="272">
        <v>6304046</v>
      </c>
      <c r="AP16" s="272">
        <v>101182</v>
      </c>
      <c r="AQ16" s="273">
        <v>80912</v>
      </c>
      <c r="AR16" s="274">
        <v>25.1</v>
      </c>
    </row>
    <row r="17" spans="1:46" ht="13.2"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2"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2"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489</v>
      </c>
      <c r="AL19" s="250"/>
      <c r="AM19" s="250"/>
      <c r="AN19" s="250"/>
      <c r="AO19" s="250"/>
      <c r="AP19" s="250"/>
      <c r="AQ19" s="250"/>
      <c r="AR19" s="250"/>
    </row>
    <row r="20" spans="1:46" ht="13.2"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490</v>
      </c>
      <c r="AP20" s="281" t="s">
        <v>491</v>
      </c>
      <c r="AQ20" s="282" t="s">
        <v>492</v>
      </c>
      <c r="AR20" s="283"/>
    </row>
    <row r="21" spans="1:46" s="289" customFormat="1" ht="13.2"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493</v>
      </c>
      <c r="AL21" s="1123"/>
      <c r="AM21" s="1123"/>
      <c r="AN21" s="1124"/>
      <c r="AO21" s="285">
        <v>8.27</v>
      </c>
      <c r="AP21" s="286">
        <v>6.71</v>
      </c>
      <c r="AQ21" s="287">
        <v>1.56</v>
      </c>
      <c r="AR21" s="255"/>
      <c r="AS21" s="288"/>
      <c r="AT21" s="284"/>
    </row>
    <row r="22" spans="1:46" s="289" customFormat="1" ht="13.2"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494</v>
      </c>
      <c r="AL22" s="1123"/>
      <c r="AM22" s="1123"/>
      <c r="AN22" s="1124"/>
      <c r="AO22" s="290">
        <v>95.6</v>
      </c>
      <c r="AP22" s="291">
        <v>98.3</v>
      </c>
      <c r="AQ22" s="292">
        <v>-2.7</v>
      </c>
      <c r="AR22" s="276"/>
      <c r="AS22" s="288"/>
      <c r="AT22" s="284"/>
    </row>
    <row r="23" spans="1:46" s="289" customFormat="1" ht="13.2"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x14ac:dyDescent="0.2">
      <c r="A26" s="1113" t="s">
        <v>495</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ht="13.2" x14ac:dyDescent="0.2">
      <c r="A27" s="297"/>
      <c r="AO27" s="250"/>
      <c r="AP27" s="250"/>
      <c r="AQ27" s="250"/>
      <c r="AR27" s="250"/>
      <c r="AS27" s="250"/>
      <c r="AT27" s="250"/>
    </row>
    <row r="28" spans="1:46" ht="16.2" x14ac:dyDescent="0.2">
      <c r="A28" s="251" t="s">
        <v>496</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2"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497</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476</v>
      </c>
      <c r="AP30" s="260"/>
      <c r="AQ30" s="261" t="s">
        <v>477</v>
      </c>
      <c r="AR30" s="262"/>
    </row>
    <row r="31" spans="1:46" ht="13.2"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478</v>
      </c>
      <c r="AQ31" s="267" t="s">
        <v>479</v>
      </c>
      <c r="AR31" s="268" t="s">
        <v>480</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498</v>
      </c>
      <c r="AL32" s="1131"/>
      <c r="AM32" s="1131"/>
      <c r="AN32" s="1132"/>
      <c r="AO32" s="300">
        <v>1510000</v>
      </c>
      <c r="AP32" s="300">
        <v>24236</v>
      </c>
      <c r="AQ32" s="301">
        <v>34344</v>
      </c>
      <c r="AR32" s="302">
        <v>-29.4</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499</v>
      </c>
      <c r="AL33" s="1131"/>
      <c r="AM33" s="1131"/>
      <c r="AN33" s="1132"/>
      <c r="AO33" s="300" t="s">
        <v>485</v>
      </c>
      <c r="AP33" s="300" t="s">
        <v>485</v>
      </c>
      <c r="AQ33" s="301" t="s">
        <v>485</v>
      </c>
      <c r="AR33" s="302" t="s">
        <v>485</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500</v>
      </c>
      <c r="AL34" s="1131"/>
      <c r="AM34" s="1131"/>
      <c r="AN34" s="1132"/>
      <c r="AO34" s="300" t="s">
        <v>485</v>
      </c>
      <c r="AP34" s="300" t="s">
        <v>485</v>
      </c>
      <c r="AQ34" s="301">
        <v>3</v>
      </c>
      <c r="AR34" s="302" t="s">
        <v>485</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501</v>
      </c>
      <c r="AL35" s="1131"/>
      <c r="AM35" s="1131"/>
      <c r="AN35" s="1132"/>
      <c r="AO35" s="300">
        <v>647743</v>
      </c>
      <c r="AP35" s="300">
        <v>10396</v>
      </c>
      <c r="AQ35" s="301">
        <v>7806</v>
      </c>
      <c r="AR35" s="302">
        <v>33.200000000000003</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502</v>
      </c>
      <c r="AL36" s="1131"/>
      <c r="AM36" s="1131"/>
      <c r="AN36" s="1132"/>
      <c r="AO36" s="300">
        <v>125603</v>
      </c>
      <c r="AP36" s="300">
        <v>2016</v>
      </c>
      <c r="AQ36" s="301">
        <v>1690</v>
      </c>
      <c r="AR36" s="302">
        <v>19.3</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503</v>
      </c>
      <c r="AL37" s="1131"/>
      <c r="AM37" s="1131"/>
      <c r="AN37" s="1132"/>
      <c r="AO37" s="300">
        <v>541</v>
      </c>
      <c r="AP37" s="300">
        <v>9</v>
      </c>
      <c r="AQ37" s="301">
        <v>666</v>
      </c>
      <c r="AR37" s="302">
        <v>-98.6</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504</v>
      </c>
      <c r="AL38" s="1134"/>
      <c r="AM38" s="1134"/>
      <c r="AN38" s="1135"/>
      <c r="AO38" s="303">
        <v>1103</v>
      </c>
      <c r="AP38" s="303">
        <v>18</v>
      </c>
      <c r="AQ38" s="304">
        <v>3</v>
      </c>
      <c r="AR38" s="292">
        <v>500</v>
      </c>
      <c r="AS38" s="299"/>
    </row>
    <row r="39" spans="1:46" ht="13.2"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505</v>
      </c>
      <c r="AL39" s="1134"/>
      <c r="AM39" s="1134"/>
      <c r="AN39" s="1135"/>
      <c r="AO39" s="300">
        <v>-718745</v>
      </c>
      <c r="AP39" s="300">
        <v>-11536</v>
      </c>
      <c r="AQ39" s="301">
        <v>-5822</v>
      </c>
      <c r="AR39" s="302">
        <v>98.1</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506</v>
      </c>
      <c r="AL40" s="1131"/>
      <c r="AM40" s="1131"/>
      <c r="AN40" s="1132"/>
      <c r="AO40" s="300">
        <v>-1496939</v>
      </c>
      <c r="AP40" s="300">
        <v>-24026</v>
      </c>
      <c r="AQ40" s="301">
        <v>-26710</v>
      </c>
      <c r="AR40" s="302">
        <v>-10</v>
      </c>
      <c r="AS40" s="299"/>
    </row>
    <row r="41" spans="1:46" ht="13.2"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287</v>
      </c>
      <c r="AL41" s="1137"/>
      <c r="AM41" s="1137"/>
      <c r="AN41" s="1138"/>
      <c r="AO41" s="300">
        <v>69306</v>
      </c>
      <c r="AP41" s="300">
        <v>1112</v>
      </c>
      <c r="AQ41" s="301">
        <v>11979</v>
      </c>
      <c r="AR41" s="302">
        <v>-90.7</v>
      </c>
      <c r="AS41" s="299"/>
    </row>
    <row r="42" spans="1:46" ht="13.2"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2"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2"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507</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2"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508</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476</v>
      </c>
      <c r="AN49" s="1127" t="s">
        <v>509</v>
      </c>
      <c r="AO49" s="1128"/>
      <c r="AP49" s="1128"/>
      <c r="AQ49" s="1128"/>
      <c r="AR49" s="1129"/>
    </row>
    <row r="50" spans="1:44" ht="13.2"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510</v>
      </c>
      <c r="AO50" s="317" t="s">
        <v>511</v>
      </c>
      <c r="AP50" s="318" t="s">
        <v>512</v>
      </c>
      <c r="AQ50" s="319" t="s">
        <v>513</v>
      </c>
      <c r="AR50" s="320" t="s">
        <v>514</v>
      </c>
    </row>
    <row r="51" spans="1:44" ht="13.2"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515</v>
      </c>
      <c r="AL51" s="313"/>
      <c r="AM51" s="321">
        <v>743989</v>
      </c>
      <c r="AN51" s="322">
        <v>11589</v>
      </c>
      <c r="AO51" s="323">
        <v>-59.3</v>
      </c>
      <c r="AP51" s="324">
        <v>45483</v>
      </c>
      <c r="AQ51" s="325">
        <v>-0.2</v>
      </c>
      <c r="AR51" s="326">
        <v>-59.1</v>
      </c>
    </row>
    <row r="52" spans="1:44" ht="13.2"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516</v>
      </c>
      <c r="AM52" s="329">
        <v>359281</v>
      </c>
      <c r="AN52" s="330">
        <v>5596</v>
      </c>
      <c r="AO52" s="331">
        <v>-61.8</v>
      </c>
      <c r="AP52" s="332">
        <v>24241</v>
      </c>
      <c r="AQ52" s="333">
        <v>0.4</v>
      </c>
      <c r="AR52" s="334">
        <v>-62.2</v>
      </c>
    </row>
    <row r="53" spans="1:44" ht="13.2"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517</v>
      </c>
      <c r="AL53" s="313"/>
      <c r="AM53" s="321">
        <v>328266</v>
      </c>
      <c r="AN53" s="322">
        <v>5167</v>
      </c>
      <c r="AO53" s="323">
        <v>-55.4</v>
      </c>
      <c r="AP53" s="324">
        <v>45945</v>
      </c>
      <c r="AQ53" s="325">
        <v>1</v>
      </c>
      <c r="AR53" s="326">
        <v>-56.4</v>
      </c>
    </row>
    <row r="54" spans="1:44" ht="13.2"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516</v>
      </c>
      <c r="AM54" s="329">
        <v>158960</v>
      </c>
      <c r="AN54" s="330">
        <v>2502</v>
      </c>
      <c r="AO54" s="331">
        <v>-55.3</v>
      </c>
      <c r="AP54" s="332">
        <v>25180</v>
      </c>
      <c r="AQ54" s="333">
        <v>3.9</v>
      </c>
      <c r="AR54" s="334">
        <v>-59.2</v>
      </c>
    </row>
    <row r="55" spans="1:44" ht="13.2"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518</v>
      </c>
      <c r="AL55" s="313"/>
      <c r="AM55" s="321">
        <v>245362</v>
      </c>
      <c r="AN55" s="322">
        <v>3874</v>
      </c>
      <c r="AO55" s="323">
        <v>-25</v>
      </c>
      <c r="AP55" s="324">
        <v>44475</v>
      </c>
      <c r="AQ55" s="325">
        <v>-3.2</v>
      </c>
      <c r="AR55" s="326">
        <v>-21.8</v>
      </c>
    </row>
    <row r="56" spans="1:44" ht="13.2"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516</v>
      </c>
      <c r="AM56" s="329">
        <v>119800</v>
      </c>
      <c r="AN56" s="330">
        <v>1891</v>
      </c>
      <c r="AO56" s="331">
        <v>-24.4</v>
      </c>
      <c r="AP56" s="332">
        <v>24780</v>
      </c>
      <c r="AQ56" s="333">
        <v>-1.6</v>
      </c>
      <c r="AR56" s="334">
        <v>-22.8</v>
      </c>
    </row>
    <row r="57" spans="1:44" ht="13.2"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519</v>
      </c>
      <c r="AL57" s="313"/>
      <c r="AM57" s="321">
        <v>377489</v>
      </c>
      <c r="AN57" s="322">
        <v>6021</v>
      </c>
      <c r="AO57" s="323">
        <v>55.4</v>
      </c>
      <c r="AP57" s="324">
        <v>45982</v>
      </c>
      <c r="AQ57" s="325">
        <v>3.4</v>
      </c>
      <c r="AR57" s="326">
        <v>52</v>
      </c>
    </row>
    <row r="58" spans="1:44" ht="13.2"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516</v>
      </c>
      <c r="AM58" s="329">
        <v>236453</v>
      </c>
      <c r="AN58" s="330">
        <v>3771</v>
      </c>
      <c r="AO58" s="331">
        <v>99.4</v>
      </c>
      <c r="AP58" s="332">
        <v>25583</v>
      </c>
      <c r="AQ58" s="333">
        <v>3.2</v>
      </c>
      <c r="AR58" s="334">
        <v>96.2</v>
      </c>
    </row>
    <row r="59" spans="1:44" ht="13.2"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520</v>
      </c>
      <c r="AL59" s="313"/>
      <c r="AM59" s="321">
        <v>501381</v>
      </c>
      <c r="AN59" s="322">
        <v>8047</v>
      </c>
      <c r="AO59" s="323">
        <v>33.6</v>
      </c>
      <c r="AP59" s="324">
        <v>50538</v>
      </c>
      <c r="AQ59" s="325">
        <v>9.9</v>
      </c>
      <c r="AR59" s="326">
        <v>23.7</v>
      </c>
    </row>
    <row r="60" spans="1:44" ht="13.2"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516</v>
      </c>
      <c r="AM60" s="329">
        <v>325035</v>
      </c>
      <c r="AN60" s="330">
        <v>5217</v>
      </c>
      <c r="AO60" s="331">
        <v>38.299999999999997</v>
      </c>
      <c r="AP60" s="332">
        <v>29053</v>
      </c>
      <c r="AQ60" s="333">
        <v>13.6</v>
      </c>
      <c r="AR60" s="334">
        <v>24.7</v>
      </c>
    </row>
    <row r="61" spans="1:44" ht="13.2"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521</v>
      </c>
      <c r="AL61" s="335"/>
      <c r="AM61" s="336">
        <v>439297</v>
      </c>
      <c r="AN61" s="337">
        <v>6940</v>
      </c>
      <c r="AO61" s="338">
        <v>-10.1</v>
      </c>
      <c r="AP61" s="339">
        <v>46485</v>
      </c>
      <c r="AQ61" s="340">
        <v>2.2000000000000002</v>
      </c>
      <c r="AR61" s="326">
        <v>-12.3</v>
      </c>
    </row>
    <row r="62" spans="1:44" ht="13.2"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516</v>
      </c>
      <c r="AM62" s="329">
        <v>239906</v>
      </c>
      <c r="AN62" s="330">
        <v>3795</v>
      </c>
      <c r="AO62" s="331">
        <v>-0.8</v>
      </c>
      <c r="AP62" s="332">
        <v>25767</v>
      </c>
      <c r="AQ62" s="333">
        <v>3.9</v>
      </c>
      <c r="AR62" s="334">
        <v>-4.7</v>
      </c>
    </row>
    <row r="63" spans="1:44" ht="13.2"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2"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2"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2" hidden="1" x14ac:dyDescent="0.2">
      <c r="AK70" s="250"/>
      <c r="AL70" s="250"/>
      <c r="AM70" s="250"/>
      <c r="AN70" s="250"/>
      <c r="AO70" s="250"/>
      <c r="AP70" s="250"/>
      <c r="AQ70" s="250"/>
      <c r="AR70" s="250"/>
    </row>
    <row r="71" spans="1:46" ht="13.2" hidden="1" x14ac:dyDescent="0.2">
      <c r="AK71" s="250"/>
      <c r="AL71" s="250"/>
      <c r="AM71" s="250"/>
      <c r="AN71" s="250"/>
      <c r="AO71" s="250"/>
      <c r="AP71" s="250"/>
      <c r="AQ71" s="250"/>
      <c r="AR71" s="250"/>
    </row>
    <row r="72" spans="1:46" ht="13.2" hidden="1" x14ac:dyDescent="0.2">
      <c r="AK72" s="250"/>
      <c r="AL72" s="250"/>
      <c r="AM72" s="250"/>
      <c r="AN72" s="250"/>
      <c r="AO72" s="250"/>
      <c r="AP72" s="250"/>
      <c r="AQ72" s="250"/>
      <c r="AR72" s="250"/>
    </row>
    <row r="73" spans="1:46" ht="13.2" hidden="1" x14ac:dyDescent="0.2">
      <c r="AK73" s="250"/>
      <c r="AL73" s="250"/>
      <c r="AM73" s="250"/>
      <c r="AN73" s="250"/>
      <c r="AO73" s="250"/>
      <c r="AP73" s="250"/>
      <c r="AQ73" s="250"/>
      <c r="AR73" s="250"/>
    </row>
  </sheetData>
  <sheetProtection algorithmName="SHA-512" hashValue="5ECcFzTh41D8TZOBaY+HemEVQIQ05+7wB9hKAOGBIVaPOBiy1uwcm2OgfzMrjkBXzHg/MFzTDCivPj+llBc7RQ==" saltValue="CJRi/CvlxHe6PzCshgNBU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41406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2" x14ac:dyDescent="0.2">
      <c r="B2" s="247"/>
      <c r="DG2" s="247"/>
    </row>
    <row r="3" spans="2:125" ht="13.2"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2" x14ac:dyDescent="0.2"/>
    <row r="5" spans="2:125" ht="13.2" x14ac:dyDescent="0.2"/>
    <row r="6" spans="2:125" ht="13.2" x14ac:dyDescent="0.2"/>
    <row r="7" spans="2:125" ht="13.2" x14ac:dyDescent="0.2"/>
    <row r="8" spans="2:125" ht="13.2" x14ac:dyDescent="0.2"/>
    <row r="9" spans="2:125" ht="13.2" x14ac:dyDescent="0.2">
      <c r="DU9" s="247"/>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7"/>
    </row>
    <row r="18" spans="125:125" ht="13.2" x14ac:dyDescent="0.2"/>
    <row r="19" spans="125:125" ht="13.2" x14ac:dyDescent="0.2"/>
    <row r="20" spans="125:125" ht="13.2" x14ac:dyDescent="0.2">
      <c r="DU20" s="247"/>
    </row>
    <row r="21" spans="125:125" ht="13.2" x14ac:dyDescent="0.2">
      <c r="DU21" s="247"/>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7"/>
    </row>
    <row r="29" spans="125:125" ht="13.2" x14ac:dyDescent="0.2"/>
    <row r="30" spans="125:125" ht="13.2" x14ac:dyDescent="0.2"/>
    <row r="31" spans="125:125" ht="13.2" x14ac:dyDescent="0.2"/>
    <row r="32" spans="125:125" ht="13.2" x14ac:dyDescent="0.2"/>
    <row r="33" spans="2:125" ht="13.2" x14ac:dyDescent="0.2">
      <c r="B33" s="247"/>
      <c r="G33" s="247"/>
      <c r="I33" s="247"/>
    </row>
    <row r="34" spans="2:125" ht="13.2" x14ac:dyDescent="0.2">
      <c r="C34" s="247"/>
      <c r="P34" s="247"/>
      <c r="DE34" s="247"/>
      <c r="DH34" s="247"/>
    </row>
    <row r="35" spans="2:125" ht="13.2" x14ac:dyDescent="0.2">
      <c r="D35" s="247"/>
      <c r="E35" s="247"/>
      <c r="DG35" s="247"/>
      <c r="DJ35" s="247"/>
      <c r="DP35" s="247"/>
      <c r="DQ35" s="247"/>
      <c r="DR35" s="247"/>
      <c r="DS35" s="247"/>
      <c r="DT35" s="247"/>
      <c r="DU35" s="247"/>
    </row>
    <row r="36" spans="2:125" ht="13.2"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2" x14ac:dyDescent="0.2">
      <c r="DU37" s="247"/>
    </row>
    <row r="38" spans="2:125" ht="13.2" x14ac:dyDescent="0.2">
      <c r="DT38" s="247"/>
      <c r="DU38" s="247"/>
    </row>
    <row r="39" spans="2:125" ht="13.2" x14ac:dyDescent="0.2"/>
    <row r="40" spans="2:125" ht="13.2" x14ac:dyDescent="0.2">
      <c r="DH40" s="247"/>
    </row>
    <row r="41" spans="2:125" ht="13.2" x14ac:dyDescent="0.2">
      <c r="DE41" s="247"/>
    </row>
    <row r="42" spans="2:125" ht="13.2" x14ac:dyDescent="0.2">
      <c r="DG42" s="247"/>
      <c r="DJ42" s="247"/>
    </row>
    <row r="43" spans="2:125" ht="13.2"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2" x14ac:dyDescent="0.2">
      <c r="DU44" s="247"/>
    </row>
    <row r="45" spans="2:125" ht="13.2" x14ac:dyDescent="0.2"/>
    <row r="46" spans="2:125" ht="13.2" x14ac:dyDescent="0.2"/>
    <row r="47" spans="2:125" ht="13.2" x14ac:dyDescent="0.2"/>
    <row r="48" spans="2:125" ht="13.2" x14ac:dyDescent="0.2">
      <c r="DT48" s="247"/>
      <c r="DU48" s="247"/>
    </row>
    <row r="49" spans="120:125" ht="13.2" x14ac:dyDescent="0.2">
      <c r="DU49" s="247"/>
    </row>
    <row r="50" spans="120:125" ht="13.2" x14ac:dyDescent="0.2">
      <c r="DU50" s="247"/>
    </row>
    <row r="51" spans="120:125" ht="13.2" x14ac:dyDescent="0.2">
      <c r="DP51" s="247"/>
      <c r="DQ51" s="247"/>
      <c r="DR51" s="247"/>
      <c r="DS51" s="247"/>
      <c r="DT51" s="247"/>
      <c r="DU51" s="247"/>
    </row>
    <row r="52" spans="120:125" ht="13.2" x14ac:dyDescent="0.2"/>
    <row r="53" spans="120:125" ht="13.2" x14ac:dyDescent="0.2"/>
    <row r="54" spans="120:125" ht="13.2" x14ac:dyDescent="0.2">
      <c r="DU54" s="247"/>
    </row>
    <row r="55" spans="120:125" ht="13.2" x14ac:dyDescent="0.2"/>
    <row r="56" spans="120:125" ht="13.2" x14ac:dyDescent="0.2"/>
    <row r="57" spans="120:125" ht="13.2" x14ac:dyDescent="0.2"/>
    <row r="58" spans="120:125" ht="13.2" x14ac:dyDescent="0.2">
      <c r="DU58" s="247"/>
    </row>
    <row r="59" spans="120:125" ht="13.2" x14ac:dyDescent="0.2"/>
    <row r="60" spans="120:125" ht="13.2" x14ac:dyDescent="0.2"/>
    <row r="61" spans="120:125" ht="13.2" x14ac:dyDescent="0.2"/>
    <row r="62" spans="120:125" ht="13.2" x14ac:dyDescent="0.2"/>
    <row r="63" spans="120:125" ht="13.2" x14ac:dyDescent="0.2">
      <c r="DU63" s="247"/>
    </row>
    <row r="64" spans="120:125" ht="13.2" x14ac:dyDescent="0.2">
      <c r="DT64" s="247"/>
      <c r="DU64" s="247"/>
    </row>
    <row r="65" spans="123:125" ht="13.2" x14ac:dyDescent="0.2"/>
    <row r="66" spans="123:125" ht="13.2" x14ac:dyDescent="0.2"/>
    <row r="67" spans="123:125" ht="13.2" x14ac:dyDescent="0.2"/>
    <row r="68" spans="123:125" ht="13.2" x14ac:dyDescent="0.2"/>
    <row r="69" spans="123:125" ht="13.2" x14ac:dyDescent="0.2">
      <c r="DS69" s="247"/>
      <c r="DT69" s="247"/>
      <c r="DU69" s="247"/>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7"/>
    </row>
    <row r="83" spans="116:125" ht="13.2" x14ac:dyDescent="0.2">
      <c r="DM83" s="247"/>
      <c r="DN83" s="247"/>
      <c r="DO83" s="247"/>
      <c r="DP83" s="247"/>
      <c r="DQ83" s="247"/>
      <c r="DR83" s="247"/>
      <c r="DS83" s="247"/>
      <c r="DT83" s="247"/>
      <c r="DU83" s="247"/>
    </row>
    <row r="84" spans="116:125" ht="13.2" x14ac:dyDescent="0.2"/>
    <row r="85" spans="116:125" ht="13.2" x14ac:dyDescent="0.2"/>
    <row r="86" spans="116:125" ht="13.2" x14ac:dyDescent="0.2"/>
    <row r="87" spans="116:125" ht="13.2" x14ac:dyDescent="0.2"/>
    <row r="88" spans="116:125" ht="13.2" x14ac:dyDescent="0.2">
      <c r="DU88" s="247"/>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473</v>
      </c>
    </row>
    <row r="121" spans="125:125" ht="13.5" hidden="1" customHeight="1" x14ac:dyDescent="0.2">
      <c r="DU121" s="247"/>
    </row>
  </sheetData>
  <sheetProtection algorithmName="SHA-512" hashValue="5nAhJ4QtfBYRxfY3njipAmLB7Xj46wge1tnWlYk4tQxANXhbqf1+P+MJmiyUtNgUMutw3Ih/hhObUYp2hN2rqA==" saltValue="REJ2to1+yJqPfevm0ihap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41406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2" x14ac:dyDescent="0.2">
      <c r="B2" s="247"/>
      <c r="T2" s="247"/>
    </row>
    <row r="3" spans="1:125" ht="13.2"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7"/>
      <c r="G33" s="247"/>
      <c r="I33" s="247"/>
    </row>
    <row r="34" spans="2:125" ht="13.2" x14ac:dyDescent="0.2">
      <c r="C34" s="247"/>
      <c r="P34" s="247"/>
      <c r="R34" s="247"/>
      <c r="U34" s="247"/>
    </row>
    <row r="35" spans="2:125" ht="13.2"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2" x14ac:dyDescent="0.2">
      <c r="F36" s="247"/>
      <c r="H36" s="247"/>
      <c r="J36" s="247"/>
      <c r="K36" s="247"/>
      <c r="L36" s="247"/>
      <c r="M36" s="247"/>
      <c r="N36" s="247"/>
      <c r="O36" s="247"/>
      <c r="Q36" s="247"/>
      <c r="S36" s="247"/>
      <c r="V36" s="247"/>
    </row>
    <row r="37" spans="2:125" ht="13.2" x14ac:dyDescent="0.2"/>
    <row r="38" spans="2:125" ht="13.2" x14ac:dyDescent="0.2"/>
    <row r="39" spans="2:125" ht="13.2" x14ac:dyDescent="0.2"/>
    <row r="40" spans="2:125" ht="13.2" x14ac:dyDescent="0.2">
      <c r="U40" s="247"/>
    </row>
    <row r="41" spans="2:125" ht="13.2" x14ac:dyDescent="0.2">
      <c r="R41" s="247"/>
    </row>
    <row r="42" spans="2:125" ht="13.2"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2" x14ac:dyDescent="0.2">
      <c r="Q43" s="247"/>
      <c r="S43" s="247"/>
      <c r="V43" s="247"/>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473</v>
      </c>
    </row>
  </sheetData>
  <sheetProtection algorithmName="SHA-512" hashValue="pSH7OZeoQqLyx9AkTKxN6ic66lCvLbR3yWw6tSjTSiLQNaWZeX+9Fn9sTYQsxStEbpjj/nDGms+D77prZkvOwA==" saltValue="fAyKLugyNFA3pzGuRtRdTA=="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2">
      <c r="B47" s="10"/>
      <c r="C47" s="1139" t="s">
        <v>3</v>
      </c>
      <c r="D47" s="1139"/>
      <c r="E47" s="1140"/>
      <c r="F47" s="11">
        <v>10.57</v>
      </c>
      <c r="G47" s="12">
        <v>10.31</v>
      </c>
      <c r="H47" s="12">
        <v>12.22</v>
      </c>
      <c r="I47" s="12">
        <v>10.76</v>
      </c>
      <c r="J47" s="13">
        <v>14.36</v>
      </c>
    </row>
    <row r="48" spans="2:10" ht="57.75" customHeight="1" x14ac:dyDescent="0.2">
      <c r="B48" s="14"/>
      <c r="C48" s="1141" t="s">
        <v>4</v>
      </c>
      <c r="D48" s="1141"/>
      <c r="E48" s="1142"/>
      <c r="F48" s="15">
        <v>0.44</v>
      </c>
      <c r="G48" s="16">
        <v>2.78</v>
      </c>
      <c r="H48" s="16">
        <v>2.58</v>
      </c>
      <c r="I48" s="16">
        <v>0.1</v>
      </c>
      <c r="J48" s="17">
        <v>1.51</v>
      </c>
    </row>
    <row r="49" spans="2:10" ht="57.75" customHeight="1" thickBot="1" x14ac:dyDescent="0.25">
      <c r="B49" s="18"/>
      <c r="C49" s="1143" t="s">
        <v>5</v>
      </c>
      <c r="D49" s="1143"/>
      <c r="E49" s="1144"/>
      <c r="F49" s="19">
        <v>0.32</v>
      </c>
      <c r="G49" s="20">
        <v>2.38</v>
      </c>
      <c r="H49" s="20" t="s">
        <v>528</v>
      </c>
      <c r="I49" s="20" t="s">
        <v>529</v>
      </c>
      <c r="J49" s="21">
        <v>5.09</v>
      </c>
    </row>
    <row r="50" spans="2:10" ht="13.2" x14ac:dyDescent="0.2"/>
  </sheetData>
  <sheetProtection algorithmName="SHA-512" hashValue="cXSJtr32sgK+yPHsC1/JZEvVpoIzc4FDCMrIgnToA7xCAq0GLwy1NfUze2FzmvaBcGIep1QhP31+xd/6cIkgLQ==" saltValue="jYnTDT5+JKuOj7ry//hdu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家宮　順也</cp:lastModifiedBy>
  <dcterms:created xsi:type="dcterms:W3CDTF">2026-02-23T07:42:01Z</dcterms:created>
  <dcterms:modified xsi:type="dcterms:W3CDTF">2026-03-19T00:18:16Z</dcterms:modified>
  <cp:category/>
</cp:coreProperties>
</file>