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8DC20684-CA81-45BC-8E98-FB8057FD4B77}" xr6:coauthVersionLast="47" xr6:coauthVersionMax="47" xr10:uidLastSave="{00000000-0000-0000-0000-000000000000}"/>
  <workbookProtection workbookAlgorithmName="SHA-512" workbookHashValue="dYk+J4IoTjePZon0qb7vto4Lcy2q9T+6PaFJ+sITQkrh6y+IXTlCg2xvgEWKju/uQk5hALK69V2jBsQeHGaLAA==" workbookSaltValue="1NYGFWK2AHfa04btKtHmu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F85" i="4"/>
  <c r="E85" i="4"/>
  <c r="AL10" i="4"/>
  <c r="W10" i="4"/>
  <c r="P10" i="4"/>
  <c r="BB8" i="4"/>
  <c r="AT8" i="4"/>
  <c r="AL8" i="4"/>
  <c r="AD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<sst xmlns="http://schemas.openxmlformats.org/spreadsheetml/2006/main" count="228" uniqueCount="113">
  <si>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</si>
  <si>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</si>
  <si>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</si>
  <si>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</si>
  <si>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</si>
  <si>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</si>
  <si>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</si>
  <si>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</si>
  <si>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</si>
  <si>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</si>
  <si>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</si>
  <si>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</si>
  <si>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</si>
  <si>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</si>
  <si>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</si>
  <si>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</si>
  <si>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</si>
  <si>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</si>
  <si>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</si>
  <si>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</si>
  <si>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</si>
  <si>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</si>
  <si>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</si>
  <si>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</si>
  <si>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</si>
  <si>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</si>
  <si>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</si>
  <si>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</si>
  <si>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</si>
  <si>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</si>
  <si>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</si>
  <si>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</si>
  <si>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</si>
  <si>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</si>
  <si>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</si>
  <si>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</si>
  <si>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</si>
  <si>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</si>
  <si>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</si>
  <si>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</si>
  <si>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</si>
  <si>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</si>
  <si>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</si>
  <si>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</si>
  <si>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</si>
  <si>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</si>
  <si>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</si>
  <si>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</si>
  <si>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</si>
  <si>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</si>
  <si>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</si>
  <si>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</si>
  <si>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</si>
  <si>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</si>
  <si>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</si>
  <si>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</si>
  <si>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</si>
  <si>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</si>
  <si>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</si>
  <si>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</si>
  <si>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</si>
  <si>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</si>
  <si>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</si>
  <si>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</si>
  <si>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</si>
  <si>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</si>
  <si>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</si>
  <si>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</si>
  <si>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</si>
  <si>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</si>
  <si>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</si>
  <si>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</si>
  <si>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</si>
  <si>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</si>
  <si>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</si>
  <si>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</si>
  <si>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</si>
  <si>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</si>
  <si>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</si>
  <si>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</si>
  <si>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</si>
  <si>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</si>
  <si>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</si>
  <si>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</si>
  <si>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</si>
  <si>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</si>
  <si>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</si>
  <si>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</si>
  <si>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</si>
  <si>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</si>
  <si>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</si>
  <si>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</si>
  <si>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</si>
  <si>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島本町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</si>
  <si>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</si>
  <si>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</si>
  <si>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</si>
  <si>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</si>
  <si>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</si>
  <si>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</si>
  <si>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</si>
  <si>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</si>
  <si>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</si>
  <si>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</si>
  <si>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</si>
  <si>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</si>
  <si>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</si>
  <si>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</si>
  <si>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</si>
  <si>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</si>
  <si>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類似団体平均値を上回っており、望ましいとされている100%以上を維持しています。なお、本年度は、経常費用のうち浄水場運転管理委託費や減価償却費が増となったものの、経常収益では住宅開発に伴う給水人口の増加により給水収益が微増となったことに加え、住宅開発に伴う工事負担金等が増となったことにより、前年度比で4.03ポイントの増となっています。
　②累積欠損金比率はゼロで推移しており、経営の健全性は確保できています。
　③流動比率は、類似団体平均値を上回る水準を維持しており、短期的な債務に対する支払い能力は確保できています。なお、本年度は、建設改良費に係る未払金が増となったことにより、前年度比で169.90ポイントの減となっています。
　④企業債残高対給水収益比率は、地方債発行の抑制に努めていることから、類似団体平均値と比較して極めて低い水準を維持しています。
　⑤料金回収率は、類似団体平均値を上回っており、望ましいとされている100%以上を維持しています。なお、本年度は、浄水場運転管理委託費や減価償却費が増となったことに伴う給水原価の増（前年度比3.19円増）により、前年度比で1.32ポイントの減となっています。
　⑥給水原価は、有収水量がほぼ横ばいで推移したものの、浄水場運転管理委託費や減価償却費が増となったことにより、前年度比で3.19円の増となっています。
　⑦施設利用率は、類似団体平均値を25ポイント～28ポイント上回る高い水準を維持しており、適切な施設規模による効率的な運営ができています。
　⑧有収率は、定期的な漏水調査と漏水箇所の適宜修繕等により、類似団体平均値を8ポイント～9ポイント上回る水準を維持しています。</t>
    <rPh sb="433" eb="435">
      <t>イジ</t>
    </rPh>
    <rPh sb="586" eb="587">
      <t>エン</t>
    </rPh>
    <phoneticPr fontId="4"/>
  </si>
  <si>
    <t>　①有形固定資産減価償却率は、類似団体平均値を上回る水準で推移していましたが、老朽化した水道施設の計画的な更新等を実施していることから、令和4年度以降、類似団体平均値との差が徐々に縮まり、本年度では下回る結果となっています。
　②管路経年化率は、昭和34年の供用開始期に布設した管路が比較的多く残っていることから、類似団体平均値を12ポイント～17ポイント上回る高い水準で推移しているものの、その差は年々縮小してきており、また、定期的な漏水調査と漏水箇所の適宜修繕等により、良好な給水を確保しています。
　なお、令和3年度に策定した水道管路更新等計画（計画期間：令和4年度～令和15年度）及び実施計画（計画期間：令和6年度～令和8年度）に基づき、管路の更新や耐震化を実施しています。
　③管路更新率は、下水道事業における整備箇所等を勘案のうえ、より効率的な事業実施が可能となるよう計画期間内での事業実施時期等の見直しを行っていることから、各年度における数値の変動は比較的大きくなる傾向があります。なお、本年度は、配水管布設替工事に係る施工延長が増加したことにより、前年度比で1.03ポイントの増となっています。</t>
    <rPh sb="68" eb="70">
      <t>レイワ</t>
    </rPh>
    <rPh sb="71" eb="73">
      <t>ネンド</t>
    </rPh>
    <rPh sb="73" eb="75">
      <t>イコウ</t>
    </rPh>
    <rPh sb="76" eb="78">
      <t>ルイジ</t>
    </rPh>
    <rPh sb="78" eb="80">
      <t>ダンタイ</t>
    </rPh>
    <rPh sb="80" eb="83">
      <t>ヘイキンチ</t>
    </rPh>
    <rPh sb="85" eb="86">
      <t>サ</t>
    </rPh>
    <rPh sb="87" eb="89">
      <t>ジョジョ</t>
    </rPh>
    <rPh sb="90" eb="91">
      <t>チヂ</t>
    </rPh>
    <rPh sb="94" eb="97">
      <t>ホンネンド</t>
    </rPh>
    <rPh sb="99" eb="101">
      <t>シタマワ</t>
    </rPh>
    <rPh sb="102" eb="104">
      <t>ケッカ</t>
    </rPh>
    <phoneticPr fontId="4"/>
  </si>
  <si>
    <t>　経営面では、類似団体との比較から、現時点では一定の健全性・効率性を確保できていますが、給水収益の大幅な増加は見込めないことから、今後必要とされる水道施設の更新や耐震化の実施状況によっては、将来的には厳しい経営環境に直面することが予想されます。
　このため、水道施設の更新等に際しては、水道事業財政計画（計画期間：令和4年度～令和7年度）との整合を図りながら、収益規模など直近の経営状況を十分に勘案したうえで取り組むこととし、今後も安定的にサービスを提供し続けることができるよう、徹底した経営の健全化・効率化に努めます。
　また、喫緊の課題である管路の更新等については、水道管路更新計画及び実施計画に基づき、非耐震管や布設後50年以上が経過した管路を最優先に整備を進めます。
　なお、本町水道事業の将来像とその実現のための施策目標や施策方針をまとめた「島本町水道事業ビジョン」を令和2年度に策定し、各種計画との整合を図りながら、毎年度の進捗管理を行ってきました。水道事業ビジョンは令和7年度中に見直しを予定しており、今後も本ビジョンに基づき事業を着実に推進します。</t>
    <rPh sb="423" eb="424">
      <t>オコナ</t>
    </rPh>
    <rPh sb="431" eb="433">
      <t>スイドウ</t>
    </rPh>
    <rPh sb="433" eb="435">
      <t>ジギョウ</t>
    </rPh>
    <rPh sb="440" eb="442">
      <t>レイワ</t>
    </rPh>
    <rPh sb="443" eb="445">
      <t>ネンド</t>
    </rPh>
    <rPh sb="445" eb="446">
      <t>チュウ</t>
    </rPh>
    <rPh sb="447" eb="449">
      <t>ミナオ</t>
    </rPh>
    <rPh sb="451" eb="453">
      <t>ヨテイ</t>
    </rPh>
    <rPh sb="458" eb="460">
      <t>コンゴ</t>
    </rPh>
    <rPh sb="461" eb="462">
      <t>ホン</t>
    </rPh>
    <rPh sb="467" eb="468">
      <t>モト</t>
    </rPh>
    <rPh sb="473" eb="475">
      <t>チャクジツ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</si>
</sst>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8.5"/>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1.56</c:v>
                </c:pt>
                <c:pt idx="1">
                  <c:v>1.1299999999999999</c:v>
                </c:pt>
                <c:pt idx="2">
                  <c:v>1.21</c:v>
                </c:pt>
                <c:pt idx="3">
                  <c:v>0.42</c:v>
                </c:pt>
                <c:pt idx="4">
                  <c:v>1.45</c:v>
                </c:pt>
              </c:numCache>
            </c:numRef>
          </c:val>
          <c:extLst>
            <c:ext xmlns:c16="http://schemas.microsoft.com/office/drawing/2014/chart" uri="{C3380CC4-5D6E-409C-BE32-E72D297353CC}">
              <c16:uniqueId val="{00000000-3DDA-4B43-93BD-01C761A31E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3DDA-4B43-93BD-01C761A31E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89.09</c:v>
                </c:pt>
                <c:pt idx="1">
                  <c:v>88.56</c:v>
                </c:pt>
                <c:pt idx="2">
                  <c:v>88.42</c:v>
                </c:pt>
                <c:pt idx="3">
                  <c:v>86.98</c:v>
                </c:pt>
                <c:pt idx="4">
                  <c:v>86.26</c:v>
                </c:pt>
              </c:numCache>
            </c:numRef>
          </c:val>
          <c:extLst>
            <c:ext xmlns:c16="http://schemas.microsoft.com/office/drawing/2014/chart" uri="{C3380CC4-5D6E-409C-BE32-E72D297353CC}">
              <c16:uniqueId val="{00000000-C97B-4C19-8447-5D8C7E1506D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C97B-4C19-8447-5D8C7E1506D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94.01</c:v>
                </c:pt>
                <c:pt idx="1">
                  <c:v>93.88</c:v>
                </c:pt>
                <c:pt idx="2">
                  <c:v>92.5</c:v>
                </c:pt>
                <c:pt idx="3">
                  <c:v>92.41</c:v>
                </c:pt>
                <c:pt idx="4">
                  <c:v>92.58</c:v>
                </c:pt>
              </c:numCache>
            </c:numRef>
          </c:val>
          <c:extLst>
            <c:ext xmlns:c16="http://schemas.microsoft.com/office/drawing/2014/chart" uri="{C3380CC4-5D6E-409C-BE32-E72D297353CC}">
              <c16:uniqueId val="{00000000-23CE-4F59-9CDB-A613990579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23CE-4F59-9CDB-A613990579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116.74</c:v>
                </c:pt>
                <c:pt idx="1">
                  <c:v>121.51</c:v>
                </c:pt>
                <c:pt idx="2">
                  <c:v>102.25</c:v>
                </c:pt>
                <c:pt idx="3">
                  <c:v>117.56</c:v>
                </c:pt>
                <c:pt idx="4">
                  <c:v>121.59</c:v>
                </c:pt>
              </c:numCache>
            </c:numRef>
          </c:val>
          <c:extLst>
            <c:ext xmlns:c16="http://schemas.microsoft.com/office/drawing/2014/chart" uri="{C3380CC4-5D6E-409C-BE32-E72D297353CC}">
              <c16:uniqueId val="{00000000-52C7-47CB-9F2B-E45B210C89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2C7-47CB-9F2B-E45B210C89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50.17</c:v>
                </c:pt>
                <c:pt idx="1">
                  <c:v>51.34</c:v>
                </c:pt>
                <c:pt idx="2">
                  <c:v>51.08</c:v>
                </c:pt>
                <c:pt idx="3">
                  <c:v>51.89</c:v>
                </c:pt>
                <c:pt idx="4">
                  <c:v>51.37</c:v>
                </c:pt>
              </c:numCache>
            </c:numRef>
          </c:val>
          <c:extLst>
            <c:ext xmlns:c16="http://schemas.microsoft.com/office/drawing/2014/chart" uri="{C3380CC4-5D6E-409C-BE32-E72D297353CC}">
              <c16:uniqueId val="{00000000-7430-4940-87E8-3B48CECB94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430-4940-87E8-3B48CECB94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36.1</c:v>
                </c:pt>
                <c:pt idx="1">
                  <c:v>35.9</c:v>
                </c:pt>
                <c:pt idx="2">
                  <c:v>35.090000000000003</c:v>
                </c:pt>
                <c:pt idx="3">
                  <c:v>36.56</c:v>
                </c:pt>
                <c:pt idx="4">
                  <c:v>36.46</c:v>
                </c:pt>
              </c:numCache>
            </c:numRef>
          </c:val>
          <c:extLst>
            <c:ext xmlns:c16="http://schemas.microsoft.com/office/drawing/2014/chart" uri="{C3380CC4-5D6E-409C-BE32-E72D297353CC}">
              <c16:uniqueId val="{00000000-F320-4001-A3AC-B335C4FCFF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320-4001-A3AC-B335C4FCFF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6F-4417-86E8-8A7E2FA39B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86F-4417-86E8-8A7E2FA39B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488.33</c:v>
                </c:pt>
                <c:pt idx="1">
                  <c:v>715.97</c:v>
                </c:pt>
                <c:pt idx="2">
                  <c:v>584.71</c:v>
                </c:pt>
                <c:pt idx="3">
                  <c:v>613.16999999999996</c:v>
                </c:pt>
                <c:pt idx="4">
                  <c:v>443.27</c:v>
                </c:pt>
              </c:numCache>
            </c:numRef>
          </c:val>
          <c:extLst>
            <c:ext xmlns:c16="http://schemas.microsoft.com/office/drawing/2014/chart" uri="{C3380CC4-5D6E-409C-BE32-E72D297353CC}">
              <c16:uniqueId val="{00000000-8B3C-4D2B-8E5E-5ECCD5BA30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B3C-4D2B-8E5E-5ECCD5BA30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73.81</c:v>
                </c:pt>
                <c:pt idx="1">
                  <c:v>67.66</c:v>
                </c:pt>
                <c:pt idx="2">
                  <c:v>64.95</c:v>
                </c:pt>
                <c:pt idx="3">
                  <c:v>62.27</c:v>
                </c:pt>
                <c:pt idx="4">
                  <c:v>57.71</c:v>
                </c:pt>
              </c:numCache>
            </c:numRef>
          </c:val>
          <c:extLst>
            <c:ext xmlns:c16="http://schemas.microsoft.com/office/drawing/2014/chart" uri="{C3380CC4-5D6E-409C-BE32-E72D297353CC}">
              <c16:uniqueId val="{00000000-22E8-41A3-B7D3-97E2F88E0E0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2E8-41A3-B7D3-97E2F88E0E0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105.87</c:v>
                </c:pt>
                <c:pt idx="1">
                  <c:v>113.65</c:v>
                </c:pt>
                <c:pt idx="2">
                  <c:v>97.07</c:v>
                </c:pt>
                <c:pt idx="3">
                  <c:v>103.78</c:v>
                </c:pt>
                <c:pt idx="4">
                  <c:v>102.46</c:v>
                </c:pt>
              </c:numCache>
            </c:numRef>
          </c:val>
          <c:extLst>
            <c:ext xmlns:c16="http://schemas.microsoft.com/office/drawing/2014/chart" uri="{C3380CC4-5D6E-409C-BE32-E72D297353CC}">
              <c16:uniqueId val="{00000000-5853-4C0E-8786-C9D26D8B90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5853-4C0E-8786-C9D26D8B90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143.56</c:v>
                </c:pt>
                <c:pt idx="1">
                  <c:v>140.19999999999999</c:v>
                </c:pt>
                <c:pt idx="2">
                  <c:v>165.26</c:v>
                </c:pt>
                <c:pt idx="3">
                  <c:v>154.99</c:v>
                </c:pt>
                <c:pt idx="4">
                  <c:v>158.18</c:v>
                </c:pt>
              </c:numCache>
            </c:numRef>
          </c:val>
          <c:extLst>
            <c:ext xmlns:c16="http://schemas.microsoft.com/office/drawing/2014/chart" uri="{C3380CC4-5D6E-409C-BE32-E72D297353CC}">
              <c16:uniqueId val="{00000000-22AC-458D-96EF-3378914E25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2AC-458D-96EF-3378914E25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島本町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32247</v>
      </c>
      <c r="AM8" s="44"/>
      <c r="AN8" s="44"/>
      <c r="AO8" s="44"/>
      <c r="AP8" s="44"/>
      <c r="AQ8" s="44"/>
      <c r="AR8" s="44"/>
      <c r="AS8" s="44"/>
      <c r="AT8" s="45">
        <f>データ!$S$6</f>
        <v>16.809999999999999</v>
      </c>
      <c r="AU8" s="46"/>
      <c r="AV8" s="46"/>
      <c r="AW8" s="46"/>
      <c r="AX8" s="46"/>
      <c r="AY8" s="46"/>
      <c r="AZ8" s="46"/>
      <c r="BA8" s="46"/>
      <c r="BB8" s="47">
        <f>データ!$T$6</f>
        <v>1918.32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90.68</v>
      </c>
      <c r="J10" s="46"/>
      <c r="K10" s="46"/>
      <c r="L10" s="46"/>
      <c r="M10" s="46"/>
      <c r="N10" s="46"/>
      <c r="O10" s="74"/>
      <c r="P10" s="47">
        <f>データ!$P$6</f>
        <v>99.97</v>
      </c>
      <c r="Q10" s="47"/>
      <c r="R10" s="47"/>
      <c r="S10" s="47"/>
      <c r="T10" s="47"/>
      <c r="U10" s="47"/>
      <c r="V10" s="47"/>
      <c r="W10" s="44">
        <f>データ!$Q$6</f>
        <v>2926</v>
      </c>
      <c r="X10" s="44"/>
      <c r="Y10" s="44"/>
      <c r="Z10" s="44"/>
      <c r="AA10" s="44"/>
      <c r="AB10" s="44"/>
      <c r="AC10" s="44"/>
      <c r="AD10" s="2"/>
      <c r="AE10" s="2"/>
      <c r="AF10" s="2"/>
      <c r="AG10" s="2"/>
      <c r="AH10" s="2"/>
      <c r="AI10" s="2"/>
      <c r="AJ10" s="2"/>
      <c r="AK10" s="2"/>
      <c r="AL10" s="44">
        <f>データ!$U$6</f>
        <v>32329</v>
      </c>
      <c r="AM10" s="44"/>
      <c r="AN10" s="44"/>
      <c r="AO10" s="44"/>
      <c r="AP10" s="44"/>
      <c r="AQ10" s="44"/>
      <c r="AR10" s="44"/>
      <c r="AS10" s="44"/>
      <c r="AT10" s="45">
        <f>データ!$V$6</f>
        <v>4.05</v>
      </c>
      <c r="AU10" s="46"/>
      <c r="AV10" s="46"/>
      <c r="AW10" s="46"/>
      <c r="AX10" s="46"/>
      <c r="AY10" s="46"/>
      <c r="AZ10" s="46"/>
      <c r="BA10" s="46"/>
      <c r="BB10" s="47">
        <f>データ!$W$6</f>
        <v>7982.47</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8" t="s">
        <v>111</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8"/>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8"/>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8"/>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8"/>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8"/>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8"/>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8"/>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8"/>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8"/>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8"/>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8"/>
      <c r="BM58" s="79"/>
      <c r="BN58" s="79"/>
      <c r="BO58" s="79"/>
      <c r="BP58" s="79"/>
      <c r="BQ58" s="79"/>
      <c r="BR58" s="79"/>
      <c r="BS58" s="79"/>
      <c r="BT58" s="79"/>
      <c r="BU58" s="79"/>
      <c r="BV58" s="79"/>
      <c r="BW58" s="79"/>
      <c r="BX58" s="79"/>
      <c r="BY58" s="79"/>
      <c r="BZ58" s="8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8"/>
      <c r="BM59" s="79"/>
      <c r="BN59" s="79"/>
      <c r="BO59" s="79"/>
      <c r="BP59" s="79"/>
      <c r="BQ59" s="79"/>
      <c r="BR59" s="79"/>
      <c r="BS59" s="79"/>
      <c r="BT59" s="79"/>
      <c r="BU59" s="79"/>
      <c r="BV59" s="79"/>
      <c r="BW59" s="79"/>
      <c r="BX59" s="79"/>
      <c r="BY59" s="79"/>
      <c r="BZ59" s="80"/>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8"/>
      <c r="BM60" s="79"/>
      <c r="BN60" s="79"/>
      <c r="BO60" s="79"/>
      <c r="BP60" s="79"/>
      <c r="BQ60" s="79"/>
      <c r="BR60" s="79"/>
      <c r="BS60" s="79"/>
      <c r="BT60" s="79"/>
      <c r="BU60" s="79"/>
      <c r="BV60" s="79"/>
      <c r="BW60" s="79"/>
      <c r="BX60" s="79"/>
      <c r="BY60" s="79"/>
      <c r="BZ60" s="80"/>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8"/>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8"/>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8"/>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112</v>
      </c>
      <c r="BM66" s="90"/>
      <c r="BN66" s="90"/>
      <c r="BO66" s="90"/>
      <c r="BP66" s="90"/>
      <c r="BQ66" s="90"/>
      <c r="BR66" s="90"/>
      <c r="BS66" s="90"/>
      <c r="BT66" s="90"/>
      <c r="BU66" s="90"/>
      <c r="BV66" s="90"/>
      <c r="BW66" s="90"/>
      <c r="BX66" s="90"/>
      <c r="BY66" s="90"/>
      <c r="BZ66" s="9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3CxFRf3mjrRFx/Wll8m5eq3BSX8D//htqQxBWdNTfeYN4mPhJkFXBLgZzL1ZB0jsfsAbhNRTCB7vGDGH7Txxw==" saltValue="doZTBumdZW1acZZoragJ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273015</v>
      </c>
      <c r="D6" s="20">
        <f t="shared" si="3"/>
        <v>46</v>
      </c>
      <c r="E6" s="20">
        <f t="shared" si="3"/>
        <v>1</v>
      </c>
      <c r="F6" s="20">
        <f t="shared" si="3"/>
        <v>0</v>
      </c>
      <c r="G6" s="20">
        <f t="shared" si="3"/>
        <v>1</v>
      </c>
      <c r="H6" s="20" t="str">
        <f t="shared" si="3"/>
        <v>大阪府　島本町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90.68</v>
      </c>
      <c r="P6" s="21">
        <f t="shared" si="3"/>
        <v>99.97</v>
      </c>
      <c r="Q6" s="21">
        <f t="shared" si="3"/>
        <v>2926</v>
      </c>
      <c r="R6" s="21">
        <f t="shared" si="3"/>
        <v>32247</v>
      </c>
      <c r="S6" s="21">
        <f t="shared" si="3"/>
        <v>16.809999999999999</v>
      </c>
      <c r="T6" s="21">
        <f t="shared" si="3"/>
        <v>1918.32</v>
      </c>
      <c r="U6" s="21">
        <f t="shared" si="3"/>
        <v>32329</v>
      </c>
      <c r="V6" s="21">
        <f t="shared" si="3"/>
        <v>4.05</v>
      </c>
      <c r="W6" s="21">
        <f t="shared" si="3"/>
        <v>7982.47</v>
      </c>
      <c r="X6" s="22">
        <f>IF(X7="",NA(),X7)</f>
        <v>116.74</v>
      </c>
      <c r="Y6" s="22">
        <f t="shared" ref="Y6:AG6" si="4">IF(Y7="",NA(),Y7)</f>
        <v>121.51</v>
      </c>
      <c r="Z6" s="22">
        <f t="shared" si="4"/>
        <v>102.25</v>
      </c>
      <c r="AA6" s="22">
        <f t="shared" si="4"/>
        <v>117.56</v>
      </c>
      <c r="AB6" s="22">
        <f t="shared" si="4"/>
        <v>121.59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488.33</v>
      </c>
      <c r="AU6" s="22">
        <f t="shared" ref="AU6:BC6" si="6">IF(AU7="",NA(),AU7)</f>
        <v>715.97</v>
      </c>
      <c r="AV6" s="22">
        <f t="shared" si="6"/>
        <v>584.71</v>
      </c>
      <c r="AW6" s="22">
        <f t="shared" si="6"/>
        <v>613.16999999999996</v>
      </c>
      <c r="AX6" s="22">
        <f t="shared" si="6"/>
        <v>443.27</v>
      </c>
      <c r="AY6" s="22">
        <f t="shared" si="6"/>
        <v>327.77</v>
      </c>
      <c r="AZ6" s="22">
        <f t="shared" si="6"/>
        <v>338.02</v>
      </c>
      <c r="BA6" s="22">
        <f t="shared" si="6"/>
        <v>345.94</v>
      </c>
      <c r="BB6" s="22">
        <f t="shared" si="6"/>
        <v>329.7</v>
      </c>
      <c r="BC6" s="22">
        <f t="shared" si="6"/>
        <v>319.99</v>
      </c>
      <c r="BD6" s="21" t="str">
        <f>IF(BD7="","",IF(BD7="-","【-】","【"&amp;SUBSTITUTE(TEXT(BD7,"#,##0.00"),"-","△")&amp;"】"))</f>
        <v>【239.69】</v>
      </c>
      <c r="BE6" s="22">
        <f>IF(BE7="",NA(),BE7)</f>
        <v>73.81</v>
      </c>
      <c r="BF6" s="22">
        <f t="shared" ref="BF6:BN6" si="7">IF(BF7="",NA(),BF7)</f>
        <v>67.66</v>
      </c>
      <c r="BG6" s="22">
        <f t="shared" si="7"/>
        <v>64.95</v>
      </c>
      <c r="BH6" s="22">
        <f t="shared" si="7"/>
        <v>62.27</v>
      </c>
      <c r="BI6" s="22">
        <f t="shared" si="7"/>
        <v>57.71</v>
      </c>
      <c r="BJ6" s="22">
        <f t="shared" si="7"/>
        <v>397.1</v>
      </c>
      <c r="BK6" s="22">
        <f t="shared" si="7"/>
        <v>379.91</v>
      </c>
      <c r="BL6" s="22">
        <f t="shared" si="7"/>
        <v>386.61</v>
      </c>
      <c r="BM6" s="22">
        <f t="shared" si="7"/>
        <v>381.56</v>
      </c>
      <c r="BN6" s="22">
        <f t="shared" si="7"/>
        <v>365.55</v>
      </c>
      <c r="BO6" s="21" t="str">
        <f>IF(BO7="","",IF(BO7="-","【-】","【"&amp;SUBSTITUTE(TEXT(BO7,"#,##0.00"),"-","△")&amp;"】"))</f>
        <v>【264.86】</v>
      </c>
      <c r="BP6" s="22">
        <f>IF(BP7="",NA(),BP7)</f>
        <v>105.87</v>
      </c>
      <c r="BQ6" s="22">
        <f t="shared" ref="BQ6:BY6" si="8">IF(BQ7="",NA(),BQ7)</f>
        <v>113.65</v>
      </c>
      <c r="BR6" s="22">
        <f t="shared" si="8"/>
        <v>97.07</v>
      </c>
      <c r="BS6" s="22">
        <f t="shared" si="8"/>
        <v>103.78</v>
      </c>
      <c r="BT6" s="22">
        <f t="shared" si="8"/>
        <v>102.46</v>
      </c>
      <c r="BU6" s="22">
        <f t="shared" si="8"/>
        <v>95.79</v>
      </c>
      <c r="BV6" s="22">
        <f t="shared" si="8"/>
        <v>98.3</v>
      </c>
      <c r="BW6" s="22">
        <f t="shared" si="8"/>
        <v>93.82</v>
      </c>
      <c r="BX6" s="22">
        <f t="shared" si="8"/>
        <v>95.04</v>
      </c>
      <c r="BY6" s="22">
        <f t="shared" si="8"/>
        <v>95.42</v>
      </c>
      <c r="BZ6" s="21" t="str">
        <f>IF(BZ7="","",IF(BZ7="-","【-】","【"&amp;SUBSTITUTE(TEXT(BZ7,"#,##0.00"),"-","△")&amp;"】"))</f>
        <v>【97.59】</v>
      </c>
      <c r="CA6" s="22">
        <f>IF(CA7="",NA(),CA7)</f>
        <v>143.56</v>
      </c>
      <c r="CB6" s="22">
        <f t="shared" ref="CB6:CJ6" si="9">IF(CB7="",NA(),CB7)</f>
        <v>140.19999999999999</v>
      </c>
      <c r="CC6" s="22">
        <f t="shared" si="9"/>
        <v>165.26</v>
      </c>
      <c r="CD6" s="22">
        <f t="shared" si="9"/>
        <v>154.99</v>
      </c>
      <c r="CE6" s="22">
        <f t="shared" si="9"/>
        <v>158.18</v>
      </c>
      <c r="CF6" s="22">
        <f t="shared" si="9"/>
        <v>171.13</v>
      </c>
      <c r="CG6" s="22">
        <f t="shared" si="9"/>
        <v>173.7</v>
      </c>
      <c r="CH6" s="22">
        <f t="shared" si="9"/>
        <v>178.94</v>
      </c>
      <c r="CI6" s="22">
        <f t="shared" si="9"/>
        <v>180.19</v>
      </c>
      <c r="CJ6" s="22">
        <f t="shared" si="9"/>
        <v>184.25</v>
      </c>
      <c r="CK6" s="21" t="str">
        <f>IF(CK7="","",IF(CK7="-","【-】","【"&amp;SUBSTITUTE(TEXT(CK7,"#,##0.00"),"-","△")&amp;"】"))</f>
        <v>【181.66】</v>
      </c>
      <c r="CL6" s="22">
        <f>IF(CL7="",NA(),CL7)</f>
        <v>89.09</v>
      </c>
      <c r="CM6" s="22">
        <f t="shared" ref="CM6:CU6" si="10">IF(CM7="",NA(),CM7)</f>
        <v>88.56</v>
      </c>
      <c r="CN6" s="22">
        <f t="shared" si="10"/>
        <v>88.42</v>
      </c>
      <c r="CO6" s="22">
        <f t="shared" si="10"/>
        <v>86.98</v>
      </c>
      <c r="CP6" s="22">
        <f t="shared" si="10"/>
        <v>86.26</v>
      </c>
      <c r="CQ6" s="22">
        <f t="shared" si="10"/>
        <v>60.12</v>
      </c>
      <c r="CR6" s="22">
        <f t="shared" si="10"/>
        <v>60.34</v>
      </c>
      <c r="CS6" s="22">
        <f t="shared" si="10"/>
        <v>59.54</v>
      </c>
      <c r="CT6" s="22">
        <f t="shared" si="10"/>
        <v>59.26</v>
      </c>
      <c r="CU6" s="22">
        <f t="shared" si="10"/>
        <v>60.44</v>
      </c>
      <c r="CV6" s="21" t="str">
        <f>IF(CV7="","",IF(CV7="-","【-】","【"&amp;SUBSTITUTE(TEXT(CV7,"#,##0.00"),"-","△")&amp;"】"))</f>
        <v>【60.21】</v>
      </c>
      <c r="CW6" s="22">
        <f>IF(CW7="",NA(),CW7)</f>
        <v>94.01</v>
      </c>
      <c r="CX6" s="22">
        <f t="shared" ref="CX6:DF6" si="11">IF(CX7="",NA(),CX7)</f>
        <v>93.88</v>
      </c>
      <c r="CY6" s="22">
        <f t="shared" si="11"/>
        <v>92.5</v>
      </c>
      <c r="CZ6" s="22">
        <f t="shared" si="11"/>
        <v>92.41</v>
      </c>
      <c r="DA6" s="22">
        <f t="shared" si="11"/>
        <v>92.58</v>
      </c>
      <c r="DB6" s="22">
        <f t="shared" si="11"/>
        <v>84.24</v>
      </c>
      <c r="DC6" s="22">
        <f t="shared" si="11"/>
        <v>84.19</v>
      </c>
      <c r="DD6" s="22">
        <f t="shared" si="11"/>
        <v>83.93</v>
      </c>
      <c r="DE6" s="22">
        <f t="shared" si="11"/>
        <v>83.84</v>
      </c>
      <c r="DF6" s="22">
        <f t="shared" si="11"/>
        <v>83.39</v>
      </c>
      <c r="DG6" s="21" t="str">
        <f>IF(DG7="","",IF(DG7="-","【-】","【"&amp;SUBSTITUTE(TEXT(DG7,"#,##0.00"),"-","△")&amp;"】"))</f>
        <v>【89.21】</v>
      </c>
      <c r="DH6" s="22">
        <f>IF(DH7="",NA(),DH7)</f>
        <v>50.17</v>
      </c>
      <c r="DI6" s="22">
        <f t="shared" ref="DI6:DQ6" si="12">IF(DI7="",NA(),DI7)</f>
        <v>51.34</v>
      </c>
      <c r="DJ6" s="22">
        <f t="shared" si="12"/>
        <v>51.08</v>
      </c>
      <c r="DK6" s="22">
        <f t="shared" si="12"/>
        <v>51.89</v>
      </c>
      <c r="DL6" s="22">
        <f t="shared" si="12"/>
        <v>51.37</v>
      </c>
      <c r="DM6" s="22">
        <f t="shared" si="12"/>
        <v>48.83</v>
      </c>
      <c r="DN6" s="22">
        <f t="shared" si="12"/>
        <v>49.96</v>
      </c>
      <c r="DO6" s="22">
        <f t="shared" si="12"/>
        <v>50.82</v>
      </c>
      <c r="DP6" s="22">
        <f t="shared" si="12"/>
        <v>51.82</v>
      </c>
      <c r="DQ6" s="22">
        <f t="shared" si="12"/>
        <v>52.53</v>
      </c>
      <c r="DR6" s="21" t="str">
        <f>IF(DR7="","",IF(DR7="-","【-】","【"&amp;SUBSTITUTE(TEXT(DR7,"#,##0.00"),"-","△")&amp;"】"))</f>
        <v>【52.41】</v>
      </c>
      <c r="DS6" s="22">
        <f>IF(DS7="",NA(),DS7)</f>
        <v>36.1</v>
      </c>
      <c r="DT6" s="22">
        <f t="shared" ref="DT6:EB6" si="13">IF(DT7="",NA(),DT7)</f>
        <v>35.9</v>
      </c>
      <c r="DU6" s="22">
        <f t="shared" si="13"/>
        <v>35.090000000000003</v>
      </c>
      <c r="DV6" s="22">
        <f t="shared" si="13"/>
        <v>36.56</v>
      </c>
      <c r="DW6" s="22">
        <f t="shared" si="13"/>
        <v>36.46</v>
      </c>
      <c r="DX6" s="22">
        <f t="shared" si="13"/>
        <v>18.18</v>
      </c>
      <c r="DY6" s="22">
        <f t="shared" si="13"/>
        <v>19.32</v>
      </c>
      <c r="DZ6" s="22">
        <f t="shared" si="13"/>
        <v>21.16</v>
      </c>
      <c r="EA6" s="22">
        <f t="shared" si="13"/>
        <v>22.72</v>
      </c>
      <c r="EB6" s="22">
        <f t="shared" si="13"/>
        <v>24.16</v>
      </c>
      <c r="EC6" s="21" t="str">
        <f>IF(EC7="","",IF(EC7="-","【-】","【"&amp;SUBSTITUTE(TEXT(EC7,"#,##0.00"),"-","△")&amp;"】"))</f>
        <v>【26.78】</v>
      </c>
      <c r="ED6" s="22">
        <f>IF(ED7="",NA(),ED7)</f>
        <v>1.56</v>
      </c>
      <c r="EE6" s="22">
        <f t="shared" ref="EE6:EM6" si="14">IF(EE7="",NA(),EE7)</f>
        <v>1.1299999999999999</v>
      </c>
      <c r="EF6" s="22">
        <f t="shared" si="14"/>
        <v>1.21</v>
      </c>
      <c r="EG6" s="22">
        <f t="shared" si="14"/>
        <v>0.42</v>
      </c>
      <c r="EH6" s="22">
        <f t="shared" si="14"/>
        <v>1.45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273015</v>
      </c>
      <c r="D7" s="24">
        <v>46</v>
      </c>
      <c r="E7" s="24">
        <v>1</v>
      </c>
      <c r="F7" s="24">
        <v>0</v>
      </c>
      <c r="G7" s="24">
        <v>1</v>
      </c>
      <c r="H7" s="24" t="s">
        <v>93</v>
      </c>
      <c r="I7" s="24" t="s">
        <v>94</v>
      </c>
      <c r="J7" s="24" t="s">
        <v>95</v>
      </c>
      <c r="K7" s="24" t="s">
        <v>96</v>
      </c>
      <c r="L7" s="24" t="s">
        <v>97</v>
      </c>
      <c r="M7" s="24" t="s">
        <v>98</v>
      </c>
      <c r="N7" s="25" t="s">
        <v>99</v>
      </c>
      <c r="O7" s="25">
        <v>90.68</v>
      </c>
      <c r="P7" s="25">
        <v>99.97</v>
      </c>
      <c r="Q7" s="25">
        <v>2926</v>
      </c>
      <c r="R7" s="25">
        <v>32247</v>
      </c>
      <c r="S7" s="25">
        <v>16.809999999999999</v>
      </c>
      <c r="T7" s="25">
        <v>1918.32</v>
      </c>
      <c r="U7" s="25">
        <v>32329</v>
      </c>
      <c r="V7" s="25">
        <v>4.05</v>
      </c>
      <c r="W7" s="25">
        <v>7982.47</v>
      </c>
      <c r="X7" s="25">
        <v>116.74</v>
      </c>
      <c r="Y7" s="25">
        <v>121.51</v>
      </c>
      <c r="Z7" s="25">
        <v>102.25</v>
      </c>
      <c r="AA7" s="25">
        <v>117.56</v>
      </c>
      <c r="AB7" s="25">
        <v>121.59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488.33</v>
      </c>
      <c r="AU7" s="25">
        <v>715.97</v>
      </c>
      <c r="AV7" s="25">
        <v>584.71</v>
      </c>
      <c r="AW7" s="25">
        <v>613.16999999999996</v>
      </c>
      <c r="AX7" s="25">
        <v>443.27</v>
      </c>
      <c r="AY7" s="25">
        <v>327.77</v>
      </c>
      <c r="AZ7" s="25">
        <v>338.02</v>
      </c>
      <c r="BA7" s="25">
        <v>345.94</v>
      </c>
      <c r="BB7" s="25">
        <v>329.7</v>
      </c>
      <c r="BC7" s="25">
        <v>319.99</v>
      </c>
      <c r="BD7" s="25">
        <v>239.69</v>
      </c>
      <c r="BE7" s="25">
        <v>73.81</v>
      </c>
      <c r="BF7" s="25">
        <v>67.66</v>
      </c>
      <c r="BG7" s="25">
        <v>64.95</v>
      </c>
      <c r="BH7" s="25">
        <v>62.27</v>
      </c>
      <c r="BI7" s="25">
        <v>57.71</v>
      </c>
      <c r="BJ7" s="25">
        <v>397.1</v>
      </c>
      <c r="BK7" s="25">
        <v>379.91</v>
      </c>
      <c r="BL7" s="25">
        <v>386.61</v>
      </c>
      <c r="BM7" s="25">
        <v>381.56</v>
      </c>
      <c r="BN7" s="25">
        <v>365.55</v>
      </c>
      <c r="BO7" s="25">
        <v>264.86</v>
      </c>
      <c r="BP7" s="25">
        <v>105.87</v>
      </c>
      <c r="BQ7" s="25">
        <v>113.65</v>
      </c>
      <c r="BR7" s="25">
        <v>97.07</v>
      </c>
      <c r="BS7" s="25">
        <v>103.78</v>
      </c>
      <c r="BT7" s="25">
        <v>102.46</v>
      </c>
      <c r="BU7" s="25">
        <v>95.79</v>
      </c>
      <c r="BV7" s="25">
        <v>98.3</v>
      </c>
      <c r="BW7" s="25">
        <v>93.82</v>
      </c>
      <c r="BX7" s="25">
        <v>95.04</v>
      </c>
      <c r="BY7" s="25">
        <v>95.42</v>
      </c>
      <c r="BZ7" s="25">
        <v>97.59</v>
      </c>
      <c r="CA7" s="25">
        <v>143.56</v>
      </c>
      <c r="CB7" s="25">
        <v>140.19999999999999</v>
      </c>
      <c r="CC7" s="25">
        <v>165.26</v>
      </c>
      <c r="CD7" s="25">
        <v>154.99</v>
      </c>
      <c r="CE7" s="25">
        <v>158.18</v>
      </c>
      <c r="CF7" s="25">
        <v>171.13</v>
      </c>
      <c r="CG7" s="25">
        <v>173.7</v>
      </c>
      <c r="CH7" s="25">
        <v>178.94</v>
      </c>
      <c r="CI7" s="25">
        <v>180.19</v>
      </c>
      <c r="CJ7" s="25">
        <v>184.25</v>
      </c>
      <c r="CK7" s="25">
        <v>181.66</v>
      </c>
      <c r="CL7" s="25">
        <v>89.09</v>
      </c>
      <c r="CM7" s="25">
        <v>88.56</v>
      </c>
      <c r="CN7" s="25">
        <v>88.42</v>
      </c>
      <c r="CO7" s="25">
        <v>86.98</v>
      </c>
      <c r="CP7" s="25">
        <v>86.26</v>
      </c>
      <c r="CQ7" s="25">
        <v>60.12</v>
      </c>
      <c r="CR7" s="25">
        <v>60.34</v>
      </c>
      <c r="CS7" s="25">
        <v>59.54</v>
      </c>
      <c r="CT7" s="25">
        <v>59.26</v>
      </c>
      <c r="CU7" s="25">
        <v>60.44</v>
      </c>
      <c r="CV7" s="25">
        <v>60.21</v>
      </c>
      <c r="CW7" s="25">
        <v>94.01</v>
      </c>
      <c r="CX7" s="25">
        <v>93.88</v>
      </c>
      <c r="CY7" s="25">
        <v>92.5</v>
      </c>
      <c r="CZ7" s="25">
        <v>92.41</v>
      </c>
      <c r="DA7" s="25">
        <v>92.58</v>
      </c>
      <c r="DB7" s="25">
        <v>84.24</v>
      </c>
      <c r="DC7" s="25">
        <v>84.19</v>
      </c>
      <c r="DD7" s="25">
        <v>83.93</v>
      </c>
      <c r="DE7" s="25">
        <v>83.84</v>
      </c>
      <c r="DF7" s="25">
        <v>83.39</v>
      </c>
      <c r="DG7" s="25">
        <v>89.21</v>
      </c>
      <c r="DH7" s="25">
        <v>50.17</v>
      </c>
      <c r="DI7" s="25">
        <v>51.34</v>
      </c>
      <c r="DJ7" s="25">
        <v>51.08</v>
      </c>
      <c r="DK7" s="25">
        <v>51.89</v>
      </c>
      <c r="DL7" s="25">
        <v>51.37</v>
      </c>
      <c r="DM7" s="25">
        <v>48.83</v>
      </c>
      <c r="DN7" s="25">
        <v>49.96</v>
      </c>
      <c r="DO7" s="25">
        <v>50.82</v>
      </c>
      <c r="DP7" s="25">
        <v>51.82</v>
      </c>
      <c r="DQ7" s="25">
        <v>52.53</v>
      </c>
      <c r="DR7" s="25">
        <v>52.41</v>
      </c>
      <c r="DS7" s="25">
        <v>36.1</v>
      </c>
      <c r="DT7" s="25">
        <v>35.9</v>
      </c>
      <c r="DU7" s="25">
        <v>35.090000000000003</v>
      </c>
      <c r="DV7" s="25">
        <v>36.56</v>
      </c>
      <c r="DW7" s="25">
        <v>36.46</v>
      </c>
      <c r="DX7" s="25">
        <v>18.18</v>
      </c>
      <c r="DY7" s="25">
        <v>19.32</v>
      </c>
      <c r="DZ7" s="25">
        <v>21.16</v>
      </c>
      <c r="EA7" s="25">
        <v>22.72</v>
      </c>
      <c r="EB7" s="25">
        <v>24.16</v>
      </c>
      <c r="EC7" s="25">
        <v>26.78</v>
      </c>
      <c r="ED7" s="25">
        <v>1.56</v>
      </c>
      <c r="EE7" s="25">
        <v>1.1299999999999999</v>
      </c>
      <c r="EF7" s="25">
        <v>1.21</v>
      </c>
      <c r="EG7" s="25">
        <v>0.42</v>
      </c>
      <c r="EH7" s="25">
        <v>1.45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2026-02-18T05:02:14Z</cp:lastPrinted>
  <dcterms:created xsi:type="dcterms:W3CDTF">2025-12-12T09:19:49Z</dcterms:created>
  <dcterms:modified xsi:type="dcterms:W3CDTF">2026-02-25T02:48:42Z</dcterms:modified>
  <cp:category/>
</cp:coreProperties>
</file>