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A4AA2D7B-A49C-46D2-B416-62C40A370F79}" xr6:coauthVersionLast="47" xr6:coauthVersionMax="47" xr10:uidLastSave="{00000000-0000-0000-0000-000000000000}"/>
  <workbookProtection workbookAlgorithmName="SHA-512" workbookHashValue="803yxZjv6+lBTMispnrf9Pc+Ei3+Pb8J4ccvDlnuwtj7PE0oL7E9nNi6injtI6nj8WFSiL2E4UlO0e4919azhg==" workbookSaltValue="ghW4RVzIcP1QxN0RCg0wtw=="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<sst xmlns="http://schemas.openxmlformats.org/spreadsheetml/2006/main" count="228" uniqueCount="112">
  <si>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</si>
  <si>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</si>
  <si>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</si>
  <si>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</si>
  <si>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</si>
  <si>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</si>
  <si>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</si>
  <si>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</si>
  <si>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</si>
  <si>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</si>
  <si>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</si>
  <si>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</si>
  <si>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</si>
  <si>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</si>
  <si>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</si>
  <si>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</si>
  <si>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</si>
  <si>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</si>
  <si>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</si>
  <si>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</si>
  <si>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</si>
  <si>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</si>
  <si>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</si>
  <si>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</si>
  <si>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</si>
  <si>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</si>
  <si>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</si>
  <si>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</si>
  <si>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</si>
  <si>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</si>
  <si>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</si>
  <si>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</si>
  <si>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</si>
  <si>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</si>
  <si>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</si>
  <si>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</si>
  <si>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</si>
  <si>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</si>
  <si>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</si>
  <si>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</si>
  <si>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</si>
  <si>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</si>
  <si>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</si>
  <si>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</si>
  <si>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</si>
  <si>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</si>
  <si>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</si>
  <si>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</si>
  <si>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</si>
  <si>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</si>
  <si>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</si>
  <si>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</si>
  <si>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</si>
  <si>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</si>
  <si>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</si>
  <si>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</si>
  <si>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</si>
  <si>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</si>
  <si>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</si>
  <si>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</si>
  <si>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</si>
  <si>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</si>
  <si>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</si>
  <si>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</si>
  <si>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</si>
  <si>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</si>
  <si>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</si>
  <si>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</si>
  <si>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</si>
  <si>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</si>
  <si>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</si>
  <si>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</si>
  <si>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</si>
  <si>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</si>
  <si>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</si>
  <si>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</si>
  <si>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</si>
  <si>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</si>
  <si>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</si>
  <si>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</si>
  <si>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</si>
  <si>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</si>
  <si>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</si>
  <si>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</si>
  <si>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</si>
  <si>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</si>
  <si>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</si>
  <si>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</si>
  <si>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</si>
  <si>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</si>
  <si>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</si>
  <si>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</si>
  <si>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</si>
  <si>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交野市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</si>
  <si>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</si>
  <si>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</si>
  <si>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</si>
  <si>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</si>
  <si>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</si>
  <si>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</si>
  <si>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</si>
  <si>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</si>
  <si>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</si>
  <si>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</si>
  <si>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</si>
  <si>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</si>
  <si>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</si>
  <si>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</si>
  <si>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</si>
  <si>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については、全国平均・類似団体平均値と比べ低いものとなっている。これは新浄水場の整備、第6次拡張事業などにより、比較的新しい資産が増加している影響によるものと考える。
　②管路経年化率については、昭和40年半ば頃から上水道を普及する目的で急速に布設工事を進めてきたことから、本市の上水道管に占める経年管の割合が高く、全国平均・類似団体平均値と比較しても高い傾向にある。これは予算や管路工事に携わる職員数の減少の影響によるものと考える。　
　③管路更新率については、全国平均・類似団体平均値と比べ、大幅に低い水準となっている。これは管路経年化率の問題と同様に、予算や管路工事に携わる職員数の減少の影響によるものと考える。</t>
    <rPh sb="261" eb="263">
      <t>オオハバ</t>
    </rPh>
    <phoneticPr fontId="4"/>
  </si>
  <si>
    <t>　①経常収支比率については、料金改定の実施による給水収益の増加や開発に伴う分担金の増加により、前年度より数値が改善したため全国平均・類似団体平均値を上回った。
　②累積欠損金比率については、過年度から発生はなく健全経営を継続している。
　③流動比率については、今年度、全国平均・類似団体平均値を下回った。これは市長部局に運用資金を繰り出したことにより現金預金が大幅に減少したため、数値が低下したものである。
　④企業債残高対給水収益比率については、料金改定の実施による給水収益の増加により、数値が減少したものの、全国平均・類似団体平均値と比較して高く、新浄水場の整備、第6次拡張事業などに伴う企業債残高の増加により、高い水準で推移している。
　⑤料金回収率については、料金改定の実施による給水収益の増加で、前年度より数値が増加した。
　⑥給水原価については、委託料や受水費等の費用の減少により、給水原価が減少した。
　⑦施設利用率については、全国平均・類似団体平均値と比べてやや低い水準となっているが、自己水と大阪広域水道企業団水の2系統を有していることが影響していると考える。
　⑧有収率については、全国平均・類似団体平均値より一定程度高く、施設の稼働が十分に収益につながっていると言える。</t>
    <rPh sb="19" eb="21">
      <t>ジッシ</t>
    </rPh>
    <rPh sb="24" eb="28">
      <t>キュウスイシュウエキ</t>
    </rPh>
    <rPh sb="29" eb="31">
      <t>ゾウカ</t>
    </rPh>
    <rPh sb="32" eb="34">
      <t>カイハツ</t>
    </rPh>
    <rPh sb="35" eb="36">
      <t>トモナ</t>
    </rPh>
    <rPh sb="37" eb="40">
      <t>ブンタンキン</t>
    </rPh>
    <rPh sb="41" eb="43">
      <t>ゾウカ</t>
    </rPh>
    <rPh sb="55" eb="57">
      <t>カイゼン</t>
    </rPh>
    <rPh sb="74" eb="76">
      <t>ウワマワ</t>
    </rPh>
    <rPh sb="224" eb="228">
      <t>リョウキンカイテイ</t>
    </rPh>
    <rPh sb="229" eb="231">
      <t>ジッシ</t>
    </rPh>
    <rPh sb="234" eb="238">
      <t>キュウスイシュウエキ</t>
    </rPh>
    <rPh sb="239" eb="241">
      <t>ゾウカ</t>
    </rPh>
    <rPh sb="245" eb="247">
      <t>スウチ</t>
    </rPh>
    <rPh sb="248" eb="250">
      <t>ゲンショウ</t>
    </rPh>
    <rPh sb="334" eb="336">
      <t>リョウキン</t>
    </rPh>
    <rPh sb="336" eb="338">
      <t>カイテイ</t>
    </rPh>
    <rPh sb="339" eb="341">
      <t>ジッシ</t>
    </rPh>
    <rPh sb="349" eb="351">
      <t>ゾウカ</t>
    </rPh>
    <rPh sb="391" eb="393">
      <t>ゲンショウ</t>
    </rPh>
    <rPh sb="402" eb="404">
      <t>ゲンショウ</t>
    </rPh>
    <phoneticPr fontId="4"/>
  </si>
  <si>
    <t>　経営の健全性・効率性については、累積欠損金がないものの、管路の更新工事や企業債の償還に加え、今年度は市長部局に運用資金を繰り出した影響により、現金が大幅に減少したため、流動比率が類似団体平均値を下回る結果となった。しかし、令和６年４月の料金改定の実施により、料金回収率が100%を上回るなど、経営状況の悪化に一定の歯止めがかかった。今後も人口の減少等による給水量の低下で経常収支比率、料金回収率の低下や給水原価の増加が予想されるため、今後も定期的な料金の見直し等、財政状況の改善を進めていく。
　また、老朽化の状況については、管路経年化率が全国平均・類似団体平均値よりも高い状況が続いているにも関わらず、管路更新率は他団体に比べ大幅に低い状況が続いている。令和５年度に更新した経営戦略を兼ねた交野市水道ビジョンを基礎として、管路更新計画に基づく管路更新を行い、改善を図っていく。</t>
    <rPh sb="130" eb="132">
      <t>リョウキン</t>
    </rPh>
    <rPh sb="132" eb="135">
      <t>カイシュウリツ</t>
    </rPh>
    <rPh sb="141" eb="143">
      <t>ウワマワ</t>
    </rPh>
    <rPh sb="147" eb="151">
      <t>ケイエイジョウキョウ</t>
    </rPh>
    <rPh sb="152" eb="154">
      <t>アッカ</t>
    </rPh>
    <rPh sb="155" eb="157">
      <t>イッテイ</t>
    </rPh>
    <rPh sb="158" eb="160">
      <t>ハド</t>
    </rPh>
    <rPh sb="329" eb="331">
      <t>レイワ</t>
    </rPh>
    <rPh sb="335" eb="337">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</si>
</sst>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0.19</c:v>
                </c:pt>
                <c:pt idx="1">
                  <c:v>0.24</c:v>
                </c:pt>
                <c:pt idx="2">
                  <c:v>0.2</c:v>
                </c:pt>
                <c:pt idx="3">
                  <c:v>0.1</c:v>
                </c:pt>
                <c:pt idx="4">
                  <c:v>7.0000000000000007E-2</c:v>
                </c:pt>
              </c:numCache>
            </c:numRef>
          </c:val>
          <c:extLst>
            <c:ext xmlns:c16="http://schemas.microsoft.com/office/drawing/2014/chart" uri="{C3380CC4-5D6E-409C-BE32-E72D297353CC}">
              <c16:uniqueId val="{00000000-30EF-4C20-BA7F-D6FB8365C0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0EF-4C20-BA7F-D6FB8365C0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55.1</c:v>
                </c:pt>
                <c:pt idx="1">
                  <c:v>55.2</c:v>
                </c:pt>
                <c:pt idx="2">
                  <c:v>53.28</c:v>
                </c:pt>
                <c:pt idx="3">
                  <c:v>53.02</c:v>
                </c:pt>
                <c:pt idx="4">
                  <c:v>53.09</c:v>
                </c:pt>
              </c:numCache>
            </c:numRef>
          </c:val>
          <c:extLst>
            <c:ext xmlns:c16="http://schemas.microsoft.com/office/drawing/2014/chart" uri="{C3380CC4-5D6E-409C-BE32-E72D297353CC}">
              <c16:uniqueId val="{00000000-D694-4388-844C-0E0361F5F7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694-4388-844C-0E0361F5F7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98.45</c:v>
                </c:pt>
                <c:pt idx="1">
                  <c:v>96.5</c:v>
                </c:pt>
                <c:pt idx="2">
                  <c:v>98.57</c:v>
                </c:pt>
                <c:pt idx="3">
                  <c:v>98.21</c:v>
                </c:pt>
                <c:pt idx="4">
                  <c:v>98.13</c:v>
                </c:pt>
              </c:numCache>
            </c:numRef>
          </c:val>
          <c:extLst>
            <c:ext xmlns:c16="http://schemas.microsoft.com/office/drawing/2014/chart" uri="{C3380CC4-5D6E-409C-BE32-E72D297353CC}">
              <c16:uniqueId val="{00000000-828A-41B4-B2F9-B9CC73458F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28A-41B4-B2F9-B9CC73458F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101.87</c:v>
                </c:pt>
                <c:pt idx="1">
                  <c:v>104.48</c:v>
                </c:pt>
                <c:pt idx="2">
                  <c:v>98.52</c:v>
                </c:pt>
                <c:pt idx="3">
                  <c:v>96.63</c:v>
                </c:pt>
                <c:pt idx="4">
                  <c:v>116.09</c:v>
                </c:pt>
              </c:numCache>
            </c:numRef>
          </c:val>
          <c:extLst>
            <c:ext xmlns:c16="http://schemas.microsoft.com/office/drawing/2014/chart" uri="{C3380CC4-5D6E-409C-BE32-E72D297353CC}">
              <c16:uniqueId val="{00000000-4EFA-421C-A158-400A1DDB14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4EFA-421C-A158-400A1DDB14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34.71</c:v>
                </c:pt>
                <c:pt idx="1">
                  <c:v>35.93</c:v>
                </c:pt>
                <c:pt idx="2">
                  <c:v>37.71</c:v>
                </c:pt>
                <c:pt idx="3">
                  <c:v>38.85</c:v>
                </c:pt>
                <c:pt idx="4">
                  <c:v>40.58</c:v>
                </c:pt>
              </c:numCache>
            </c:numRef>
          </c:val>
          <c:extLst>
            <c:ext xmlns:c16="http://schemas.microsoft.com/office/drawing/2014/chart" uri="{C3380CC4-5D6E-409C-BE32-E72D297353CC}">
              <c16:uniqueId val="{00000000-8AE6-4984-AB41-9D73199028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8AE6-4984-AB41-9D73199028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44.23</c:v>
                </c:pt>
                <c:pt idx="1">
                  <c:v>44.55</c:v>
                </c:pt>
                <c:pt idx="2">
                  <c:v>45.26</c:v>
                </c:pt>
                <c:pt idx="3">
                  <c:v>46.54</c:v>
                </c:pt>
                <c:pt idx="4">
                  <c:v>46.76</c:v>
                </c:pt>
              </c:numCache>
            </c:numRef>
          </c:val>
          <c:extLst>
            <c:ext xmlns:c16="http://schemas.microsoft.com/office/drawing/2014/chart" uri="{C3380CC4-5D6E-409C-BE32-E72D297353CC}">
              <c16:uniqueId val="{00000000-32C5-4BA4-9002-279A64927F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2C5-4BA4-9002-279A64927F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DD-440A-8CD3-7FCF05405E9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BDD-440A-8CD3-7FCF05405E9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388.11</c:v>
                </c:pt>
                <c:pt idx="1">
                  <c:v>357.79</c:v>
                </c:pt>
                <c:pt idx="2">
                  <c:v>365.77</c:v>
                </c:pt>
                <c:pt idx="3">
                  <c:v>306.33999999999997</c:v>
                </c:pt>
                <c:pt idx="4">
                  <c:v>189.06</c:v>
                </c:pt>
              </c:numCache>
            </c:numRef>
          </c:val>
          <c:extLst>
            <c:ext xmlns:c16="http://schemas.microsoft.com/office/drawing/2014/chart" uri="{C3380CC4-5D6E-409C-BE32-E72D297353CC}">
              <c16:uniqueId val="{00000000-C479-4E34-8C4B-38BE9B8986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C479-4E34-8C4B-38BE9B8986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925.67</c:v>
                </c:pt>
                <c:pt idx="1">
                  <c:v>837.72</c:v>
                </c:pt>
                <c:pt idx="2">
                  <c:v>856.81</c:v>
                </c:pt>
                <c:pt idx="3">
                  <c:v>801.1</c:v>
                </c:pt>
                <c:pt idx="4">
                  <c:v>709.09</c:v>
                </c:pt>
              </c:numCache>
            </c:numRef>
          </c:val>
          <c:extLst>
            <c:ext xmlns:c16="http://schemas.microsoft.com/office/drawing/2014/chart" uri="{C3380CC4-5D6E-409C-BE32-E72D297353CC}">
              <c16:uniqueId val="{00000000-37F9-44A5-A5B4-D4D4F45E7C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37F9-44A5-A5B4-D4D4F45E7C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82.95</c:v>
                </c:pt>
                <c:pt idx="1">
                  <c:v>92.18</c:v>
                </c:pt>
                <c:pt idx="2">
                  <c:v>84.9</c:v>
                </c:pt>
                <c:pt idx="3">
                  <c:v>87.13</c:v>
                </c:pt>
                <c:pt idx="4">
                  <c:v>102.82</c:v>
                </c:pt>
              </c:numCache>
            </c:numRef>
          </c:val>
          <c:extLst>
            <c:ext xmlns:c16="http://schemas.microsoft.com/office/drawing/2014/chart" uri="{C3380CC4-5D6E-409C-BE32-E72D297353CC}">
              <c16:uniqueId val="{00000000-E322-467E-B50F-6E2CEA41F6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E322-467E-B50F-6E2CEA41F6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170.87</c:v>
                </c:pt>
                <c:pt idx="1">
                  <c:v>169.73</c:v>
                </c:pt>
                <c:pt idx="2">
                  <c:v>175.79</c:v>
                </c:pt>
                <c:pt idx="3">
                  <c:v>181.16</c:v>
                </c:pt>
                <c:pt idx="4">
                  <c:v>173.46</c:v>
                </c:pt>
              </c:numCache>
            </c:numRef>
          </c:val>
          <c:extLst>
            <c:ext xmlns:c16="http://schemas.microsoft.com/office/drawing/2014/chart" uri="{C3380CC4-5D6E-409C-BE32-E72D297353CC}">
              <c16:uniqueId val="{00000000-3936-4D2B-8005-9491613798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936-4D2B-8005-9491613798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交野市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77191</v>
      </c>
      <c r="AM8" s="44"/>
      <c r="AN8" s="44"/>
      <c r="AO8" s="44"/>
      <c r="AP8" s="44"/>
      <c r="AQ8" s="44"/>
      <c r="AR8" s="44"/>
      <c r="AS8" s="44"/>
      <c r="AT8" s="45">
        <f>データ!$S$6</f>
        <v>25.55</v>
      </c>
      <c r="AU8" s="46"/>
      <c r="AV8" s="46"/>
      <c r="AW8" s="46"/>
      <c r="AX8" s="46"/>
      <c r="AY8" s="46"/>
      <c r="AZ8" s="46"/>
      <c r="BA8" s="46"/>
      <c r="BB8" s="47">
        <f>データ!$T$6</f>
        <v>3021.17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41.97</v>
      </c>
      <c r="J10" s="46"/>
      <c r="K10" s="46"/>
      <c r="L10" s="46"/>
      <c r="M10" s="46"/>
      <c r="N10" s="46"/>
      <c r="O10" s="74"/>
      <c r="P10" s="47">
        <f>データ!$P$6</f>
        <v>99.99</v>
      </c>
      <c r="Q10" s="47"/>
      <c r="R10" s="47"/>
      <c r="S10" s="47"/>
      <c r="T10" s="47"/>
      <c r="U10" s="47"/>
      <c r="V10" s="47"/>
      <c r="W10" s="44">
        <f>データ!$Q$6</f>
        <v>3227</v>
      </c>
      <c r="X10" s="44"/>
      <c r="Y10" s="44"/>
      <c r="Z10" s="44"/>
      <c r="AA10" s="44"/>
      <c r="AB10" s="44"/>
      <c r="AC10" s="44"/>
      <c r="AD10" s="2"/>
      <c r="AE10" s="2"/>
      <c r="AF10" s="2"/>
      <c r="AG10" s="2"/>
      <c r="AH10" s="2"/>
      <c r="AI10" s="2"/>
      <c r="AJ10" s="2"/>
      <c r="AK10" s="2"/>
      <c r="AL10" s="44">
        <f>データ!$U$6</f>
        <v>77231</v>
      </c>
      <c r="AM10" s="44"/>
      <c r="AN10" s="44"/>
      <c r="AO10" s="44"/>
      <c r="AP10" s="44"/>
      <c r="AQ10" s="44"/>
      <c r="AR10" s="44"/>
      <c r="AS10" s="44"/>
      <c r="AT10" s="45">
        <f>データ!$V$6</f>
        <v>13.89</v>
      </c>
      <c r="AU10" s="46"/>
      <c r="AV10" s="46"/>
      <c r="AW10" s="46"/>
      <c r="AX10" s="46"/>
      <c r="AY10" s="46"/>
      <c r="AZ10" s="46"/>
      <c r="BA10" s="46"/>
      <c r="BB10" s="47">
        <f>データ!$W$6</f>
        <v>5560.19</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2">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109</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2">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2">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KUlzMSsHPBkYAa5F+FrJp3Bthg++JFtXUEC53lYjT0ba2EhWyj7eNsvLFvArEJQsk50isMtN3bbJ7WeKQWF1g==" saltValue="whYW82md55MpJz6qq7UK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272302</v>
      </c>
      <c r="D6" s="20">
        <f t="shared" si="3"/>
        <v>46</v>
      </c>
      <c r="E6" s="20">
        <f t="shared" si="3"/>
        <v>1</v>
      </c>
      <c r="F6" s="20">
        <f t="shared" si="3"/>
        <v>0</v>
      </c>
      <c r="G6" s="20">
        <f t="shared" si="3"/>
        <v>1</v>
      </c>
      <c r="H6" s="20" t="str">
        <f t="shared" si="3"/>
        <v>大阪府　交野市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41.97</v>
      </c>
      <c r="P6" s="21">
        <f t="shared" si="3"/>
        <v>99.99</v>
      </c>
      <c r="Q6" s="21">
        <f t="shared" si="3"/>
        <v>3227</v>
      </c>
      <c r="R6" s="21">
        <f t="shared" si="3"/>
        <v>77191</v>
      </c>
      <c r="S6" s="21">
        <f t="shared" si="3"/>
        <v>25.55</v>
      </c>
      <c r="T6" s="21">
        <f t="shared" si="3"/>
        <v>3021.17</v>
      </c>
      <c r="U6" s="21">
        <f t="shared" si="3"/>
        <v>77231</v>
      </c>
      <c r="V6" s="21">
        <f t="shared" si="3"/>
        <v>13.89</v>
      </c>
      <c r="W6" s="21">
        <f t="shared" si="3"/>
        <v>5560.19</v>
      </c>
      <c r="X6" s="22">
        <f>IF(X7="",NA(),X7)</f>
        <v>101.87</v>
      </c>
      <c r="Y6" s="22">
        <f t="shared" ref="Y6:AG6" si="4">IF(Y7="",NA(),Y7)</f>
        <v>104.48</v>
      </c>
      <c r="Z6" s="22">
        <f t="shared" si="4"/>
        <v>98.52</v>
      </c>
      <c r="AA6" s="22">
        <f t="shared" si="4"/>
        <v>96.63</v>
      </c>
      <c r="AB6" s="22">
        <f t="shared" si="4"/>
        <v>116.09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388.11</v>
      </c>
      <c r="AU6" s="22">
        <f t="shared" ref="AU6:BC6" si="6">IF(AU7="",NA(),AU7)</f>
        <v>357.79</v>
      </c>
      <c r="AV6" s="22">
        <f t="shared" si="6"/>
        <v>365.77</v>
      </c>
      <c r="AW6" s="22">
        <f t="shared" si="6"/>
        <v>306.33999999999997</v>
      </c>
      <c r="AX6" s="22">
        <f t="shared" si="6"/>
        <v>189.06</v>
      </c>
      <c r="AY6" s="22">
        <f t="shared" si="6"/>
        <v>350.79</v>
      </c>
      <c r="AZ6" s="22">
        <f t="shared" si="6"/>
        <v>354.57</v>
      </c>
      <c r="BA6" s="22">
        <f t="shared" si="6"/>
        <v>357.74</v>
      </c>
      <c r="BB6" s="22">
        <f t="shared" si="6"/>
        <v>344.88</v>
      </c>
      <c r="BC6" s="22">
        <f t="shared" si="6"/>
        <v>326.02</v>
      </c>
      <c r="BD6" s="21" t="str">
        <f>IF(BD7="","",IF(BD7="-","【-】","【"&amp;SUBSTITUTE(TEXT(BD7,"#,##0.00"),"-","△")&amp;"】"))</f>
        <v>【239.69】</v>
      </c>
      <c r="BE6" s="22">
        <f>IF(BE7="",NA(),BE7)</f>
        <v>925.67</v>
      </c>
      <c r="BF6" s="22">
        <f t="shared" ref="BF6:BN6" si="7">IF(BF7="",NA(),BF7)</f>
        <v>837.72</v>
      </c>
      <c r="BG6" s="22">
        <f t="shared" si="7"/>
        <v>856.81</v>
      </c>
      <c r="BH6" s="22">
        <f t="shared" si="7"/>
        <v>801.1</v>
      </c>
      <c r="BI6" s="22">
        <f t="shared" si="7"/>
        <v>709.09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82.95</v>
      </c>
      <c r="BQ6" s="22">
        <f t="shared" ref="BQ6:BY6" si="8">IF(BQ7="",NA(),BQ7)</f>
        <v>92.18</v>
      </c>
      <c r="BR6" s="22">
        <f t="shared" si="8"/>
        <v>84.9</v>
      </c>
      <c r="BS6" s="22">
        <f t="shared" si="8"/>
        <v>87.13</v>
      </c>
      <c r="BT6" s="22">
        <f t="shared" si="8"/>
        <v>102.82</v>
      </c>
      <c r="BU6" s="22">
        <f t="shared" si="8"/>
        <v>100.85</v>
      </c>
      <c r="BV6" s="22">
        <f t="shared" si="8"/>
        <v>103.79</v>
      </c>
      <c r="BW6" s="22">
        <f t="shared" si="8"/>
        <v>98.3</v>
      </c>
      <c r="BX6" s="22">
        <f t="shared" si="8"/>
        <v>98.89</v>
      </c>
      <c r="BY6" s="22">
        <f t="shared" si="8"/>
        <v>99.25</v>
      </c>
      <c r="BZ6" s="21" t="str">
        <f>IF(BZ7="","",IF(BZ7="-","【-】","【"&amp;SUBSTITUTE(TEXT(BZ7,"#,##0.00"),"-","△")&amp;"】"))</f>
        <v>【97.59】</v>
      </c>
      <c r="CA6" s="22">
        <f>IF(CA7="",NA(),CA7)</f>
        <v>170.87</v>
      </c>
      <c r="CB6" s="22">
        <f t="shared" ref="CB6:CJ6" si="9">IF(CB7="",NA(),CB7)</f>
        <v>169.73</v>
      </c>
      <c r="CC6" s="22">
        <f t="shared" si="9"/>
        <v>175.79</v>
      </c>
      <c r="CD6" s="22">
        <f t="shared" si="9"/>
        <v>181.16</v>
      </c>
      <c r="CE6" s="22">
        <f t="shared" si="9"/>
        <v>173.46</v>
      </c>
      <c r="CF6" s="22">
        <f t="shared" si="9"/>
        <v>167.1</v>
      </c>
      <c r="CG6" s="22">
        <f t="shared" si="9"/>
        <v>167.86</v>
      </c>
      <c r="CH6" s="22">
        <f t="shared" si="9"/>
        <v>173.68</v>
      </c>
      <c r="CI6" s="22">
        <f t="shared" si="9"/>
        <v>174.52</v>
      </c>
      <c r="CJ6" s="22">
        <f t="shared" si="9"/>
        <v>178.92</v>
      </c>
      <c r="CK6" s="21" t="str">
        <f>IF(CK7="","",IF(CK7="-","【-】","【"&amp;SUBSTITUTE(TEXT(CK7,"#,##0.00"),"-","△")&amp;"】"))</f>
        <v>【181.66】</v>
      </c>
      <c r="CL6" s="22">
        <f>IF(CL7="",NA(),CL7)</f>
        <v>55.1</v>
      </c>
      <c r="CM6" s="22">
        <f t="shared" ref="CM6:CU6" si="10">IF(CM7="",NA(),CM7)</f>
        <v>55.2</v>
      </c>
      <c r="CN6" s="22">
        <f t="shared" si="10"/>
        <v>53.28</v>
      </c>
      <c r="CO6" s="22">
        <f t="shared" si="10"/>
        <v>53.02</v>
      </c>
      <c r="CP6" s="22">
        <f t="shared" si="10"/>
        <v>53.09</v>
      </c>
      <c r="CQ6" s="22">
        <f t="shared" si="10"/>
        <v>59.91</v>
      </c>
      <c r="CR6" s="22">
        <f t="shared" si="10"/>
        <v>59.4</v>
      </c>
      <c r="CS6" s="22">
        <f t="shared" si="10"/>
        <v>59.24</v>
      </c>
      <c r="CT6" s="22">
        <f t="shared" si="10"/>
        <v>58.77</v>
      </c>
      <c r="CU6" s="22">
        <f t="shared" si="10"/>
        <v>59.17</v>
      </c>
      <c r="CV6" s="21" t="str">
        <f>IF(CV7="","",IF(CV7="-","【-】","【"&amp;SUBSTITUTE(TEXT(CV7,"#,##0.00"),"-","△")&amp;"】"))</f>
        <v>【60.21】</v>
      </c>
      <c r="CW6" s="22">
        <f>IF(CW7="",NA(),CW7)</f>
        <v>98.45</v>
      </c>
      <c r="CX6" s="22">
        <f t="shared" ref="CX6:DF6" si="11">IF(CX7="",NA(),CX7)</f>
        <v>96.5</v>
      </c>
      <c r="CY6" s="22">
        <f t="shared" si="11"/>
        <v>98.57</v>
      </c>
      <c r="CZ6" s="22">
        <f t="shared" si="11"/>
        <v>98.21</v>
      </c>
      <c r="DA6" s="22">
        <f t="shared" si="11"/>
        <v>98.13</v>
      </c>
      <c r="DB6" s="22">
        <f t="shared" si="11"/>
        <v>87.26</v>
      </c>
      <c r="DC6" s="22">
        <f t="shared" si="11"/>
        <v>87.57</v>
      </c>
      <c r="DD6" s="22">
        <f t="shared" si="11"/>
        <v>87.26</v>
      </c>
      <c r="DE6" s="22">
        <f t="shared" si="11"/>
        <v>86.95</v>
      </c>
      <c r="DF6" s="22">
        <f t="shared" si="11"/>
        <v>86.58</v>
      </c>
      <c r="DG6" s="21" t="str">
        <f>IF(DG7="","",IF(DG7="-","【-】","【"&amp;SUBSTITUTE(TEXT(DG7,"#,##0.00"),"-","△")&amp;"】"))</f>
        <v>【89.21】</v>
      </c>
      <c r="DH6" s="22">
        <f>IF(DH7="",NA(),DH7)</f>
        <v>34.71</v>
      </c>
      <c r="DI6" s="22">
        <f t="shared" ref="DI6:DQ6" si="12">IF(DI7="",NA(),DI7)</f>
        <v>35.93</v>
      </c>
      <c r="DJ6" s="22">
        <f t="shared" si="12"/>
        <v>37.71</v>
      </c>
      <c r="DK6" s="22">
        <f t="shared" si="12"/>
        <v>38.85</v>
      </c>
      <c r="DL6" s="22">
        <f t="shared" si="12"/>
        <v>40.58</v>
      </c>
      <c r="DM6" s="22">
        <f t="shared" si="12"/>
        <v>49.2</v>
      </c>
      <c r="DN6" s="22">
        <f t="shared" si="12"/>
        <v>50.01</v>
      </c>
      <c r="DO6" s="22">
        <f t="shared" si="12"/>
        <v>50.99</v>
      </c>
      <c r="DP6" s="22">
        <f t="shared" si="12"/>
        <v>51.79</v>
      </c>
      <c r="DQ6" s="22">
        <f t="shared" si="12"/>
        <v>52.02</v>
      </c>
      <c r="DR6" s="21" t="str">
        <f>IF(DR7="","",IF(DR7="-","【-】","【"&amp;SUBSTITUTE(TEXT(DR7,"#,##0.00"),"-","△")&amp;"】"))</f>
        <v>【52.41】</v>
      </c>
      <c r="DS6" s="22">
        <f>IF(DS7="",NA(),DS7)</f>
        <v>44.23</v>
      </c>
      <c r="DT6" s="22">
        <f t="shared" ref="DT6:EB6" si="13">IF(DT7="",NA(),DT7)</f>
        <v>44.55</v>
      </c>
      <c r="DU6" s="22">
        <f t="shared" si="13"/>
        <v>45.26</v>
      </c>
      <c r="DV6" s="22">
        <f t="shared" si="13"/>
        <v>46.54</v>
      </c>
      <c r="DW6" s="22">
        <f t="shared" si="13"/>
        <v>46.76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0.19</v>
      </c>
      <c r="EE6" s="22">
        <f t="shared" ref="EE6:EM6" si="14">IF(EE7="",NA(),EE7)</f>
        <v>0.24</v>
      </c>
      <c r="EF6" s="22">
        <f t="shared" si="14"/>
        <v>0.2</v>
      </c>
      <c r="EG6" s="22">
        <f t="shared" si="14"/>
        <v>0.1</v>
      </c>
      <c r="EH6" s="22">
        <f t="shared" si="14"/>
        <v>7.0000000000000007E-2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272302</v>
      </c>
      <c r="D7" s="24">
        <v>46</v>
      </c>
      <c r="E7" s="24">
        <v>1</v>
      </c>
      <c r="F7" s="24">
        <v>0</v>
      </c>
      <c r="G7" s="24">
        <v>1</v>
      </c>
      <c r="H7" s="24" t="s">
        <v>93</v>
      </c>
      <c r="I7" s="24" t="s">
        <v>94</v>
      </c>
      <c r="J7" s="24" t="s">
        <v>95</v>
      </c>
      <c r="K7" s="24" t="s">
        <v>96</v>
      </c>
      <c r="L7" s="24" t="s">
        <v>97</v>
      </c>
      <c r="M7" s="24" t="s">
        <v>98</v>
      </c>
      <c r="N7" s="25" t="s">
        <v>99</v>
      </c>
      <c r="O7" s="25">
        <v>41.97</v>
      </c>
      <c r="P7" s="25">
        <v>99.99</v>
      </c>
      <c r="Q7" s="25">
        <v>3227</v>
      </c>
      <c r="R7" s="25">
        <v>77191</v>
      </c>
      <c r="S7" s="25">
        <v>25.55</v>
      </c>
      <c r="T7" s="25">
        <v>3021.17</v>
      </c>
      <c r="U7" s="25">
        <v>77231</v>
      </c>
      <c r="V7" s="25">
        <v>13.89</v>
      </c>
      <c r="W7" s="25">
        <v>5560.19</v>
      </c>
      <c r="X7" s="25">
        <v>101.87</v>
      </c>
      <c r="Y7" s="25">
        <v>104.48</v>
      </c>
      <c r="Z7" s="25">
        <v>98.52</v>
      </c>
      <c r="AA7" s="25">
        <v>96.63</v>
      </c>
      <c r="AB7" s="25">
        <v>116.09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388.11</v>
      </c>
      <c r="AU7" s="25">
        <v>357.79</v>
      </c>
      <c r="AV7" s="25">
        <v>365.77</v>
      </c>
      <c r="AW7" s="25">
        <v>306.33999999999997</v>
      </c>
      <c r="AX7" s="25">
        <v>189.06</v>
      </c>
      <c r="AY7" s="25">
        <v>350.79</v>
      </c>
      <c r="AZ7" s="25">
        <v>354.57</v>
      </c>
      <c r="BA7" s="25">
        <v>357.74</v>
      </c>
      <c r="BB7" s="25">
        <v>344.88</v>
      </c>
      <c r="BC7" s="25">
        <v>326.02</v>
      </c>
      <c r="BD7" s="25">
        <v>239.69</v>
      </c>
      <c r="BE7" s="25">
        <v>925.67</v>
      </c>
      <c r="BF7" s="25">
        <v>837.72</v>
      </c>
      <c r="BG7" s="25">
        <v>856.81</v>
      </c>
      <c r="BH7" s="25">
        <v>801.1</v>
      </c>
      <c r="BI7" s="25">
        <v>709.09</v>
      </c>
      <c r="BJ7" s="25">
        <v>322.92</v>
      </c>
      <c r="BK7" s="25">
        <v>303.45999999999998</v>
      </c>
      <c r="BL7" s="25">
        <v>307.27999999999997</v>
      </c>
      <c r="BM7" s="25">
        <v>304.02</v>
      </c>
      <c r="BN7" s="25">
        <v>300.54000000000002</v>
      </c>
      <c r="BO7" s="25">
        <v>264.86</v>
      </c>
      <c r="BP7" s="25">
        <v>82.95</v>
      </c>
      <c r="BQ7" s="25">
        <v>92.18</v>
      </c>
      <c r="BR7" s="25">
        <v>84.9</v>
      </c>
      <c r="BS7" s="25">
        <v>87.13</v>
      </c>
      <c r="BT7" s="25">
        <v>102.82</v>
      </c>
      <c r="BU7" s="25">
        <v>100.85</v>
      </c>
      <c r="BV7" s="25">
        <v>103.79</v>
      </c>
      <c r="BW7" s="25">
        <v>98.3</v>
      </c>
      <c r="BX7" s="25">
        <v>98.89</v>
      </c>
      <c r="BY7" s="25">
        <v>99.25</v>
      </c>
      <c r="BZ7" s="25">
        <v>97.59</v>
      </c>
      <c r="CA7" s="25">
        <v>170.87</v>
      </c>
      <c r="CB7" s="25">
        <v>169.73</v>
      </c>
      <c r="CC7" s="25">
        <v>175.79</v>
      </c>
      <c r="CD7" s="25">
        <v>181.16</v>
      </c>
      <c r="CE7" s="25">
        <v>173.46</v>
      </c>
      <c r="CF7" s="25">
        <v>167.1</v>
      </c>
      <c r="CG7" s="25">
        <v>167.86</v>
      </c>
      <c r="CH7" s="25">
        <v>173.68</v>
      </c>
      <c r="CI7" s="25">
        <v>174.52</v>
      </c>
      <c r="CJ7" s="25">
        <v>178.92</v>
      </c>
      <c r="CK7" s="25">
        <v>181.66</v>
      </c>
      <c r="CL7" s="25">
        <v>55.1</v>
      </c>
      <c r="CM7" s="25">
        <v>55.2</v>
      </c>
      <c r="CN7" s="25">
        <v>53.28</v>
      </c>
      <c r="CO7" s="25">
        <v>53.02</v>
      </c>
      <c r="CP7" s="25">
        <v>53.09</v>
      </c>
      <c r="CQ7" s="25">
        <v>59.91</v>
      </c>
      <c r="CR7" s="25">
        <v>59.4</v>
      </c>
      <c r="CS7" s="25">
        <v>59.24</v>
      </c>
      <c r="CT7" s="25">
        <v>58.77</v>
      </c>
      <c r="CU7" s="25">
        <v>59.17</v>
      </c>
      <c r="CV7" s="25">
        <v>60.21</v>
      </c>
      <c r="CW7" s="25">
        <v>98.45</v>
      </c>
      <c r="CX7" s="25">
        <v>96.5</v>
      </c>
      <c r="CY7" s="25">
        <v>98.57</v>
      </c>
      <c r="CZ7" s="25">
        <v>98.21</v>
      </c>
      <c r="DA7" s="25">
        <v>98.13</v>
      </c>
      <c r="DB7" s="25">
        <v>87.26</v>
      </c>
      <c r="DC7" s="25">
        <v>87.57</v>
      </c>
      <c r="DD7" s="25">
        <v>87.26</v>
      </c>
      <c r="DE7" s="25">
        <v>86.95</v>
      </c>
      <c r="DF7" s="25">
        <v>86.58</v>
      </c>
      <c r="DG7" s="25">
        <v>89.21</v>
      </c>
      <c r="DH7" s="25">
        <v>34.71</v>
      </c>
      <c r="DI7" s="25">
        <v>35.93</v>
      </c>
      <c r="DJ7" s="25">
        <v>37.71</v>
      </c>
      <c r="DK7" s="25">
        <v>38.85</v>
      </c>
      <c r="DL7" s="25">
        <v>40.58</v>
      </c>
      <c r="DM7" s="25">
        <v>49.2</v>
      </c>
      <c r="DN7" s="25">
        <v>50.01</v>
      </c>
      <c r="DO7" s="25">
        <v>50.99</v>
      </c>
      <c r="DP7" s="25">
        <v>51.79</v>
      </c>
      <c r="DQ7" s="25">
        <v>52.02</v>
      </c>
      <c r="DR7" s="25">
        <v>52.41</v>
      </c>
      <c r="DS7" s="25">
        <v>44.23</v>
      </c>
      <c r="DT7" s="25">
        <v>44.55</v>
      </c>
      <c r="DU7" s="25">
        <v>45.26</v>
      </c>
      <c r="DV7" s="25">
        <v>46.54</v>
      </c>
      <c r="DW7" s="25">
        <v>46.76</v>
      </c>
      <c r="DX7" s="25">
        <v>18.329999999999998</v>
      </c>
      <c r="DY7" s="25">
        <v>20.27</v>
      </c>
      <c r="DZ7" s="25">
        <v>21.69</v>
      </c>
      <c r="EA7" s="25">
        <v>23.19</v>
      </c>
      <c r="EB7" s="25">
        <v>24.61</v>
      </c>
      <c r="EC7" s="25">
        <v>26.78</v>
      </c>
      <c r="ED7" s="25">
        <v>0.19</v>
      </c>
      <c r="EE7" s="25">
        <v>0.24</v>
      </c>
      <c r="EF7" s="25">
        <v>0.2</v>
      </c>
      <c r="EG7" s="25">
        <v>0.1</v>
      </c>
      <c r="EH7" s="25">
        <v>7.0000000000000007E-2</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2026-01-30T08:26:23Z</cp:lastPrinted>
  <dcterms:created xsi:type="dcterms:W3CDTF">2025-12-12T09:19:49Z</dcterms:created>
  <dcterms:modified xsi:type="dcterms:W3CDTF">2026-02-25T02:47:18Z</dcterms:modified>
  <cp:category/>
</cp:coreProperties>
</file>