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2CB41B2E-3B27-448B-AD58-2AA7C8AA3B4F}" xr6:coauthVersionLast="47" xr6:coauthVersionMax="47" xr10:uidLastSave="{00000000-0000-0000-0000-000000000000}"/>
  <workbookProtection workbookAlgorithmName="SHA-512" workbookHashValue="Ztr9g2PcUuTfylsqIknf8zYZB5iDo7KJMEKoafBJonSBEqV3mtdw4x7O+X+JF+CDcpM5e6kmCOANWl4fxzaZ3Q==" workbookSaltValue="9Rl5ZCPZKueKgy4HL4i2Yw=="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S6" i="5"/>
  <c r="R6" i="5"/>
  <c r="Q6" i="5"/>
  <c r="P6" i="5"/>
  <c r="P10" i="4" s="1"/>
  <c r="O6" i="5"/>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H85" i="4"/>
  <c r="E85" i="4"/>
  <c r="W10" i="4"/>
  <c r="I10" i="4"/>
  <c r="B10" i="4"/>
  <c r="BB8" i="4"/>
  <c r="AT8" i="4"/>
  <c r="AL8" i="4"/>
  <c r="W8" i="4"/>
  <c r="P8" i="4"/>
  <c r="I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<sst xmlns="http://schemas.openxmlformats.org/spreadsheetml/2006/main" count="228" uniqueCount="114">
  <si>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</si>
  <si>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</si>
  <si>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</si>
  <si>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</si>
  <si>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</si>
  <si>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</si>
  <si>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</si>
  <si>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</si>
  <si>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</si>
  <si>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</si>
  <si>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</si>
  <si>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</si>
  <si>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</si>
  <si>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</si>
  <si>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</si>
  <si>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</si>
  <si>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</si>
  <si>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</si>
  <si>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</si>
  <si>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</si>
  <si>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</si>
  <si>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</si>
  <si>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</si>
  <si>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</si>
  <si>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</si>
  <si>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</si>
  <si>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</si>
  <si>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</si>
  <si>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</si>
  <si>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</si>
  <si>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</si>
  <si>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</si>
  <si>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</si>
  <si>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</si>
  <si>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</si>
  <si>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</si>
  <si>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</si>
  <si>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</si>
  <si>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</si>
  <si>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</si>
  <si>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</si>
  <si>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</si>
  <si>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</si>
  <si>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</si>
  <si>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</si>
  <si>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</si>
  <si>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</si>
  <si>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</si>
  <si>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</si>
  <si>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</si>
  <si>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</si>
  <si>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</si>
  <si>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</si>
  <si>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</si>
  <si>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</si>
  <si>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</si>
  <si>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</si>
  <si>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</si>
  <si>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</si>
  <si>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</si>
  <si>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</si>
  <si>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</si>
  <si>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</si>
  <si>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</si>
  <si>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</si>
  <si>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</si>
  <si>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</si>
  <si>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</si>
  <si>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</si>
  <si>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</si>
  <si>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</si>
  <si>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</si>
  <si>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</si>
  <si>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</si>
  <si>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</si>
  <si>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</si>
  <si>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</si>
  <si>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</si>
  <si>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</si>
  <si>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</si>
  <si>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</si>
  <si>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</si>
  <si>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</si>
  <si>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</si>
  <si>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</si>
  <si>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</si>
  <si>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</si>
  <si>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</si>
  <si>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</si>
  <si>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</si>
  <si>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</si>
  <si>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</si>
  <si>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</si>
  <si>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東大阪市</t>
  </si>
  <si>
    <t>法適用</t>
  </si>
  <si>
    <t>水道事業</t>
  </si>
  <si>
    <t>末端給水事業</t>
  </si>
  <si>
    <t>A1</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</si>
  <si>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</si>
  <si>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</si>
  <si>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</si>
  <si>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</si>
  <si>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</si>
  <si>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</si>
  <si>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</si>
  <si>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</si>
  <si>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</si>
  <si>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</si>
  <si>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</si>
  <si>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</si>
  <si>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</si>
  <si>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
　昨年度と比べて0.07ポイント増加し、100％を超えており経常収益で経常費用を賄えています。しかし料金回収率が相対的に低い状態にあることにより類似団体平均値を下回っています。
③【流動比率】
　昨年度と比べて16.25ポイント減少しているものの、100％を超えています。類似団体平均値を下回りますが、短期的な債務に対する支払能力は維持しています。
④【企業債残高対給水収益比率】
  昨年度と比べて3.04ポイント悪化し、類似団体平均値を上回る状況が続いています。
⑤【料金回収率】
　昨年度と比べて0.16ポイント増加したものの、100％を下回っており給水に係る費用を給水収益だけでは賄えていない状況です。
⑦【施設利用率】
　昨年度と比べて0.06ポイント増加したものの、依然として類似団体平均値より低い水準となっています。
⑧【有収率】
　水道施設の適切な維持管理による漏水防止対策や効率的な送配水運用により、類似団体平均値と比べて高い水準を維持しています。</t>
    <rPh sb="26" eb="28">
      <t>ゾウカ</t>
    </rPh>
    <rPh sb="258" eb="259">
      <t>クラ</t>
    </rPh>
    <rPh sb="269" eb="271">
      <t>ゾウカ</t>
    </rPh>
    <rPh sb="326" eb="329">
      <t>サクネンド</t>
    </rPh>
    <rPh sb="330" eb="331">
      <t>クラ</t>
    </rPh>
    <rPh sb="341" eb="343">
      <t>ゾウカ</t>
    </rPh>
    <phoneticPr fontId="4"/>
  </si>
  <si>
    <t>①【有形固定資産減価償却率】
　今なお高度経済成長期に市の発展と合わせて整備された水道施設や管路が多く存在するため、上昇傾向にあります。
②【管路経年化率】
　管路更新ペースを上回る速さで法定耐用年数を超過した管路の割合が多くなり、類似団体平均値を上回る数値となっています。
③【管路更新率】
　昨年度と比べて0.07ポイント減少したものの、管路更新計画に基づき、更新優先順位を考慮して工事施工することで、類似団体平均値と比べ高い水準となりました。</t>
    <phoneticPr fontId="4"/>
  </si>
  <si>
    <t>　令和6年度は、令和5年度と比較して有収水量が横ばいとなったことにより、概ね昨年度と同額の給水収益が確保できました。費用に関しては、計画的な漏水調査による有収率の向上や、工事費のコスト削減など経営改革に取り組むことで、経常収支比率は100％を超えました。
　しかしながら、料金回収率は100％を下回る状況が続いており、給水収益で給水原価を賄えていない状況が続いています。また、管路の老朽化度合は、類似団体平均値より依然として高い水準で推移しており、更なる管路更新のペースアップが必要です。
　今後においては、令和7年10月に実施した水道料金の改定により、料金回収率100％以上を目指します。また水道施設の老朽化への対応については、令和7年度から管路更新率の目標を1.0％に引き上げます。このように必要な事業を着実に推進しつつ、健全経営に努めてまいります。</t>
    <rPh sb="8" eb="10">
      <t>レイワ</t>
    </rPh>
    <rPh sb="11" eb="13">
      <t>ネンド</t>
    </rPh>
    <rPh sb="14" eb="16">
      <t>ヒカク</t>
    </rPh>
    <rPh sb="23" eb="24">
      <t>ヨコ</t>
    </rPh>
    <rPh sb="36" eb="37">
      <t>オオム</t>
    </rPh>
    <rPh sb="38" eb="41">
      <t>サクネンド</t>
    </rPh>
    <rPh sb="42" eb="44">
      <t>ドウガク</t>
    </rPh>
    <rPh sb="50" eb="52">
      <t>カクホ</t>
    </rPh>
    <rPh sb="58" eb="60">
      <t>ヒヨウ</t>
    </rPh>
    <rPh sb="61" eb="62">
      <t>カン</t>
    </rPh>
    <rPh sb="159" eb="163">
      <t>キュウスイシュウエキ</t>
    </rPh>
    <rPh sb="164" eb="168">
      <t>キュウスイゲンカ</t>
    </rPh>
    <rPh sb="169" eb="170">
      <t>マカナ</t>
    </rPh>
    <rPh sb="175" eb="177">
      <t>ジョウキョウ</t>
    </rPh>
    <rPh sb="262" eb="264">
      <t>ジッシ</t>
    </rPh>
    <rPh sb="315" eb="317">
      <t>レイワ</t>
    </rPh>
    <rPh sb="318" eb="319">
      <t>ネン</t>
    </rPh>
    <rPh sb="319" eb="320">
      <t>ド</t>
    </rPh>
    <rPh sb="328" eb="330">
      <t>モクヒョウ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</si>
</sst>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0.72</c:v>
                </c:pt>
                <c:pt idx="1">
                  <c:v>0.52</c:v>
                </c:pt>
                <c:pt idx="2">
                  <c:v>0.9</c:v>
                </c:pt>
                <c:pt idx="3">
                  <c:v>0.85</c:v>
                </c:pt>
                <c:pt idx="4">
                  <c:v>0.78</c:v>
                </c:pt>
              </c:numCache>
            </c:numRef>
          </c:val>
          <c:extLst>
            <c:ext xmlns:c16="http://schemas.microsoft.com/office/drawing/2014/chart" uri="{C3380CC4-5D6E-409C-BE32-E72D297353CC}">
              <c16:uniqueId val="{00000000-C976-4045-B29B-FBDDB788D6B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C976-4045-B29B-FBDDB788D6B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59.03</c:v>
                </c:pt>
                <c:pt idx="1">
                  <c:v>57.99</c:v>
                </c:pt>
                <c:pt idx="2">
                  <c:v>57.28</c:v>
                </c:pt>
                <c:pt idx="3">
                  <c:v>56.65</c:v>
                </c:pt>
                <c:pt idx="4">
                  <c:v>56.71</c:v>
                </c:pt>
              </c:numCache>
            </c:numRef>
          </c:val>
          <c:extLst>
            <c:ext xmlns:c16="http://schemas.microsoft.com/office/drawing/2014/chart" uri="{C3380CC4-5D6E-409C-BE32-E72D297353CC}">
              <c16:uniqueId val="{00000000-ABC6-4F89-8953-1E39094719E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ABC6-4F89-8953-1E39094719E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94.04</c:v>
                </c:pt>
                <c:pt idx="1">
                  <c:v>95.02</c:v>
                </c:pt>
                <c:pt idx="2">
                  <c:v>94.38</c:v>
                </c:pt>
                <c:pt idx="3">
                  <c:v>94.38</c:v>
                </c:pt>
                <c:pt idx="4">
                  <c:v>94.55</c:v>
                </c:pt>
              </c:numCache>
            </c:numRef>
          </c:val>
          <c:extLst>
            <c:ext xmlns:c16="http://schemas.microsoft.com/office/drawing/2014/chart" uri="{C3380CC4-5D6E-409C-BE32-E72D297353CC}">
              <c16:uniqueId val="{00000000-1C3A-44F3-87E2-3ADFAA152B7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1C3A-44F3-87E2-3ADFAA152B7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102.31</c:v>
                </c:pt>
                <c:pt idx="1">
                  <c:v>104.01</c:v>
                </c:pt>
                <c:pt idx="2">
                  <c:v>105.3</c:v>
                </c:pt>
                <c:pt idx="3">
                  <c:v>103.51</c:v>
                </c:pt>
                <c:pt idx="4">
                  <c:v>103.58</c:v>
                </c:pt>
              </c:numCache>
            </c:numRef>
          </c:val>
          <c:extLst>
            <c:ext xmlns:c16="http://schemas.microsoft.com/office/drawing/2014/chart" uri="{C3380CC4-5D6E-409C-BE32-E72D297353CC}">
              <c16:uniqueId val="{00000000-28AB-4DD9-840B-AD5D6027870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28AB-4DD9-840B-AD5D6027870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52.03</c:v>
                </c:pt>
                <c:pt idx="1">
                  <c:v>53.29</c:v>
                </c:pt>
                <c:pt idx="2">
                  <c:v>53.39</c:v>
                </c:pt>
                <c:pt idx="3">
                  <c:v>53.74</c:v>
                </c:pt>
                <c:pt idx="4">
                  <c:v>54.16</c:v>
                </c:pt>
              </c:numCache>
            </c:numRef>
          </c:val>
          <c:extLst>
            <c:ext xmlns:c16="http://schemas.microsoft.com/office/drawing/2014/chart" uri="{C3380CC4-5D6E-409C-BE32-E72D297353CC}">
              <c16:uniqueId val="{00000000-7802-4451-B3B8-3495B696AB6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7802-4451-B3B8-3495B696AB6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37.4</c:v>
                </c:pt>
                <c:pt idx="1">
                  <c:v>38.54</c:v>
                </c:pt>
                <c:pt idx="2">
                  <c:v>39.729999999999997</c:v>
                </c:pt>
                <c:pt idx="3">
                  <c:v>40.75</c:v>
                </c:pt>
                <c:pt idx="4">
                  <c:v>41.44</c:v>
                </c:pt>
              </c:numCache>
            </c:numRef>
          </c:val>
          <c:extLst>
            <c:ext xmlns:c16="http://schemas.microsoft.com/office/drawing/2014/chart" uri="{C3380CC4-5D6E-409C-BE32-E72D297353CC}">
              <c16:uniqueId val="{00000000-0B36-425F-BF98-BA7FEACC786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0B36-425F-BF98-BA7FEACC786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BE-484D-AE85-F87851CC6FD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2BE-484D-AE85-F87851CC6FD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197.4</c:v>
                </c:pt>
                <c:pt idx="1">
                  <c:v>262.88</c:v>
                </c:pt>
                <c:pt idx="2">
                  <c:v>232.7</c:v>
                </c:pt>
                <c:pt idx="3">
                  <c:v>224.4</c:v>
                </c:pt>
                <c:pt idx="4">
                  <c:v>208.15</c:v>
                </c:pt>
              </c:numCache>
            </c:numRef>
          </c:val>
          <c:extLst>
            <c:ext xmlns:c16="http://schemas.microsoft.com/office/drawing/2014/chart" uri="{C3380CC4-5D6E-409C-BE32-E72D297353CC}">
              <c16:uniqueId val="{00000000-0809-415B-9697-8763BC9E40F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0809-415B-9697-8763BC9E40F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270.67</c:v>
                </c:pt>
                <c:pt idx="1">
                  <c:v>263.72000000000003</c:v>
                </c:pt>
                <c:pt idx="2">
                  <c:v>262.07</c:v>
                </c:pt>
                <c:pt idx="3">
                  <c:v>267.81</c:v>
                </c:pt>
                <c:pt idx="4">
                  <c:v>270.85000000000002</c:v>
                </c:pt>
              </c:numCache>
            </c:numRef>
          </c:val>
          <c:extLst>
            <c:ext xmlns:c16="http://schemas.microsoft.com/office/drawing/2014/chart" uri="{C3380CC4-5D6E-409C-BE32-E72D297353CC}">
              <c16:uniqueId val="{00000000-C4C8-4812-AFD2-009B4B8F45C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C4C8-4812-AFD2-009B4B8F45C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89.88</c:v>
                </c:pt>
                <c:pt idx="1">
                  <c:v>93.66</c:v>
                </c:pt>
                <c:pt idx="2">
                  <c:v>96.89</c:v>
                </c:pt>
                <c:pt idx="3">
                  <c:v>95.5</c:v>
                </c:pt>
                <c:pt idx="4">
                  <c:v>95.66</c:v>
                </c:pt>
              </c:numCache>
            </c:numRef>
          </c:val>
          <c:extLst>
            <c:ext xmlns:c16="http://schemas.microsoft.com/office/drawing/2014/chart" uri="{C3380CC4-5D6E-409C-BE32-E72D297353CC}">
              <c16:uniqueId val="{00000000-35A2-4168-B9F0-061641CEDA0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35A2-4168-B9F0-061641CEDA0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160.78</c:v>
                </c:pt>
                <c:pt idx="1">
                  <c:v>159.58000000000001</c:v>
                </c:pt>
                <c:pt idx="2">
                  <c:v>159.08000000000001</c:v>
                </c:pt>
                <c:pt idx="3">
                  <c:v>161.76</c:v>
                </c:pt>
                <c:pt idx="4">
                  <c:v>161.55000000000001</c:v>
                </c:pt>
              </c:numCache>
            </c:numRef>
          </c:val>
          <c:extLst>
            <c:ext xmlns:c16="http://schemas.microsoft.com/office/drawing/2014/chart" uri="{C3380CC4-5D6E-409C-BE32-E72D297353CC}">
              <c16:uniqueId val="{00000000-5AF6-4F94-92F1-C7447A26A17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5AF6-4F94-92F1-C7447A26A17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15" zoomScaleNormal="11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大阪府　東大阪市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A1</v>
      </c>
      <c r="X8" s="77"/>
      <c r="Y8" s="77"/>
      <c r="Z8" s="77"/>
      <c r="AA8" s="77"/>
      <c r="AB8" s="77"/>
      <c r="AC8" s="77"/>
      <c r="AD8" s="77" t="str">
        <f>データ!$M$6</f>
        <v>その他</v>
      </c>
      <c r="AE8" s="77"/>
      <c r="AF8" s="77"/>
      <c r="AG8" s="77"/>
      <c r="AH8" s="77"/>
      <c r="AI8" s="77"/>
      <c r="AJ8" s="77"/>
      <c r="AK8" s="2"/>
      <c r="AL8" s="68">
        <f>データ!$R$6</f>
        <v>477700</v>
      </c>
      <c r="AM8" s="68"/>
      <c r="AN8" s="68"/>
      <c r="AO8" s="68"/>
      <c r="AP8" s="68"/>
      <c r="AQ8" s="68"/>
      <c r="AR8" s="68"/>
      <c r="AS8" s="68"/>
      <c r="AT8" s="36">
        <f>データ!$S$6</f>
        <v>61.78</v>
      </c>
      <c r="AU8" s="37"/>
      <c r="AV8" s="37"/>
      <c r="AW8" s="37"/>
      <c r="AX8" s="37"/>
      <c r="AY8" s="37"/>
      <c r="AZ8" s="37"/>
      <c r="BA8" s="37"/>
      <c r="BB8" s="57">
        <f>データ!$T$6</f>
        <v>7732.28</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50.77</v>
      </c>
      <c r="J10" s="37"/>
      <c r="K10" s="37"/>
      <c r="L10" s="37"/>
      <c r="M10" s="37"/>
      <c r="N10" s="37"/>
      <c r="O10" s="67"/>
      <c r="P10" s="57">
        <f>データ!$P$6</f>
        <v>99.94</v>
      </c>
      <c r="Q10" s="57"/>
      <c r="R10" s="57"/>
      <c r="S10" s="57"/>
      <c r="T10" s="57"/>
      <c r="U10" s="57"/>
      <c r="V10" s="57"/>
      <c r="W10" s="68">
        <f>データ!$Q$6</f>
        <v>2598</v>
      </c>
      <c r="X10" s="68"/>
      <c r="Y10" s="68"/>
      <c r="Z10" s="68"/>
      <c r="AA10" s="68"/>
      <c r="AB10" s="68"/>
      <c r="AC10" s="68"/>
      <c r="AD10" s="2"/>
      <c r="AE10" s="2"/>
      <c r="AF10" s="2"/>
      <c r="AG10" s="2"/>
      <c r="AH10" s="2"/>
      <c r="AI10" s="2"/>
      <c r="AJ10" s="2"/>
      <c r="AK10" s="2"/>
      <c r="AL10" s="68">
        <f>データ!$U$6</f>
        <v>477214</v>
      </c>
      <c r="AM10" s="68"/>
      <c r="AN10" s="68"/>
      <c r="AO10" s="68"/>
      <c r="AP10" s="68"/>
      <c r="AQ10" s="68"/>
      <c r="AR10" s="68"/>
      <c r="AS10" s="68"/>
      <c r="AT10" s="36">
        <f>データ!$V$6</f>
        <v>52</v>
      </c>
      <c r="AU10" s="37"/>
      <c r="AV10" s="37"/>
      <c r="AW10" s="37"/>
      <c r="AX10" s="37"/>
      <c r="AY10" s="37"/>
      <c r="AZ10" s="37"/>
      <c r="BA10" s="37"/>
      <c r="BB10" s="57">
        <f>データ!$W$6</f>
        <v>9177.19</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113</v>
      </c>
      <c r="BM66" s="52"/>
      <c r="BN66" s="52"/>
      <c r="BO66" s="52"/>
      <c r="BP66" s="52"/>
      <c r="BQ66" s="52"/>
      <c r="BR66" s="52"/>
      <c r="BS66" s="52"/>
      <c r="BT66" s="52"/>
      <c r="BU66" s="52"/>
      <c r="BV66" s="52"/>
      <c r="BW66" s="52"/>
      <c r="BX66" s="52"/>
      <c r="BY66" s="52"/>
      <c r="BZ66" s="5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1sPE4wpEhqt/DBSM6Dp1XjUAFirr3CN097d0ZtSgfRD31x9W/FiAUYXOHqIG1jTgYbMigXGwxhhJcweozVO6oA==" saltValue="Zg+bjPMziHidXTDVz2UcN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272272</v>
      </c>
      <c r="D6" s="20">
        <f t="shared" si="3"/>
        <v>46</v>
      </c>
      <c r="E6" s="20">
        <f t="shared" si="3"/>
        <v>1</v>
      </c>
      <c r="F6" s="20">
        <f t="shared" si="3"/>
        <v>0</v>
      </c>
      <c r="G6" s="20">
        <f t="shared" si="3"/>
        <v>1</v>
      </c>
      <c r="H6" s="20" t="str">
        <f t="shared" si="3"/>
        <v>大阪府　東大阪市</v>
      </c>
      <c r="I6" s="20" t="str">
        <f t="shared" si="3"/>
        <v>法適用</v>
      </c>
      <c r="J6" s="20" t="str">
        <f t="shared" si="3"/>
        <v>水道事業</v>
      </c>
      <c r="K6" s="20" t="str">
        <f t="shared" si="3"/>
        <v>末端給水事業</v>
      </c>
      <c r="L6" s="20" t="str">
        <f t="shared" si="3"/>
        <v>A1</v>
      </c>
      <c r="M6" s="20" t="str">
        <f t="shared" si="3"/>
        <v>その他</v>
      </c>
      <c r="N6" s="21" t="str">
        <f t="shared" si="3"/>
        <v>-</v>
      </c>
      <c r="O6" s="21">
        <f t="shared" si="3"/>
        <v>50.77</v>
      </c>
      <c r="P6" s="21">
        <f t="shared" si="3"/>
        <v>99.94</v>
      </c>
      <c r="Q6" s="21">
        <f t="shared" si="3"/>
        <v>2598</v>
      </c>
      <c r="R6" s="21">
        <f t="shared" si="3"/>
        <v>477700</v>
      </c>
      <c r="S6" s="21">
        <f t="shared" si="3"/>
        <v>61.78</v>
      </c>
      <c r="T6" s="21">
        <f t="shared" si="3"/>
        <v>7732.28</v>
      </c>
      <c r="U6" s="21">
        <f t="shared" si="3"/>
        <v>477214</v>
      </c>
      <c r="V6" s="21">
        <f t="shared" si="3"/>
        <v>52</v>
      </c>
      <c r="W6" s="21">
        <f t="shared" si="3"/>
        <v>9177.19</v>
      </c>
      <c r="X6" s="22">
        <f>IF(X7="",NA(),X7)</f>
        <v>102.31</v>
      </c>
      <c r="Y6" s="22">
        <f t="shared" ref="Y6:AG6" si="4">IF(Y7="",NA(),Y7)</f>
        <v>104.01</v>
      </c>
      <c r="Z6" s="22">
        <f t="shared" si="4"/>
        <v>105.3</v>
      </c>
      <c r="AA6" s="22">
        <f t="shared" si="4"/>
        <v>103.51</v>
      </c>
      <c r="AB6" s="22">
        <f t="shared" si="4"/>
        <v>103.58</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197.4</v>
      </c>
      <c r="AU6" s="22">
        <f t="shared" ref="AU6:BC6" si="6">IF(AU7="",NA(),AU7)</f>
        <v>262.88</v>
      </c>
      <c r="AV6" s="22">
        <f t="shared" si="6"/>
        <v>232.7</v>
      </c>
      <c r="AW6" s="22">
        <f t="shared" si="6"/>
        <v>224.4</v>
      </c>
      <c r="AX6" s="22">
        <f t="shared" si="6"/>
        <v>208.15</v>
      </c>
      <c r="AY6" s="22">
        <f t="shared" si="6"/>
        <v>239.45</v>
      </c>
      <c r="AZ6" s="22">
        <f t="shared" si="6"/>
        <v>246.01</v>
      </c>
      <c r="BA6" s="22">
        <f t="shared" si="6"/>
        <v>228.89</v>
      </c>
      <c r="BB6" s="22">
        <f t="shared" si="6"/>
        <v>232.66</v>
      </c>
      <c r="BC6" s="22">
        <f t="shared" si="6"/>
        <v>217.12</v>
      </c>
      <c r="BD6" s="21" t="str">
        <f>IF(BD7="","",IF(BD7="-","【-】","【"&amp;SUBSTITUTE(TEXT(BD7,"#,##0.00"),"-","△")&amp;"】"))</f>
        <v>【239.69】</v>
      </c>
      <c r="BE6" s="22">
        <f>IF(BE7="",NA(),BE7)</f>
        <v>270.67</v>
      </c>
      <c r="BF6" s="22">
        <f t="shared" ref="BF6:BN6" si="7">IF(BF7="",NA(),BF7)</f>
        <v>263.72000000000003</v>
      </c>
      <c r="BG6" s="22">
        <f t="shared" si="7"/>
        <v>262.07</v>
      </c>
      <c r="BH6" s="22">
        <f t="shared" si="7"/>
        <v>267.81</v>
      </c>
      <c r="BI6" s="22">
        <f t="shared" si="7"/>
        <v>270.85000000000002</v>
      </c>
      <c r="BJ6" s="22">
        <f t="shared" si="7"/>
        <v>259.56</v>
      </c>
      <c r="BK6" s="22">
        <f t="shared" si="7"/>
        <v>248.92</v>
      </c>
      <c r="BL6" s="22">
        <f t="shared" si="7"/>
        <v>251.26</v>
      </c>
      <c r="BM6" s="22">
        <f t="shared" si="7"/>
        <v>255.84</v>
      </c>
      <c r="BN6" s="22">
        <f t="shared" si="7"/>
        <v>253.22</v>
      </c>
      <c r="BO6" s="21" t="str">
        <f>IF(BO7="","",IF(BO7="-","【-】","【"&amp;SUBSTITUTE(TEXT(BO7,"#,##0.00"),"-","△")&amp;"】"))</f>
        <v>【264.86】</v>
      </c>
      <c r="BP6" s="22">
        <f>IF(BP7="",NA(),BP7)</f>
        <v>89.88</v>
      </c>
      <c r="BQ6" s="22">
        <f t="shared" ref="BQ6:BY6" si="8">IF(BQ7="",NA(),BQ7)</f>
        <v>93.66</v>
      </c>
      <c r="BR6" s="22">
        <f t="shared" si="8"/>
        <v>96.89</v>
      </c>
      <c r="BS6" s="22">
        <f t="shared" si="8"/>
        <v>95.5</v>
      </c>
      <c r="BT6" s="22">
        <f t="shared" si="8"/>
        <v>95.66</v>
      </c>
      <c r="BU6" s="22">
        <f t="shared" si="8"/>
        <v>105.07</v>
      </c>
      <c r="BV6" s="22">
        <f t="shared" si="8"/>
        <v>107.54</v>
      </c>
      <c r="BW6" s="22">
        <f t="shared" si="8"/>
        <v>101.93</v>
      </c>
      <c r="BX6" s="22">
        <f t="shared" si="8"/>
        <v>102.36</v>
      </c>
      <c r="BY6" s="22">
        <f t="shared" si="8"/>
        <v>101.56</v>
      </c>
      <c r="BZ6" s="21" t="str">
        <f>IF(BZ7="","",IF(BZ7="-","【-】","【"&amp;SUBSTITUTE(TEXT(BZ7,"#,##0.00"),"-","△")&amp;"】"))</f>
        <v>【97.59】</v>
      </c>
      <c r="CA6" s="22">
        <f>IF(CA7="",NA(),CA7)</f>
        <v>160.78</v>
      </c>
      <c r="CB6" s="22">
        <f t="shared" ref="CB6:CJ6" si="9">IF(CB7="",NA(),CB7)</f>
        <v>159.58000000000001</v>
      </c>
      <c r="CC6" s="22">
        <f t="shared" si="9"/>
        <v>159.08000000000001</v>
      </c>
      <c r="CD6" s="22">
        <f t="shared" si="9"/>
        <v>161.76</v>
      </c>
      <c r="CE6" s="22">
        <f t="shared" si="9"/>
        <v>161.55000000000001</v>
      </c>
      <c r="CF6" s="22">
        <f t="shared" si="9"/>
        <v>153.71</v>
      </c>
      <c r="CG6" s="22">
        <f t="shared" si="9"/>
        <v>155.9</v>
      </c>
      <c r="CH6" s="22">
        <f t="shared" si="9"/>
        <v>162.47</v>
      </c>
      <c r="CI6" s="22">
        <f t="shared" si="9"/>
        <v>165.52</v>
      </c>
      <c r="CJ6" s="22">
        <f t="shared" si="9"/>
        <v>169.99</v>
      </c>
      <c r="CK6" s="21" t="str">
        <f>IF(CK7="","",IF(CK7="-","【-】","【"&amp;SUBSTITUTE(TEXT(CK7,"#,##0.00"),"-","△")&amp;"】"))</f>
        <v>【181.66】</v>
      </c>
      <c r="CL6" s="22">
        <f>IF(CL7="",NA(),CL7)</f>
        <v>59.03</v>
      </c>
      <c r="CM6" s="22">
        <f t="shared" ref="CM6:CU6" si="10">IF(CM7="",NA(),CM7)</f>
        <v>57.99</v>
      </c>
      <c r="CN6" s="22">
        <f t="shared" si="10"/>
        <v>57.28</v>
      </c>
      <c r="CO6" s="22">
        <f t="shared" si="10"/>
        <v>56.65</v>
      </c>
      <c r="CP6" s="22">
        <f t="shared" si="10"/>
        <v>56.71</v>
      </c>
      <c r="CQ6" s="22">
        <f t="shared" si="10"/>
        <v>64.41</v>
      </c>
      <c r="CR6" s="22">
        <f t="shared" si="10"/>
        <v>64.11</v>
      </c>
      <c r="CS6" s="22">
        <f t="shared" si="10"/>
        <v>63.81</v>
      </c>
      <c r="CT6" s="22">
        <f t="shared" si="10"/>
        <v>63.58</v>
      </c>
      <c r="CU6" s="22">
        <f t="shared" si="10"/>
        <v>64.13</v>
      </c>
      <c r="CV6" s="21" t="str">
        <f>IF(CV7="","",IF(CV7="-","【-】","【"&amp;SUBSTITUTE(TEXT(CV7,"#,##0.00"),"-","△")&amp;"】"))</f>
        <v>【60.21】</v>
      </c>
      <c r="CW6" s="22">
        <f>IF(CW7="",NA(),CW7)</f>
        <v>94.04</v>
      </c>
      <c r="CX6" s="22">
        <f t="shared" ref="CX6:DF6" si="11">IF(CX7="",NA(),CX7)</f>
        <v>95.02</v>
      </c>
      <c r="CY6" s="22">
        <f t="shared" si="11"/>
        <v>94.38</v>
      </c>
      <c r="CZ6" s="22">
        <f t="shared" si="11"/>
        <v>94.38</v>
      </c>
      <c r="DA6" s="22">
        <f t="shared" si="11"/>
        <v>94.55</v>
      </c>
      <c r="DB6" s="22">
        <f t="shared" si="11"/>
        <v>91.64</v>
      </c>
      <c r="DC6" s="22">
        <f t="shared" si="11"/>
        <v>92.09</v>
      </c>
      <c r="DD6" s="22">
        <f t="shared" si="11"/>
        <v>91.76</v>
      </c>
      <c r="DE6" s="22">
        <f t="shared" si="11"/>
        <v>91.22</v>
      </c>
      <c r="DF6" s="22">
        <f t="shared" si="11"/>
        <v>90.98</v>
      </c>
      <c r="DG6" s="21" t="str">
        <f>IF(DG7="","",IF(DG7="-","【-】","【"&amp;SUBSTITUTE(TEXT(DG7,"#,##0.00"),"-","△")&amp;"】"))</f>
        <v>【89.21】</v>
      </c>
      <c r="DH6" s="22">
        <f>IF(DH7="",NA(),DH7)</f>
        <v>52.03</v>
      </c>
      <c r="DI6" s="22">
        <f t="shared" ref="DI6:DQ6" si="12">IF(DI7="",NA(),DI7)</f>
        <v>53.29</v>
      </c>
      <c r="DJ6" s="22">
        <f t="shared" si="12"/>
        <v>53.39</v>
      </c>
      <c r="DK6" s="22">
        <f t="shared" si="12"/>
        <v>53.74</v>
      </c>
      <c r="DL6" s="22">
        <f t="shared" si="12"/>
        <v>54.16</v>
      </c>
      <c r="DM6" s="22">
        <f t="shared" si="12"/>
        <v>51.62</v>
      </c>
      <c r="DN6" s="22">
        <f t="shared" si="12"/>
        <v>52.16</v>
      </c>
      <c r="DO6" s="22">
        <f t="shared" si="12"/>
        <v>52.59</v>
      </c>
      <c r="DP6" s="22">
        <f t="shared" si="12"/>
        <v>52.74</v>
      </c>
      <c r="DQ6" s="22">
        <f t="shared" si="12"/>
        <v>53.15</v>
      </c>
      <c r="DR6" s="21" t="str">
        <f>IF(DR7="","",IF(DR7="-","【-】","【"&amp;SUBSTITUTE(TEXT(DR7,"#,##0.00"),"-","△")&amp;"】"))</f>
        <v>【52.41】</v>
      </c>
      <c r="DS6" s="22">
        <f>IF(DS7="",NA(),DS7)</f>
        <v>37.4</v>
      </c>
      <c r="DT6" s="22">
        <f t="shared" ref="DT6:EB6" si="13">IF(DT7="",NA(),DT7)</f>
        <v>38.54</v>
      </c>
      <c r="DU6" s="22">
        <f t="shared" si="13"/>
        <v>39.729999999999997</v>
      </c>
      <c r="DV6" s="22">
        <f t="shared" si="13"/>
        <v>40.75</v>
      </c>
      <c r="DW6" s="22">
        <f t="shared" si="13"/>
        <v>41.44</v>
      </c>
      <c r="DX6" s="22">
        <f t="shared" si="13"/>
        <v>23.68</v>
      </c>
      <c r="DY6" s="22">
        <f t="shared" si="13"/>
        <v>25.76</v>
      </c>
      <c r="DZ6" s="22">
        <f t="shared" si="13"/>
        <v>27.51</v>
      </c>
      <c r="EA6" s="22">
        <f t="shared" si="13"/>
        <v>28.57</v>
      </c>
      <c r="EB6" s="22">
        <f t="shared" si="13"/>
        <v>29.7</v>
      </c>
      <c r="EC6" s="21" t="str">
        <f>IF(EC7="","",IF(EC7="-","【-】","【"&amp;SUBSTITUTE(TEXT(EC7,"#,##0.00"),"-","△")&amp;"】"))</f>
        <v>【26.78】</v>
      </c>
      <c r="ED6" s="22">
        <f>IF(ED7="",NA(),ED7)</f>
        <v>0.72</v>
      </c>
      <c r="EE6" s="22">
        <f t="shared" ref="EE6:EM6" si="14">IF(EE7="",NA(),EE7)</f>
        <v>0.52</v>
      </c>
      <c r="EF6" s="22">
        <f t="shared" si="14"/>
        <v>0.9</v>
      </c>
      <c r="EG6" s="22">
        <f t="shared" si="14"/>
        <v>0.85</v>
      </c>
      <c r="EH6" s="22">
        <f t="shared" si="14"/>
        <v>0.78</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2">
      <c r="A7" s="15"/>
      <c r="B7" s="24">
        <v>2024</v>
      </c>
      <c r="C7" s="24">
        <v>272272</v>
      </c>
      <c r="D7" s="24">
        <v>46</v>
      </c>
      <c r="E7" s="24">
        <v>1</v>
      </c>
      <c r="F7" s="24">
        <v>0</v>
      </c>
      <c r="G7" s="24">
        <v>1</v>
      </c>
      <c r="H7" s="24" t="s">
        <v>93</v>
      </c>
      <c r="I7" s="24" t="s">
        <v>94</v>
      </c>
      <c r="J7" s="24" t="s">
        <v>95</v>
      </c>
      <c r="K7" s="24" t="s">
        <v>96</v>
      </c>
      <c r="L7" s="24" t="s">
        <v>97</v>
      </c>
      <c r="M7" s="24" t="s">
        <v>98</v>
      </c>
      <c r="N7" s="25" t="s">
        <v>99</v>
      </c>
      <c r="O7" s="25">
        <v>50.77</v>
      </c>
      <c r="P7" s="25">
        <v>99.94</v>
      </c>
      <c r="Q7" s="25">
        <v>2598</v>
      </c>
      <c r="R7" s="25">
        <v>477700</v>
      </c>
      <c r="S7" s="25">
        <v>61.78</v>
      </c>
      <c r="T7" s="25">
        <v>7732.28</v>
      </c>
      <c r="U7" s="25">
        <v>477214</v>
      </c>
      <c r="V7" s="25">
        <v>52</v>
      </c>
      <c r="W7" s="25">
        <v>9177.19</v>
      </c>
      <c r="X7" s="25">
        <v>102.31</v>
      </c>
      <c r="Y7" s="25">
        <v>104.01</v>
      </c>
      <c r="Z7" s="25">
        <v>105.3</v>
      </c>
      <c r="AA7" s="25">
        <v>103.51</v>
      </c>
      <c r="AB7" s="25">
        <v>103.58</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197.4</v>
      </c>
      <c r="AU7" s="25">
        <v>262.88</v>
      </c>
      <c r="AV7" s="25">
        <v>232.7</v>
      </c>
      <c r="AW7" s="25">
        <v>224.4</v>
      </c>
      <c r="AX7" s="25">
        <v>208.15</v>
      </c>
      <c r="AY7" s="25">
        <v>239.45</v>
      </c>
      <c r="AZ7" s="25">
        <v>246.01</v>
      </c>
      <c r="BA7" s="25">
        <v>228.89</v>
      </c>
      <c r="BB7" s="25">
        <v>232.66</v>
      </c>
      <c r="BC7" s="25">
        <v>217.12</v>
      </c>
      <c r="BD7" s="25">
        <v>239.69</v>
      </c>
      <c r="BE7" s="25">
        <v>270.67</v>
      </c>
      <c r="BF7" s="25">
        <v>263.72000000000003</v>
      </c>
      <c r="BG7" s="25">
        <v>262.07</v>
      </c>
      <c r="BH7" s="25">
        <v>267.81</v>
      </c>
      <c r="BI7" s="25">
        <v>270.85000000000002</v>
      </c>
      <c r="BJ7" s="25">
        <v>259.56</v>
      </c>
      <c r="BK7" s="25">
        <v>248.92</v>
      </c>
      <c r="BL7" s="25">
        <v>251.26</v>
      </c>
      <c r="BM7" s="25">
        <v>255.84</v>
      </c>
      <c r="BN7" s="25">
        <v>253.22</v>
      </c>
      <c r="BO7" s="25">
        <v>264.86</v>
      </c>
      <c r="BP7" s="25">
        <v>89.88</v>
      </c>
      <c r="BQ7" s="25">
        <v>93.66</v>
      </c>
      <c r="BR7" s="25">
        <v>96.89</v>
      </c>
      <c r="BS7" s="25">
        <v>95.5</v>
      </c>
      <c r="BT7" s="25">
        <v>95.66</v>
      </c>
      <c r="BU7" s="25">
        <v>105.07</v>
      </c>
      <c r="BV7" s="25">
        <v>107.54</v>
      </c>
      <c r="BW7" s="25">
        <v>101.93</v>
      </c>
      <c r="BX7" s="25">
        <v>102.36</v>
      </c>
      <c r="BY7" s="25">
        <v>101.56</v>
      </c>
      <c r="BZ7" s="25">
        <v>97.59</v>
      </c>
      <c r="CA7" s="25">
        <v>160.78</v>
      </c>
      <c r="CB7" s="25">
        <v>159.58000000000001</v>
      </c>
      <c r="CC7" s="25">
        <v>159.08000000000001</v>
      </c>
      <c r="CD7" s="25">
        <v>161.76</v>
      </c>
      <c r="CE7" s="25">
        <v>161.55000000000001</v>
      </c>
      <c r="CF7" s="25">
        <v>153.71</v>
      </c>
      <c r="CG7" s="25">
        <v>155.9</v>
      </c>
      <c r="CH7" s="25">
        <v>162.47</v>
      </c>
      <c r="CI7" s="25">
        <v>165.52</v>
      </c>
      <c r="CJ7" s="25">
        <v>169.99</v>
      </c>
      <c r="CK7" s="25">
        <v>181.66</v>
      </c>
      <c r="CL7" s="25">
        <v>59.03</v>
      </c>
      <c r="CM7" s="25">
        <v>57.99</v>
      </c>
      <c r="CN7" s="25">
        <v>57.28</v>
      </c>
      <c r="CO7" s="25">
        <v>56.65</v>
      </c>
      <c r="CP7" s="25">
        <v>56.71</v>
      </c>
      <c r="CQ7" s="25">
        <v>64.41</v>
      </c>
      <c r="CR7" s="25">
        <v>64.11</v>
      </c>
      <c r="CS7" s="25">
        <v>63.81</v>
      </c>
      <c r="CT7" s="25">
        <v>63.58</v>
      </c>
      <c r="CU7" s="25">
        <v>64.13</v>
      </c>
      <c r="CV7" s="25">
        <v>60.21</v>
      </c>
      <c r="CW7" s="25">
        <v>94.04</v>
      </c>
      <c r="CX7" s="25">
        <v>95.02</v>
      </c>
      <c r="CY7" s="25">
        <v>94.38</v>
      </c>
      <c r="CZ7" s="25">
        <v>94.38</v>
      </c>
      <c r="DA7" s="25">
        <v>94.55</v>
      </c>
      <c r="DB7" s="25">
        <v>91.64</v>
      </c>
      <c r="DC7" s="25">
        <v>92.09</v>
      </c>
      <c r="DD7" s="25">
        <v>91.76</v>
      </c>
      <c r="DE7" s="25">
        <v>91.22</v>
      </c>
      <c r="DF7" s="25">
        <v>90.98</v>
      </c>
      <c r="DG7" s="25">
        <v>89.21</v>
      </c>
      <c r="DH7" s="25">
        <v>52.03</v>
      </c>
      <c r="DI7" s="25">
        <v>53.29</v>
      </c>
      <c r="DJ7" s="25">
        <v>53.39</v>
      </c>
      <c r="DK7" s="25">
        <v>53.74</v>
      </c>
      <c r="DL7" s="25">
        <v>54.16</v>
      </c>
      <c r="DM7" s="25">
        <v>51.62</v>
      </c>
      <c r="DN7" s="25">
        <v>52.16</v>
      </c>
      <c r="DO7" s="25">
        <v>52.59</v>
      </c>
      <c r="DP7" s="25">
        <v>52.74</v>
      </c>
      <c r="DQ7" s="25">
        <v>53.15</v>
      </c>
      <c r="DR7" s="25">
        <v>52.41</v>
      </c>
      <c r="DS7" s="25">
        <v>37.4</v>
      </c>
      <c r="DT7" s="25">
        <v>38.54</v>
      </c>
      <c r="DU7" s="25">
        <v>39.729999999999997</v>
      </c>
      <c r="DV7" s="25">
        <v>40.75</v>
      </c>
      <c r="DW7" s="25">
        <v>41.44</v>
      </c>
      <c r="DX7" s="25">
        <v>23.68</v>
      </c>
      <c r="DY7" s="25">
        <v>25.76</v>
      </c>
      <c r="DZ7" s="25">
        <v>27.51</v>
      </c>
      <c r="EA7" s="25">
        <v>28.57</v>
      </c>
      <c r="EB7" s="25">
        <v>29.7</v>
      </c>
      <c r="EC7" s="25">
        <v>26.78</v>
      </c>
      <c r="ED7" s="25">
        <v>0.72</v>
      </c>
      <c r="EE7" s="25">
        <v>0.52</v>
      </c>
      <c r="EF7" s="25">
        <v>0.9</v>
      </c>
      <c r="EG7" s="25">
        <v>0.85</v>
      </c>
      <c r="EH7" s="25">
        <v>0.78</v>
      </c>
      <c r="EI7" s="25">
        <v>0.79</v>
      </c>
      <c r="EJ7" s="25">
        <v>0.75</v>
      </c>
      <c r="EK7" s="25">
        <v>0.78</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2026-01-21T06:19:21Z</cp:lastPrinted>
  <dcterms:created xsi:type="dcterms:W3CDTF">2025-12-12T09:19:48Z</dcterms:created>
  <dcterms:modified xsi:type="dcterms:W3CDTF">2026-02-25T02:45:44Z</dcterms:modified>
  <cp:category/>
</cp:coreProperties>
</file>