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72ACCF84-5BEE-48DC-BDA6-4A66FFEDA7AD}" xr6:coauthVersionLast="47" xr6:coauthVersionMax="47" xr10:uidLastSave="{00000000-0000-0000-0000-000000000000}"/>
  <workbookProtection workbookAlgorithmName="SHA-512" workbookHashValue="D2fMzYr2dMVS4lP9a9OOm7oSXF/AG/sZ9rcKxUpcwFcZ5hZeKd2or15AeqhMP2HpwJCV1pkpxj+MlJW3D0VvVQ==" workbookSaltValue="apf8NZdM0Pkv7JGLDdM1Xg=="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W10" i="4" s="1"/>
  <c r="P6" i="5"/>
  <c r="P10" i="4" s="1"/>
  <c r="O6" i="5"/>
  <c r="N6" i="5"/>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AL10" i="4"/>
  <c r="I10" i="4"/>
  <c r="B10" i="4"/>
  <c r="BB8" i="4"/>
  <c r="AT8" i="4"/>
  <c r="AL8" i="4"/>
  <c r="AD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<sst xmlns="http://schemas.openxmlformats.org/spreadsheetml/2006/main" count="228" uniqueCount="112">
  <si>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</si>
  <si>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</si>
  <si>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</si>
  <si>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</si>
  <si>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</si>
  <si>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</si>
  <si>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</si>
  <si>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</si>
  <si>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</si>
  <si>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</si>
  <si>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</si>
  <si>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</si>
  <si>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</si>
  <si>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</si>
  <si>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</si>
  <si>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</si>
  <si>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</si>
  <si>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</si>
  <si>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</si>
  <si>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</si>
  <si>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</si>
  <si>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</si>
  <si>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</si>
  <si>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</si>
  <si>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</si>
  <si>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</si>
  <si>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</si>
  <si>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</si>
  <si>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</si>
  <si>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</si>
  <si>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</si>
  <si>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</si>
  <si>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</si>
  <si>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</si>
  <si>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</si>
  <si>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</si>
  <si>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</si>
  <si>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</si>
  <si>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</si>
  <si>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</si>
  <si>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</si>
  <si>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</si>
  <si>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</si>
  <si>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</si>
  <si>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</si>
  <si>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</si>
  <si>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</si>
  <si>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</si>
  <si>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</si>
  <si>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</si>
  <si>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</si>
  <si>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</si>
  <si>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</si>
  <si>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</si>
  <si>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</si>
  <si>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</si>
  <si>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</si>
  <si>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</si>
  <si>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</si>
  <si>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</si>
  <si>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</si>
  <si>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</si>
  <si>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</si>
  <si>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</si>
  <si>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</si>
  <si>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</si>
  <si>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</si>
  <si>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</si>
  <si>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</si>
  <si>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</si>
  <si>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</si>
  <si>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</si>
  <si>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</si>
  <si>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</si>
  <si>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</si>
  <si>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</si>
  <si>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</si>
  <si>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</si>
  <si>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</si>
  <si>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</si>
  <si>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</si>
  <si>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</si>
  <si>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</si>
  <si>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</si>
  <si>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</si>
  <si>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</si>
  <si>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</si>
  <si>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</si>
  <si>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</si>
  <si>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</si>
  <si>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</si>
  <si>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</si>
  <si>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</si>
  <si>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摂津市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</si>
  <si>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</si>
  <si>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</si>
  <si>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</si>
  <si>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</si>
  <si>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</si>
  <si>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</si>
  <si>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</si>
  <si>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</si>
  <si>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</si>
  <si>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</si>
  <si>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</si>
  <si>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</si>
  <si>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</si>
  <si>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</si>
  <si>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</si>
  <si>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全国平均を下回っているが、管路経年化率は全国平均及び類似団体平均値を上回っている。これは、昭和40年代後半から昭和50年代にかけて急激に管路整備を行ったことから老朽化も急激に進んでいるためである。経営への影響を考慮し、更新工事に係る費用の平準化を図っていることから、更新工事が老朽化のスピードに追いついていない。
　管路更新率について、更新費用の平準化の影響に加え、漏水事故等が発生した際の被害範囲等を勘案し、平成27年度から基幹管路の更新を重点的に行っている。令和元年度からは、新たに策定した経営戦略に基づき基幹管路に加え、配水支管の更新をしているため、全国平均及び類似団体平均値を上回っている。</t>
    <rPh sb="253" eb="254">
      <t>アラ</t>
    </rPh>
    <rPh sb="256" eb="258">
      <t>サクテイ</t>
    </rPh>
    <phoneticPr fontId="4"/>
  </si>
  <si>
    <t>　経常収支比率は全国平均及び類似団体平均値を下回っているものの、前年度より改善した。これは、給水収益が前年度と同水準となったことに加え、集合住宅の開発等により納付金が増加したことによる。
　流動比率は全国平均及び類似団体平均値を上回り、運転資金を確保できている状態であり、経営状況は良好な水準となっている。
　本市の年間総排水量の内訳は、約80％を大阪広域水道企業団からの受水、残り約20％を自己水により賄っている。自己水については深井戸からの取水のため施設の維持費用がかかること、職員の平均年齢が高いため職員給与費が高いこと等の事由により、給水原価は、全国平均及び類似団体平均値を上回っている。加えて、節水型水使用機器の普及等により、有効有収水量及び給水収益が年々減少傾向にあることから、料金回収率についても100％を下回る結果となり、給水収益で賄えていない状況である。全国平均及び類似団体平均値も下回った。
　施設利用率は、配水能力が拡張事業を行っていた時代に設定したものであることに加え、節水等による水需要の減少により低くなっている。
　有収率は、漏水等の無効水量の割合が少ないことにより、全国平均及び類似団体平均値を上回っている。</t>
    <rPh sb="119" eb="121">
      <t>デンリョク</t>
    </rPh>
    <rPh sb="127" eb="128">
      <t>オ</t>
    </rPh>
    <rPh sb="129" eb="130">
      <t>ツ</t>
    </rPh>
    <rPh sb="136" eb="138">
      <t>ゲンショウ</t>
    </rPh>
    <rPh sb="427" eb="431">
      <t>キュウスイシュウエキ</t>
    </rPh>
    <rPh sb="432" eb="433">
      <t>マカナ</t>
    </rPh>
    <rPh sb="438" eb="440">
      <t>ジョウキョウ</t>
    </rPh>
    <phoneticPr fontId="4"/>
  </si>
  <si>
    <t>　現状は、累積欠損金が発生しておらず前年度よりも経常収支比率が改善しているが、経営に必要な費用を料金で賄えず、厳しい経営状況であることに変わりない。さらに、施設の老朽化や災害対策のために更新工事の着実な推進が必要であり、今後経営状況は厳しさを増すと予測している。
　今後は業務改善による費用の削減のほか、国からの交付金や企業債、内部留保資金を運用しながら効率的な施設更新を行っていく。
　令和6年度は、上下水道ビジョン及び経営戦略の策定から5年が経過し、その間に水道事業を取り巻く環境や経済情勢は大きく変化していることから、現在の経営状況や財務指標、上下水道ビジョン及び経営戦略に定めた各施策の進捗状況の評価とそれらの結果を踏まえた将来の収支見通しや課題の見直しを行い、上下水道ビジョン及び経営戦略〔改定版〕として整理した。今後はこの改定版における施策の進捗状況や現状との差異など検証を行いながら、収益状況の推移を見定め、投資と財源の収支均衡を図り、経営基盤の強化に努める。</t>
    <rPh sb="18" eb="21">
      <t>ゼンネンド</t>
    </rPh>
    <rPh sb="24" eb="30">
      <t>ケイジョウシュウシヒリツ</t>
    </rPh>
    <rPh sb="31" eb="33">
      <t>カイゼン</t>
    </rPh>
    <rPh sb="68" eb="69">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</si>
</sst>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1.42</c:v>
                </c:pt>
                <c:pt idx="1">
                  <c:v>1.29</c:v>
                </c:pt>
                <c:pt idx="2">
                  <c:v>1.56</c:v>
                </c:pt>
                <c:pt idx="3">
                  <c:v>1.1499999999999999</c:v>
                </c:pt>
                <c:pt idx="4">
                  <c:v>1.1000000000000001</c:v>
                </c:pt>
              </c:numCache>
            </c:numRef>
          </c:val>
          <c:extLst>
            <c:ext xmlns:c16="http://schemas.microsoft.com/office/drawing/2014/chart" uri="{C3380CC4-5D6E-409C-BE32-E72D297353CC}">
              <c16:uniqueId val="{00000000-B55A-4AB1-A2BF-ADB293F8520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B55A-4AB1-A2BF-ADB293F8520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48.96</c:v>
                </c:pt>
                <c:pt idx="1">
                  <c:v>48.58</c:v>
                </c:pt>
                <c:pt idx="2">
                  <c:v>47.84</c:v>
                </c:pt>
                <c:pt idx="3">
                  <c:v>47.74</c:v>
                </c:pt>
                <c:pt idx="4">
                  <c:v>46.93</c:v>
                </c:pt>
              </c:numCache>
            </c:numRef>
          </c:val>
          <c:extLst>
            <c:ext xmlns:c16="http://schemas.microsoft.com/office/drawing/2014/chart" uri="{C3380CC4-5D6E-409C-BE32-E72D297353CC}">
              <c16:uniqueId val="{00000000-1D59-430B-9467-933B0CBDCED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1D59-430B-9467-933B0CBDCED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91.98</c:v>
                </c:pt>
                <c:pt idx="1">
                  <c:v>91.64</c:v>
                </c:pt>
                <c:pt idx="2">
                  <c:v>91.48</c:v>
                </c:pt>
                <c:pt idx="3">
                  <c:v>90.82</c:v>
                </c:pt>
                <c:pt idx="4">
                  <c:v>92.44</c:v>
                </c:pt>
              </c:numCache>
            </c:numRef>
          </c:val>
          <c:extLst>
            <c:ext xmlns:c16="http://schemas.microsoft.com/office/drawing/2014/chart" uri="{C3380CC4-5D6E-409C-BE32-E72D297353CC}">
              <c16:uniqueId val="{00000000-1DCD-4347-BCEA-7D6FFACA828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1DCD-4347-BCEA-7D6FFACA828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112.11</c:v>
                </c:pt>
                <c:pt idx="1">
                  <c:v>107.95</c:v>
                </c:pt>
                <c:pt idx="2">
                  <c:v>103.46</c:v>
                </c:pt>
                <c:pt idx="3">
                  <c:v>105.86</c:v>
                </c:pt>
                <c:pt idx="4">
                  <c:v>106.12</c:v>
                </c:pt>
              </c:numCache>
            </c:numRef>
          </c:val>
          <c:extLst>
            <c:ext xmlns:c16="http://schemas.microsoft.com/office/drawing/2014/chart" uri="{C3380CC4-5D6E-409C-BE32-E72D297353CC}">
              <c16:uniqueId val="{00000000-9FBF-47D1-8298-83BC215AB94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9FBF-47D1-8298-83BC215AB94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51.95</c:v>
                </c:pt>
                <c:pt idx="1">
                  <c:v>50.28</c:v>
                </c:pt>
                <c:pt idx="2">
                  <c:v>49.75</c:v>
                </c:pt>
                <c:pt idx="3">
                  <c:v>49.71</c:v>
                </c:pt>
                <c:pt idx="4">
                  <c:v>49.94</c:v>
                </c:pt>
              </c:numCache>
            </c:numRef>
          </c:val>
          <c:extLst>
            <c:ext xmlns:c16="http://schemas.microsoft.com/office/drawing/2014/chart" uri="{C3380CC4-5D6E-409C-BE32-E72D297353CC}">
              <c16:uniqueId val="{00000000-0015-43EC-B557-07D62C7579E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0015-43EC-B557-07D62C7579E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46.09</c:v>
                </c:pt>
                <c:pt idx="1">
                  <c:v>47.76</c:v>
                </c:pt>
                <c:pt idx="2">
                  <c:v>48.96</c:v>
                </c:pt>
                <c:pt idx="3">
                  <c:v>50.24</c:v>
                </c:pt>
                <c:pt idx="4">
                  <c:v>50.61</c:v>
                </c:pt>
              </c:numCache>
            </c:numRef>
          </c:val>
          <c:extLst>
            <c:ext xmlns:c16="http://schemas.microsoft.com/office/drawing/2014/chart" uri="{C3380CC4-5D6E-409C-BE32-E72D297353CC}">
              <c16:uniqueId val="{00000000-1A1D-4703-914E-AC9FEED245D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1A1D-4703-914E-AC9FEED245D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D0-4923-9BF7-2295737B2C3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A5D0-4923-9BF7-2295737B2C3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462.89</c:v>
                </c:pt>
                <c:pt idx="1">
                  <c:v>487</c:v>
                </c:pt>
                <c:pt idx="2">
                  <c:v>513.77</c:v>
                </c:pt>
                <c:pt idx="3">
                  <c:v>392.83</c:v>
                </c:pt>
                <c:pt idx="4">
                  <c:v>369.44</c:v>
                </c:pt>
              </c:numCache>
            </c:numRef>
          </c:val>
          <c:extLst>
            <c:ext xmlns:c16="http://schemas.microsoft.com/office/drawing/2014/chart" uri="{C3380CC4-5D6E-409C-BE32-E72D297353CC}">
              <c16:uniqueId val="{00000000-B5C4-4F70-A5BC-298143DF06C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B5C4-4F70-A5BC-298143DF06C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238.59</c:v>
                </c:pt>
                <c:pt idx="1">
                  <c:v>251.86</c:v>
                </c:pt>
                <c:pt idx="2">
                  <c:v>264.12</c:v>
                </c:pt>
                <c:pt idx="3">
                  <c:v>273.85000000000002</c:v>
                </c:pt>
                <c:pt idx="4">
                  <c:v>277.95999999999998</c:v>
                </c:pt>
              </c:numCache>
            </c:numRef>
          </c:val>
          <c:extLst>
            <c:ext xmlns:c16="http://schemas.microsoft.com/office/drawing/2014/chart" uri="{C3380CC4-5D6E-409C-BE32-E72D297353CC}">
              <c16:uniqueId val="{00000000-AF86-4E23-820D-58A2CBD2577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AF86-4E23-820D-58A2CBD2577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100.01</c:v>
                </c:pt>
                <c:pt idx="1">
                  <c:v>100.35</c:v>
                </c:pt>
                <c:pt idx="2">
                  <c:v>95.8</c:v>
                </c:pt>
                <c:pt idx="3">
                  <c:v>96.48</c:v>
                </c:pt>
                <c:pt idx="4">
                  <c:v>95.29</c:v>
                </c:pt>
              </c:numCache>
            </c:numRef>
          </c:val>
          <c:extLst>
            <c:ext xmlns:c16="http://schemas.microsoft.com/office/drawing/2014/chart" uri="{C3380CC4-5D6E-409C-BE32-E72D297353CC}">
              <c16:uniqueId val="{00000000-FFF7-4FA1-9201-C0561D79ECA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FFF7-4FA1-9201-C0561D79ECA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176.83</c:v>
                </c:pt>
                <c:pt idx="1">
                  <c:v>184.15</c:v>
                </c:pt>
                <c:pt idx="2">
                  <c:v>192.93</c:v>
                </c:pt>
                <c:pt idx="3">
                  <c:v>192.7</c:v>
                </c:pt>
                <c:pt idx="4">
                  <c:v>194.69</c:v>
                </c:pt>
              </c:numCache>
            </c:numRef>
          </c:val>
          <c:extLst>
            <c:ext xmlns:c16="http://schemas.microsoft.com/office/drawing/2014/chart" uri="{C3380CC4-5D6E-409C-BE32-E72D297353CC}">
              <c16:uniqueId val="{00000000-5A8C-49D5-B249-3C2FBFE2C2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5A8C-49D5-B249-3C2FBFE2C2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摂津市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86344</v>
      </c>
      <c r="AM8" s="44"/>
      <c r="AN8" s="44"/>
      <c r="AO8" s="44"/>
      <c r="AP8" s="44"/>
      <c r="AQ8" s="44"/>
      <c r="AR8" s="44"/>
      <c r="AS8" s="44"/>
      <c r="AT8" s="45">
        <f>データ!$S$6</f>
        <v>14.87</v>
      </c>
      <c r="AU8" s="46"/>
      <c r="AV8" s="46"/>
      <c r="AW8" s="46"/>
      <c r="AX8" s="46"/>
      <c r="AY8" s="46"/>
      <c r="AZ8" s="46"/>
      <c r="BA8" s="46"/>
      <c r="BB8" s="47">
        <f>データ!$T$6</f>
        <v>5806.59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65.02</v>
      </c>
      <c r="J10" s="46"/>
      <c r="K10" s="46"/>
      <c r="L10" s="46"/>
      <c r="M10" s="46"/>
      <c r="N10" s="46"/>
      <c r="O10" s="80"/>
      <c r="P10" s="47">
        <f>データ!$P$6</f>
        <v>100</v>
      </c>
      <c r="Q10" s="47"/>
      <c r="R10" s="47"/>
      <c r="S10" s="47"/>
      <c r="T10" s="47"/>
      <c r="U10" s="47"/>
      <c r="V10" s="47"/>
      <c r="W10" s="44">
        <f>データ!$Q$6</f>
        <v>2778</v>
      </c>
      <c r="X10" s="44"/>
      <c r="Y10" s="44"/>
      <c r="Z10" s="44"/>
      <c r="AA10" s="44"/>
      <c r="AB10" s="44"/>
      <c r="AC10" s="44"/>
      <c r="AD10" s="2"/>
      <c r="AE10" s="2"/>
      <c r="AF10" s="2"/>
      <c r="AG10" s="2"/>
      <c r="AH10" s="2"/>
      <c r="AI10" s="2"/>
      <c r="AJ10" s="2"/>
      <c r="AK10" s="2"/>
      <c r="AL10" s="44">
        <f>データ!$U$6</f>
        <v>86300</v>
      </c>
      <c r="AM10" s="44"/>
      <c r="AN10" s="44"/>
      <c r="AO10" s="44"/>
      <c r="AP10" s="44"/>
      <c r="AQ10" s="44"/>
      <c r="AR10" s="44"/>
      <c r="AS10" s="44"/>
      <c r="AT10" s="45">
        <f>データ!$V$6</f>
        <v>14.87</v>
      </c>
      <c r="AU10" s="46"/>
      <c r="AV10" s="46"/>
      <c r="AW10" s="46"/>
      <c r="AX10" s="46"/>
      <c r="AY10" s="46"/>
      <c r="AZ10" s="46"/>
      <c r="BA10" s="46"/>
      <c r="BB10" s="47">
        <f>データ!$W$6</f>
        <v>5803.63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109</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dUDOyivWvhJsQmUkyZ9tGBhE6O+U9EB+Ia/aw1+4SofE+3P2DkVJNdTH8VlMlPiDBF00EfvkUBRzwR5968s7g==" saltValue="lpqe+GGKi/kFXhG7yZZUa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272248</v>
      </c>
      <c r="D6" s="20">
        <f t="shared" si="3"/>
        <v>46</v>
      </c>
      <c r="E6" s="20">
        <f t="shared" si="3"/>
        <v>1</v>
      </c>
      <c r="F6" s="20">
        <f t="shared" si="3"/>
        <v>0</v>
      </c>
      <c r="G6" s="20">
        <f t="shared" si="3"/>
        <v>1</v>
      </c>
      <c r="H6" s="20" t="str">
        <f t="shared" si="3"/>
        <v>大阪府　摂津市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65.02</v>
      </c>
      <c r="P6" s="21">
        <f t="shared" si="3"/>
        <v>100</v>
      </c>
      <c r="Q6" s="21">
        <f t="shared" si="3"/>
        <v>2778</v>
      </c>
      <c r="R6" s="21">
        <f t="shared" si="3"/>
        <v>86344</v>
      </c>
      <c r="S6" s="21">
        <f t="shared" si="3"/>
        <v>14.87</v>
      </c>
      <c r="T6" s="21">
        <f t="shared" si="3"/>
        <v>5806.59</v>
      </c>
      <c r="U6" s="21">
        <f t="shared" si="3"/>
        <v>86300</v>
      </c>
      <c r="V6" s="21">
        <f t="shared" si="3"/>
        <v>14.87</v>
      </c>
      <c r="W6" s="21">
        <f t="shared" si="3"/>
        <v>5803.63</v>
      </c>
      <c r="X6" s="22">
        <f>IF(X7="",NA(),X7)</f>
        <v>112.11</v>
      </c>
      <c r="Y6" s="22">
        <f t="shared" ref="Y6:AG6" si="4">IF(Y7="",NA(),Y7)</f>
        <v>107.95</v>
      </c>
      <c r="Z6" s="22">
        <f t="shared" si="4"/>
        <v>103.46</v>
      </c>
      <c r="AA6" s="22">
        <f t="shared" si="4"/>
        <v>105.86</v>
      </c>
      <c r="AB6" s="22">
        <f t="shared" si="4"/>
        <v>106.12</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462.89</v>
      </c>
      <c r="AU6" s="22">
        <f t="shared" ref="AU6:BC6" si="6">IF(AU7="",NA(),AU7)</f>
        <v>487</v>
      </c>
      <c r="AV6" s="22">
        <f t="shared" si="6"/>
        <v>513.77</v>
      </c>
      <c r="AW6" s="22">
        <f t="shared" si="6"/>
        <v>392.83</v>
      </c>
      <c r="AX6" s="22">
        <f t="shared" si="6"/>
        <v>369.44</v>
      </c>
      <c r="AY6" s="22">
        <f t="shared" si="6"/>
        <v>350.79</v>
      </c>
      <c r="AZ6" s="22">
        <f t="shared" si="6"/>
        <v>354.57</v>
      </c>
      <c r="BA6" s="22">
        <f t="shared" si="6"/>
        <v>357.74</v>
      </c>
      <c r="BB6" s="22">
        <f t="shared" si="6"/>
        <v>344.88</v>
      </c>
      <c r="BC6" s="22">
        <f t="shared" si="6"/>
        <v>326.02</v>
      </c>
      <c r="BD6" s="21" t="str">
        <f>IF(BD7="","",IF(BD7="-","【-】","【"&amp;SUBSTITUTE(TEXT(BD7,"#,##0.00"),"-","△")&amp;"】"))</f>
        <v>【239.69】</v>
      </c>
      <c r="BE6" s="22">
        <f>IF(BE7="",NA(),BE7)</f>
        <v>238.59</v>
      </c>
      <c r="BF6" s="22">
        <f t="shared" ref="BF6:BN6" si="7">IF(BF7="",NA(),BF7)</f>
        <v>251.86</v>
      </c>
      <c r="BG6" s="22">
        <f t="shared" si="7"/>
        <v>264.12</v>
      </c>
      <c r="BH6" s="22">
        <f t="shared" si="7"/>
        <v>273.85000000000002</v>
      </c>
      <c r="BI6" s="22">
        <f t="shared" si="7"/>
        <v>277.95999999999998</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100.01</v>
      </c>
      <c r="BQ6" s="22">
        <f t="shared" ref="BQ6:BY6" si="8">IF(BQ7="",NA(),BQ7)</f>
        <v>100.35</v>
      </c>
      <c r="BR6" s="22">
        <f t="shared" si="8"/>
        <v>95.8</v>
      </c>
      <c r="BS6" s="22">
        <f t="shared" si="8"/>
        <v>96.48</v>
      </c>
      <c r="BT6" s="22">
        <f t="shared" si="8"/>
        <v>95.29</v>
      </c>
      <c r="BU6" s="22">
        <f t="shared" si="8"/>
        <v>100.85</v>
      </c>
      <c r="BV6" s="22">
        <f t="shared" si="8"/>
        <v>103.79</v>
      </c>
      <c r="BW6" s="22">
        <f t="shared" si="8"/>
        <v>98.3</v>
      </c>
      <c r="BX6" s="22">
        <f t="shared" si="8"/>
        <v>98.89</v>
      </c>
      <c r="BY6" s="22">
        <f t="shared" si="8"/>
        <v>99.25</v>
      </c>
      <c r="BZ6" s="21" t="str">
        <f>IF(BZ7="","",IF(BZ7="-","【-】","【"&amp;SUBSTITUTE(TEXT(BZ7,"#,##0.00"),"-","△")&amp;"】"))</f>
        <v>【97.59】</v>
      </c>
      <c r="CA6" s="22">
        <f>IF(CA7="",NA(),CA7)</f>
        <v>176.83</v>
      </c>
      <c r="CB6" s="22">
        <f t="shared" ref="CB6:CJ6" si="9">IF(CB7="",NA(),CB7)</f>
        <v>184.15</v>
      </c>
      <c r="CC6" s="22">
        <f t="shared" si="9"/>
        <v>192.93</v>
      </c>
      <c r="CD6" s="22">
        <f t="shared" si="9"/>
        <v>192.7</v>
      </c>
      <c r="CE6" s="22">
        <f t="shared" si="9"/>
        <v>194.69</v>
      </c>
      <c r="CF6" s="22">
        <f t="shared" si="9"/>
        <v>167.1</v>
      </c>
      <c r="CG6" s="22">
        <f t="shared" si="9"/>
        <v>167.86</v>
      </c>
      <c r="CH6" s="22">
        <f t="shared" si="9"/>
        <v>173.68</v>
      </c>
      <c r="CI6" s="22">
        <f t="shared" si="9"/>
        <v>174.52</v>
      </c>
      <c r="CJ6" s="22">
        <f t="shared" si="9"/>
        <v>178.92</v>
      </c>
      <c r="CK6" s="21" t="str">
        <f>IF(CK7="","",IF(CK7="-","【-】","【"&amp;SUBSTITUTE(TEXT(CK7,"#,##0.00"),"-","△")&amp;"】"))</f>
        <v>【181.66】</v>
      </c>
      <c r="CL6" s="22">
        <f>IF(CL7="",NA(),CL7)</f>
        <v>48.96</v>
      </c>
      <c r="CM6" s="22">
        <f t="shared" ref="CM6:CU6" si="10">IF(CM7="",NA(),CM7)</f>
        <v>48.58</v>
      </c>
      <c r="CN6" s="22">
        <f t="shared" si="10"/>
        <v>47.84</v>
      </c>
      <c r="CO6" s="22">
        <f t="shared" si="10"/>
        <v>47.74</v>
      </c>
      <c r="CP6" s="22">
        <f t="shared" si="10"/>
        <v>46.93</v>
      </c>
      <c r="CQ6" s="22">
        <f t="shared" si="10"/>
        <v>59.91</v>
      </c>
      <c r="CR6" s="22">
        <f t="shared" si="10"/>
        <v>59.4</v>
      </c>
      <c r="CS6" s="22">
        <f t="shared" si="10"/>
        <v>59.24</v>
      </c>
      <c r="CT6" s="22">
        <f t="shared" si="10"/>
        <v>58.77</v>
      </c>
      <c r="CU6" s="22">
        <f t="shared" si="10"/>
        <v>59.17</v>
      </c>
      <c r="CV6" s="21" t="str">
        <f>IF(CV7="","",IF(CV7="-","【-】","【"&amp;SUBSTITUTE(TEXT(CV7,"#,##0.00"),"-","△")&amp;"】"))</f>
        <v>【60.21】</v>
      </c>
      <c r="CW6" s="22">
        <f>IF(CW7="",NA(),CW7)</f>
        <v>91.98</v>
      </c>
      <c r="CX6" s="22">
        <f t="shared" ref="CX6:DF6" si="11">IF(CX7="",NA(),CX7)</f>
        <v>91.64</v>
      </c>
      <c r="CY6" s="22">
        <f t="shared" si="11"/>
        <v>91.48</v>
      </c>
      <c r="CZ6" s="22">
        <f t="shared" si="11"/>
        <v>90.82</v>
      </c>
      <c r="DA6" s="22">
        <f t="shared" si="11"/>
        <v>92.44</v>
      </c>
      <c r="DB6" s="22">
        <f t="shared" si="11"/>
        <v>87.26</v>
      </c>
      <c r="DC6" s="22">
        <f t="shared" si="11"/>
        <v>87.57</v>
      </c>
      <c r="DD6" s="22">
        <f t="shared" si="11"/>
        <v>87.26</v>
      </c>
      <c r="DE6" s="22">
        <f t="shared" si="11"/>
        <v>86.95</v>
      </c>
      <c r="DF6" s="22">
        <f t="shared" si="11"/>
        <v>86.58</v>
      </c>
      <c r="DG6" s="21" t="str">
        <f>IF(DG7="","",IF(DG7="-","【-】","【"&amp;SUBSTITUTE(TEXT(DG7,"#,##0.00"),"-","△")&amp;"】"))</f>
        <v>【89.21】</v>
      </c>
      <c r="DH6" s="22">
        <f>IF(DH7="",NA(),DH7)</f>
        <v>51.95</v>
      </c>
      <c r="DI6" s="22">
        <f t="shared" ref="DI6:DQ6" si="12">IF(DI7="",NA(),DI7)</f>
        <v>50.28</v>
      </c>
      <c r="DJ6" s="22">
        <f t="shared" si="12"/>
        <v>49.75</v>
      </c>
      <c r="DK6" s="22">
        <f t="shared" si="12"/>
        <v>49.71</v>
      </c>
      <c r="DL6" s="22">
        <f t="shared" si="12"/>
        <v>49.94</v>
      </c>
      <c r="DM6" s="22">
        <f t="shared" si="12"/>
        <v>49.2</v>
      </c>
      <c r="DN6" s="22">
        <f t="shared" si="12"/>
        <v>50.01</v>
      </c>
      <c r="DO6" s="22">
        <f t="shared" si="12"/>
        <v>50.99</v>
      </c>
      <c r="DP6" s="22">
        <f t="shared" si="12"/>
        <v>51.79</v>
      </c>
      <c r="DQ6" s="22">
        <f t="shared" si="12"/>
        <v>52.02</v>
      </c>
      <c r="DR6" s="21" t="str">
        <f>IF(DR7="","",IF(DR7="-","【-】","【"&amp;SUBSTITUTE(TEXT(DR7,"#,##0.00"),"-","△")&amp;"】"))</f>
        <v>【52.41】</v>
      </c>
      <c r="DS6" s="22">
        <f>IF(DS7="",NA(),DS7)</f>
        <v>46.09</v>
      </c>
      <c r="DT6" s="22">
        <f t="shared" ref="DT6:EB6" si="13">IF(DT7="",NA(),DT7)</f>
        <v>47.76</v>
      </c>
      <c r="DU6" s="22">
        <f t="shared" si="13"/>
        <v>48.96</v>
      </c>
      <c r="DV6" s="22">
        <f t="shared" si="13"/>
        <v>50.24</v>
      </c>
      <c r="DW6" s="22">
        <f t="shared" si="13"/>
        <v>50.61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1.42</v>
      </c>
      <c r="EE6" s="22">
        <f t="shared" ref="EE6:EM6" si="14">IF(EE7="",NA(),EE7)</f>
        <v>1.29</v>
      </c>
      <c r="EF6" s="22">
        <f t="shared" si="14"/>
        <v>1.56</v>
      </c>
      <c r="EG6" s="22">
        <f t="shared" si="14"/>
        <v>1.1499999999999999</v>
      </c>
      <c r="EH6" s="22">
        <f t="shared" si="14"/>
        <v>1.1000000000000001</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272248</v>
      </c>
      <c r="D7" s="24">
        <v>46</v>
      </c>
      <c r="E7" s="24">
        <v>1</v>
      </c>
      <c r="F7" s="24">
        <v>0</v>
      </c>
      <c r="G7" s="24">
        <v>1</v>
      </c>
      <c r="H7" s="24" t="s">
        <v>93</v>
      </c>
      <c r="I7" s="24" t="s">
        <v>94</v>
      </c>
      <c r="J7" s="24" t="s">
        <v>95</v>
      </c>
      <c r="K7" s="24" t="s">
        <v>96</v>
      </c>
      <c r="L7" s="24" t="s">
        <v>97</v>
      </c>
      <c r="M7" s="24" t="s">
        <v>98</v>
      </c>
      <c r="N7" s="25" t="s">
        <v>99</v>
      </c>
      <c r="O7" s="25">
        <v>65.02</v>
      </c>
      <c r="P7" s="25">
        <v>100</v>
      </c>
      <c r="Q7" s="25">
        <v>2778</v>
      </c>
      <c r="R7" s="25">
        <v>86344</v>
      </c>
      <c r="S7" s="25">
        <v>14.87</v>
      </c>
      <c r="T7" s="25">
        <v>5806.59</v>
      </c>
      <c r="U7" s="25">
        <v>86300</v>
      </c>
      <c r="V7" s="25">
        <v>14.87</v>
      </c>
      <c r="W7" s="25">
        <v>5803.63</v>
      </c>
      <c r="X7" s="25">
        <v>112.11</v>
      </c>
      <c r="Y7" s="25">
        <v>107.95</v>
      </c>
      <c r="Z7" s="25">
        <v>103.46</v>
      </c>
      <c r="AA7" s="25">
        <v>105.86</v>
      </c>
      <c r="AB7" s="25">
        <v>106.12</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462.89</v>
      </c>
      <c r="AU7" s="25">
        <v>487</v>
      </c>
      <c r="AV7" s="25">
        <v>513.77</v>
      </c>
      <c r="AW7" s="25">
        <v>392.83</v>
      </c>
      <c r="AX7" s="25">
        <v>369.44</v>
      </c>
      <c r="AY7" s="25">
        <v>350.79</v>
      </c>
      <c r="AZ7" s="25">
        <v>354.57</v>
      </c>
      <c r="BA7" s="25">
        <v>357.74</v>
      </c>
      <c r="BB7" s="25">
        <v>344.88</v>
      </c>
      <c r="BC7" s="25">
        <v>326.02</v>
      </c>
      <c r="BD7" s="25">
        <v>239.69</v>
      </c>
      <c r="BE7" s="25">
        <v>238.59</v>
      </c>
      <c r="BF7" s="25">
        <v>251.86</v>
      </c>
      <c r="BG7" s="25">
        <v>264.12</v>
      </c>
      <c r="BH7" s="25">
        <v>273.85000000000002</v>
      </c>
      <c r="BI7" s="25">
        <v>277.95999999999998</v>
      </c>
      <c r="BJ7" s="25">
        <v>322.92</v>
      </c>
      <c r="BK7" s="25">
        <v>303.45999999999998</v>
      </c>
      <c r="BL7" s="25">
        <v>307.27999999999997</v>
      </c>
      <c r="BM7" s="25">
        <v>304.02</v>
      </c>
      <c r="BN7" s="25">
        <v>300.54000000000002</v>
      </c>
      <c r="BO7" s="25">
        <v>264.86</v>
      </c>
      <c r="BP7" s="25">
        <v>100.01</v>
      </c>
      <c r="BQ7" s="25">
        <v>100.35</v>
      </c>
      <c r="BR7" s="25">
        <v>95.8</v>
      </c>
      <c r="BS7" s="25">
        <v>96.48</v>
      </c>
      <c r="BT7" s="25">
        <v>95.29</v>
      </c>
      <c r="BU7" s="25">
        <v>100.85</v>
      </c>
      <c r="BV7" s="25">
        <v>103.79</v>
      </c>
      <c r="BW7" s="25">
        <v>98.3</v>
      </c>
      <c r="BX7" s="25">
        <v>98.89</v>
      </c>
      <c r="BY7" s="25">
        <v>99.25</v>
      </c>
      <c r="BZ7" s="25">
        <v>97.59</v>
      </c>
      <c r="CA7" s="25">
        <v>176.83</v>
      </c>
      <c r="CB7" s="25">
        <v>184.15</v>
      </c>
      <c r="CC7" s="25">
        <v>192.93</v>
      </c>
      <c r="CD7" s="25">
        <v>192.7</v>
      </c>
      <c r="CE7" s="25">
        <v>194.69</v>
      </c>
      <c r="CF7" s="25">
        <v>167.1</v>
      </c>
      <c r="CG7" s="25">
        <v>167.86</v>
      </c>
      <c r="CH7" s="25">
        <v>173.68</v>
      </c>
      <c r="CI7" s="25">
        <v>174.52</v>
      </c>
      <c r="CJ7" s="25">
        <v>178.92</v>
      </c>
      <c r="CK7" s="25">
        <v>181.66</v>
      </c>
      <c r="CL7" s="25">
        <v>48.96</v>
      </c>
      <c r="CM7" s="25">
        <v>48.58</v>
      </c>
      <c r="CN7" s="25">
        <v>47.84</v>
      </c>
      <c r="CO7" s="25">
        <v>47.74</v>
      </c>
      <c r="CP7" s="25">
        <v>46.93</v>
      </c>
      <c r="CQ7" s="25">
        <v>59.91</v>
      </c>
      <c r="CR7" s="25">
        <v>59.4</v>
      </c>
      <c r="CS7" s="25">
        <v>59.24</v>
      </c>
      <c r="CT7" s="25">
        <v>58.77</v>
      </c>
      <c r="CU7" s="25">
        <v>59.17</v>
      </c>
      <c r="CV7" s="25">
        <v>60.21</v>
      </c>
      <c r="CW7" s="25">
        <v>91.98</v>
      </c>
      <c r="CX7" s="25">
        <v>91.64</v>
      </c>
      <c r="CY7" s="25">
        <v>91.48</v>
      </c>
      <c r="CZ7" s="25">
        <v>90.82</v>
      </c>
      <c r="DA7" s="25">
        <v>92.44</v>
      </c>
      <c r="DB7" s="25">
        <v>87.26</v>
      </c>
      <c r="DC7" s="25">
        <v>87.57</v>
      </c>
      <c r="DD7" s="25">
        <v>87.26</v>
      </c>
      <c r="DE7" s="25">
        <v>86.95</v>
      </c>
      <c r="DF7" s="25">
        <v>86.58</v>
      </c>
      <c r="DG7" s="25">
        <v>89.21</v>
      </c>
      <c r="DH7" s="25">
        <v>51.95</v>
      </c>
      <c r="DI7" s="25">
        <v>50.28</v>
      </c>
      <c r="DJ7" s="25">
        <v>49.75</v>
      </c>
      <c r="DK7" s="25">
        <v>49.71</v>
      </c>
      <c r="DL7" s="25">
        <v>49.94</v>
      </c>
      <c r="DM7" s="25">
        <v>49.2</v>
      </c>
      <c r="DN7" s="25">
        <v>50.01</v>
      </c>
      <c r="DO7" s="25">
        <v>50.99</v>
      </c>
      <c r="DP7" s="25">
        <v>51.79</v>
      </c>
      <c r="DQ7" s="25">
        <v>52.02</v>
      </c>
      <c r="DR7" s="25">
        <v>52.41</v>
      </c>
      <c r="DS7" s="25">
        <v>46.09</v>
      </c>
      <c r="DT7" s="25">
        <v>47.76</v>
      </c>
      <c r="DU7" s="25">
        <v>48.96</v>
      </c>
      <c r="DV7" s="25">
        <v>50.24</v>
      </c>
      <c r="DW7" s="25">
        <v>50.61</v>
      </c>
      <c r="DX7" s="25">
        <v>18.329999999999998</v>
      </c>
      <c r="DY7" s="25">
        <v>20.27</v>
      </c>
      <c r="DZ7" s="25">
        <v>21.69</v>
      </c>
      <c r="EA7" s="25">
        <v>23.19</v>
      </c>
      <c r="EB7" s="25">
        <v>24.61</v>
      </c>
      <c r="EC7" s="25">
        <v>26.78</v>
      </c>
      <c r="ED7" s="25">
        <v>1.42</v>
      </c>
      <c r="EE7" s="25">
        <v>1.29</v>
      </c>
      <c r="EF7" s="25">
        <v>1.56</v>
      </c>
      <c r="EG7" s="25">
        <v>1.1499999999999999</v>
      </c>
      <c r="EH7" s="25">
        <v>1.1000000000000001</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　大輝</cp:lastModifiedBy>
  <cp:lastPrinted>2026-02-10T01:59:14Z</cp:lastPrinted>
  <dcterms:created xsi:type="dcterms:W3CDTF">2025-12-12T09:19:47Z</dcterms:created>
  <dcterms:modified xsi:type="dcterms:W3CDTF">2026-02-17T05:44:15Z</dcterms:modified>
  <cp:category/>
</cp:coreProperties>
</file>