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DD985173-DED4-4403-A405-E4A5DA610202}" xr6:coauthVersionLast="47" xr6:coauthVersionMax="47" xr10:uidLastSave="{00000000-0000-0000-0000-000000000000}"/>
  <workbookProtection workbookAlgorithmName="SHA-512" workbookHashValue="OWQo+M6+e+NZQK0WdyAT5ZgunXW12cEH+JlsWeksfL6c7ZBqJYoS2xS5d94ylGz8X/dLvv9uZ7o2tQaY3hDEGw==" workbookSaltValue="3u9Ohj72T42jv0AUYzIII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H85" i="4"/>
  <c r="F85" i="4"/>
  <c r="E85" i="4"/>
  <c r="BB10" i="4"/>
  <c r="AT10" i="4"/>
  <c r="W10" i="4"/>
  <c r="P10" i="4"/>
  <c r="B10"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<sst xmlns="http://schemas.openxmlformats.org/spreadsheetml/2006/main" count="228" uniqueCount="113">
  <si>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</si>
  <si>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</si>
  <si>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</si>
  <si>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</si>
  <si>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</si>
  <si>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</si>
  <si>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</si>
  <si>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</si>
  <si>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</si>
  <si>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</si>
  <si>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</si>
  <si>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</si>
  <si>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</si>
  <si>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</si>
  <si>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</si>
  <si>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</si>
  <si>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</si>
  <si>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</si>
  <si>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</si>
  <si>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</si>
  <si>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</si>
  <si>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</si>
  <si>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</si>
  <si>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</si>
  <si>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</si>
  <si>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</si>
  <si>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</si>
  <si>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</si>
  <si>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</si>
  <si>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</si>
  <si>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</si>
  <si>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</si>
  <si>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</si>
  <si>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</si>
  <si>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</si>
  <si>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</si>
  <si>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</si>
  <si>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</si>
  <si>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</si>
  <si>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</si>
  <si>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</si>
  <si>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</si>
  <si>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</si>
  <si>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</si>
  <si>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</si>
  <si>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</si>
  <si>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</si>
  <si>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</si>
  <si>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</si>
  <si>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</si>
  <si>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</si>
  <si>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</si>
  <si>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</si>
  <si>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</si>
  <si>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</si>
  <si>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</si>
  <si>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</si>
  <si>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</si>
  <si>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</si>
  <si>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</si>
  <si>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</si>
  <si>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</si>
  <si>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</si>
  <si>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</si>
  <si>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</si>
  <si>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</si>
  <si>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</si>
  <si>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</si>
  <si>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</si>
  <si>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</si>
  <si>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</si>
  <si>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</si>
  <si>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</si>
  <si>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</si>
  <si>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</si>
  <si>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</si>
  <si>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</si>
  <si>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</si>
  <si>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</si>
  <si>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</si>
  <si>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</si>
  <si>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</si>
  <si>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</si>
  <si>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</si>
  <si>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</si>
  <si>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</si>
  <si>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</si>
  <si>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</si>
  <si>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</si>
  <si>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</si>
  <si>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</si>
  <si>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</si>
  <si>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</si>
  <si>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柏原市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</si>
  <si>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</si>
  <si>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</si>
  <si>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</si>
  <si>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</si>
  <si>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</si>
  <si>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</si>
  <si>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</si>
  <si>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</si>
  <si>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</si>
  <si>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</si>
  <si>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</si>
  <si>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</si>
  <si>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</si>
  <si>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</si>
  <si>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</si>
  <si>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</si>
  <si>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令和6年度決算におきましては、資産の譲渡に伴う特別損失の計上等により、純損失が発生することとなりました。また、管路や施設の老朽化は進んでおり、管路等の更新費用も増加傾向となっています。
　このような状況を踏まえ、本市では、施設の統廃合やダウンサイジング等を進めるとともに、重要度・優先度を踏まえた更新投資の平準化に努め、費用の削減を図り、持続可能な事業を進めることとしています。
　なお、運営基盤の強化を図るため、令和7年4月より、本市水道事業は大阪広域水道企業団と経営統合することとなりますが、今後とも社会経済状況の変化などによる需要の動向を見据えながら、より効率的・効果的な運営を目指し、一層の経営努力に取り組んでまいります。</t>
    <rPh sb="16" eb="18">
      <t>シサン</t>
    </rPh>
    <rPh sb="19" eb="21">
      <t>ジョウト</t>
    </rPh>
    <rPh sb="22" eb="23">
      <t>トモナ</t>
    </rPh>
    <rPh sb="24" eb="26">
      <t>トクベツ</t>
    </rPh>
    <rPh sb="26" eb="28">
      <t>ソンシツ</t>
    </rPh>
    <rPh sb="29" eb="31">
      <t>ケイジョウ</t>
    </rPh>
    <rPh sb="31" eb="32">
      <t>トウ</t>
    </rPh>
    <rPh sb="36" eb="37">
      <t>ジュン</t>
    </rPh>
    <rPh sb="37" eb="39">
      <t>ソンシツ</t>
    </rPh>
    <rPh sb="40" eb="42">
      <t>ハッセイ</t>
    </rPh>
    <phoneticPr fontId="4"/>
  </si>
  <si>
    <t xml:space="preserve">　管路の更新について、令和6年度は地震に強い耐震適合管で約2kmの更新・整備を行いました。その結果、管路総延長約259㎞のうち約123㎞が耐震化され、耐震適合率は約47.6％となりました。
　なお、②管路経年化率のとおり、法定耐用年数を経過した管路の割合は微増しており、全国平均及び類似団体平均値を上回っている状況です。
　そのため、更新・整備を行った上でも③管路更新率は前年度と比べほぼ横ばいではありますが、全国平均及び類似団体平均値を上回っています。
　管路の老朽化対策は、本市においても従前より最優先課題として取組んでおり、過去の漏水状況等を勘案して更新の優先順位を設定し、効率的かつ効果的な布設替えを進めています。さらに、基幹管路等の更新を進め、有収率の向上及び維持管理に努めています。
</t>
    <rPh sb="47" eb="49">
      <t>ケッカ</t>
    </rPh>
    <rPh sb="125" eb="127">
      <t>ワリアイ</t>
    </rPh>
    <rPh sb="128" eb="130">
      <t>ビゾウ</t>
    </rPh>
    <rPh sb="135" eb="137">
      <t>ワリアイ</t>
    </rPh>
    <rPh sb="138" eb="140">
      <t>ビゾウ</t>
    </rPh>
    <rPh sb="167" eb="169">
      <t>コウシン</t>
    </rPh>
    <rPh sb="170" eb="172">
      <t>セイビ</t>
    </rPh>
    <rPh sb="173" eb="174">
      <t>オコナ</t>
    </rPh>
    <rPh sb="176" eb="177">
      <t>ウエ</t>
    </rPh>
    <phoneticPr fontId="4"/>
  </si>
  <si>
    <t>　本市では、令和元年度に策定した水道事業ビジョン及び経営戦略に基づき、事業運営を行っています。
　近年の①経常収支比率は100％を超えていますが、令和6年度は全国平均及び類似団体平均値を下回ることとなりました。また、⑤料金回収率については令和5年度と比べ8.24ポイント減少しています。これは、給水人口の減少等により、給水収益が減少したことや、近年の物価高騰の影響を受け、人件費や施設の維持管理費用が増加したこと等によるものです。
　しかし、②累積欠損金比率については0％を維持しており、③流動比率も全国平均及び類似団体平均値を上回っていることから、健全な経営ができていると考えられます。
  ④企業債残高対給水収益比率は全国平均及び類似団体平均値と比べ、大きく下回っています。これは下水道事業工事との随伴工事による効率的な管路更新を行うことによって路面復旧費等を削減し、可能な限り企業債に頼らず自主財源により事業を進めてきたことによるものです。
　⑦施設利用率は、近年配水量が減少傾向であるものの、令和6年度は令和5年度と比べほぼ横ばいの推移となりましたが、全国平均及び類似団体平均値を下回っています。</t>
    <rPh sb="73" eb="75">
      <t>レイワ</t>
    </rPh>
    <rPh sb="76" eb="78">
      <t>ネンド</t>
    </rPh>
    <rPh sb="93" eb="95">
      <t>シタマワ</t>
    </rPh>
    <rPh sb="147" eb="149">
      <t>キュウスイ</t>
    </rPh>
    <rPh sb="149" eb="151">
      <t>ジンコウ</t>
    </rPh>
    <rPh sb="152" eb="154">
      <t>ゲンショウ</t>
    </rPh>
    <rPh sb="154" eb="155">
      <t>トウ</t>
    </rPh>
    <rPh sb="159" eb="161">
      <t>キュウスイ</t>
    </rPh>
    <rPh sb="161" eb="163">
      <t>シュウエキ</t>
    </rPh>
    <rPh sb="164" eb="166">
      <t>ゲンショウ</t>
    </rPh>
    <rPh sb="172" eb="174">
      <t>キンネン</t>
    </rPh>
    <rPh sb="175" eb="177">
      <t>ブッカ</t>
    </rPh>
    <rPh sb="177" eb="179">
      <t>コウトウ</t>
    </rPh>
    <rPh sb="180" eb="182">
      <t>エイキョウ</t>
    </rPh>
    <rPh sb="183" eb="184">
      <t>ウ</t>
    </rPh>
    <rPh sb="186" eb="189">
      <t>ジンケンヒ</t>
    </rPh>
    <rPh sb="190" eb="192">
      <t>シセツ</t>
    </rPh>
    <rPh sb="193" eb="195">
      <t>イジ</t>
    </rPh>
    <rPh sb="195" eb="197">
      <t>カンリ</t>
    </rPh>
    <rPh sb="197" eb="199">
      <t>ヒヨウ</t>
    </rPh>
    <rPh sb="200" eb="202">
      <t>ゾウカ</t>
    </rPh>
    <rPh sb="245" eb="247">
      <t>リュウドウ</t>
    </rPh>
    <rPh sb="247" eb="249">
      <t>ヒリツ</t>
    </rPh>
    <rPh sb="250" eb="252">
      <t>ゼンコク</t>
    </rPh>
    <rPh sb="252" eb="254">
      <t>ヘイキン</t>
    </rPh>
    <rPh sb="254" eb="255">
      <t>オヨ</t>
    </rPh>
    <rPh sb="256" eb="258">
      <t>ルイジ</t>
    </rPh>
    <rPh sb="258" eb="260">
      <t>ダンタイ</t>
    </rPh>
    <rPh sb="260" eb="263">
      <t>ヘイキンチ</t>
    </rPh>
    <rPh sb="264" eb="266">
      <t>ウワマワ</t>
    </rPh>
    <rPh sb="275" eb="277">
      <t>ケンゼン</t>
    </rPh>
    <rPh sb="278" eb="280">
      <t>ケイエイ</t>
    </rPh>
    <rPh sb="287" eb="288">
      <t>カンガ</t>
    </rPh>
    <rPh sb="398" eb="400">
      <t>ジシュ</t>
    </rPh>
    <rPh sb="450" eb="452">
      <t>レイワ</t>
    </rPh>
    <rPh sb="453" eb="455">
      <t>ネンド</t>
    </rPh>
    <rPh sb="461" eb="463">
      <t>キンネン</t>
    </rPh>
    <rPh sb="466" eb="467">
      <t>ヨコ</t>
    </rPh>
    <rPh sb="470" eb="472">
      <t>スイイ</t>
    </rPh>
    <rPh sb="480" eb="481">
      <t>トウ</t>
    </rPh>
    <rPh sb="482" eb="484">
      <t>リユウゲンショウ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</si>
</sst>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1.71</c:v>
                </c:pt>
                <c:pt idx="1">
                  <c:v>0.96</c:v>
                </c:pt>
                <c:pt idx="2">
                  <c:v>0.94</c:v>
                </c:pt>
                <c:pt idx="3">
                  <c:v>0.92</c:v>
                </c:pt>
                <c:pt idx="4">
                  <c:v>0.78</c:v>
                </c:pt>
              </c:numCache>
            </c:numRef>
          </c:val>
          <c:extLst>
            <c:ext xmlns:c16="http://schemas.microsoft.com/office/drawing/2014/chart" uri="{C3380CC4-5D6E-409C-BE32-E72D297353CC}">
              <c16:uniqueId val="{00000000-039D-4B45-A66E-9F75507FA00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039D-4B45-A66E-9F75507FA00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55.64</c:v>
                </c:pt>
                <c:pt idx="1">
                  <c:v>54.95</c:v>
                </c:pt>
                <c:pt idx="2">
                  <c:v>53.73</c:v>
                </c:pt>
                <c:pt idx="3">
                  <c:v>52.12</c:v>
                </c:pt>
                <c:pt idx="4">
                  <c:v>52.1</c:v>
                </c:pt>
              </c:numCache>
            </c:numRef>
          </c:val>
          <c:extLst>
            <c:ext xmlns:c16="http://schemas.microsoft.com/office/drawing/2014/chart" uri="{C3380CC4-5D6E-409C-BE32-E72D297353CC}">
              <c16:uniqueId val="{00000000-8576-4492-9FE5-4F15C98FC0E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8576-4492-9FE5-4F15C98FC0E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93.69</c:v>
                </c:pt>
                <c:pt idx="1">
                  <c:v>93.4</c:v>
                </c:pt>
                <c:pt idx="2">
                  <c:v>93.27</c:v>
                </c:pt>
                <c:pt idx="3">
                  <c:v>93.26</c:v>
                </c:pt>
                <c:pt idx="4">
                  <c:v>93.03</c:v>
                </c:pt>
              </c:numCache>
            </c:numRef>
          </c:val>
          <c:extLst>
            <c:ext xmlns:c16="http://schemas.microsoft.com/office/drawing/2014/chart" uri="{C3380CC4-5D6E-409C-BE32-E72D297353CC}">
              <c16:uniqueId val="{00000000-A8D0-4508-A4E1-94329A37AB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8D0-4508-A4E1-94329A37AB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122.37</c:v>
                </c:pt>
                <c:pt idx="1">
                  <c:v>119.2</c:v>
                </c:pt>
                <c:pt idx="2">
                  <c:v>110.45</c:v>
                </c:pt>
                <c:pt idx="3">
                  <c:v>111.66</c:v>
                </c:pt>
                <c:pt idx="4">
                  <c:v>104.43</c:v>
                </c:pt>
              </c:numCache>
            </c:numRef>
          </c:val>
          <c:extLst>
            <c:ext xmlns:c16="http://schemas.microsoft.com/office/drawing/2014/chart" uri="{C3380CC4-5D6E-409C-BE32-E72D297353CC}">
              <c16:uniqueId val="{00000000-F046-4C3D-BB5F-B43864B5D12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F046-4C3D-BB5F-B43864B5D12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c:v>
                </c:pt>
                <c:pt idx="1">
                  <c:v>54.82</c:v>
                </c:pt>
                <c:pt idx="2">
                  <c:v>54.91</c:v>
                </c:pt>
                <c:pt idx="3">
                  <c:v>55.13</c:v>
                </c:pt>
                <c:pt idx="4">
                  <c:v>54.69</c:v>
                </c:pt>
              </c:numCache>
            </c:numRef>
          </c:val>
          <c:extLst>
            <c:ext xmlns:c16="http://schemas.microsoft.com/office/drawing/2014/chart" uri="{C3380CC4-5D6E-409C-BE32-E72D297353CC}">
              <c16:uniqueId val="{00000000-734A-4E32-BBE1-5B14F84D1CD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734A-4E32-BBE1-5B14F84D1CD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41.33</c:v>
                </c:pt>
                <c:pt idx="1">
                  <c:v>41.96</c:v>
                </c:pt>
                <c:pt idx="2">
                  <c:v>43.18</c:v>
                </c:pt>
                <c:pt idx="3">
                  <c:v>43.79</c:v>
                </c:pt>
                <c:pt idx="4">
                  <c:v>43.92</c:v>
                </c:pt>
              </c:numCache>
            </c:numRef>
          </c:val>
          <c:extLst>
            <c:ext xmlns:c16="http://schemas.microsoft.com/office/drawing/2014/chart" uri="{C3380CC4-5D6E-409C-BE32-E72D297353CC}">
              <c16:uniqueId val="{00000000-92FD-4C5B-94E3-DEC08E327B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92FD-4C5B-94E3-DEC08E327B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67-44B9-9A12-3322F6054D2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3567-44B9-9A12-3322F6054D2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530.91999999999996</c:v>
                </c:pt>
                <c:pt idx="1">
                  <c:v>319.01</c:v>
                </c:pt>
                <c:pt idx="2">
                  <c:v>446.7</c:v>
                </c:pt>
                <c:pt idx="3">
                  <c:v>393.24</c:v>
                </c:pt>
                <c:pt idx="4">
                  <c:v>338.89</c:v>
                </c:pt>
              </c:numCache>
            </c:numRef>
          </c:val>
          <c:extLst>
            <c:ext xmlns:c16="http://schemas.microsoft.com/office/drawing/2014/chart" uri="{C3380CC4-5D6E-409C-BE32-E72D297353CC}">
              <c16:uniqueId val="{00000000-2FE0-43C7-BC04-B8C262BB5E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2FE0-43C7-BC04-B8C262BB5E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168.68</c:v>
                </c:pt>
                <c:pt idx="1">
                  <c:v>170.8</c:v>
                </c:pt>
                <c:pt idx="2">
                  <c:v>192.63</c:v>
                </c:pt>
                <c:pt idx="3">
                  <c:v>193.94</c:v>
                </c:pt>
                <c:pt idx="4">
                  <c:v>213.33</c:v>
                </c:pt>
              </c:numCache>
            </c:numRef>
          </c:val>
          <c:extLst>
            <c:ext xmlns:c16="http://schemas.microsoft.com/office/drawing/2014/chart" uri="{C3380CC4-5D6E-409C-BE32-E72D297353CC}">
              <c16:uniqueId val="{00000000-B9B7-42FF-BF9B-D57F2E47196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9B7-42FF-BF9B-D57F2E47196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111.83</c:v>
                </c:pt>
                <c:pt idx="1">
                  <c:v>117.39</c:v>
                </c:pt>
                <c:pt idx="2">
                  <c:v>98.89</c:v>
                </c:pt>
                <c:pt idx="3">
                  <c:v>107.89</c:v>
                </c:pt>
                <c:pt idx="4">
                  <c:v>99.65</c:v>
                </c:pt>
              </c:numCache>
            </c:numRef>
          </c:val>
          <c:extLst>
            <c:ext xmlns:c16="http://schemas.microsoft.com/office/drawing/2014/chart" uri="{C3380CC4-5D6E-409C-BE32-E72D297353CC}">
              <c16:uniqueId val="{00000000-73A7-4E2D-9863-2B0C64D52D7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73A7-4E2D-9863-2B0C64D52D7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132.07</c:v>
                </c:pt>
                <c:pt idx="1">
                  <c:v>135.09</c:v>
                </c:pt>
                <c:pt idx="2">
                  <c:v>147.25</c:v>
                </c:pt>
                <c:pt idx="3">
                  <c:v>143.52000000000001</c:v>
                </c:pt>
                <c:pt idx="4">
                  <c:v>155.24</c:v>
                </c:pt>
              </c:numCache>
            </c:numRef>
          </c:val>
          <c:extLst>
            <c:ext xmlns:c16="http://schemas.microsoft.com/office/drawing/2014/chart" uri="{C3380CC4-5D6E-409C-BE32-E72D297353CC}">
              <c16:uniqueId val="{00000000-E033-4FE3-9780-5E7F605E3FD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E033-4FE3-9780-5E7F605E3FD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大阪府　柏原市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A4</v>
      </c>
      <c r="X8" s="80"/>
      <c r="Y8" s="80"/>
      <c r="Z8" s="80"/>
      <c r="AA8" s="80"/>
      <c r="AB8" s="80"/>
      <c r="AC8" s="80"/>
      <c r="AD8" s="80" t="str">
        <f>データ!$M$6</f>
        <v>非設置</v>
      </c>
      <c r="AE8" s="80"/>
      <c r="AF8" s="80"/>
      <c r="AG8" s="80"/>
      <c r="AH8" s="80"/>
      <c r="AI8" s="80"/>
      <c r="AJ8" s="80"/>
      <c r="AK8" s="2"/>
      <c r="AL8" s="71">
        <f>データ!$R$6</f>
        <v>66500</v>
      </c>
      <c r="AM8" s="71"/>
      <c r="AN8" s="71"/>
      <c r="AO8" s="71"/>
      <c r="AP8" s="71"/>
      <c r="AQ8" s="71"/>
      <c r="AR8" s="71"/>
      <c r="AS8" s="71"/>
      <c r="AT8" s="36">
        <f>データ!$S$6</f>
        <v>25.33</v>
      </c>
      <c r="AU8" s="37"/>
      <c r="AV8" s="37"/>
      <c r="AW8" s="37"/>
      <c r="AX8" s="37"/>
      <c r="AY8" s="37"/>
      <c r="AZ8" s="37"/>
      <c r="BA8" s="37"/>
      <c r="BB8" s="60">
        <f>データ!$T$6</f>
        <v>2625.35</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2">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73.510000000000005</v>
      </c>
      <c r="J10" s="37"/>
      <c r="K10" s="37"/>
      <c r="L10" s="37"/>
      <c r="M10" s="37"/>
      <c r="N10" s="37"/>
      <c r="O10" s="70"/>
      <c r="P10" s="60">
        <f>データ!$P$6</f>
        <v>101.35</v>
      </c>
      <c r="Q10" s="60"/>
      <c r="R10" s="60"/>
      <c r="S10" s="60"/>
      <c r="T10" s="60"/>
      <c r="U10" s="60"/>
      <c r="V10" s="60"/>
      <c r="W10" s="71">
        <f>データ!$Q$6</f>
        <v>2678</v>
      </c>
      <c r="X10" s="71"/>
      <c r="Y10" s="71"/>
      <c r="Z10" s="71"/>
      <c r="AA10" s="71"/>
      <c r="AB10" s="71"/>
      <c r="AC10" s="71"/>
      <c r="AD10" s="2"/>
      <c r="AE10" s="2"/>
      <c r="AF10" s="2"/>
      <c r="AG10" s="2"/>
      <c r="AH10" s="2"/>
      <c r="AI10" s="2"/>
      <c r="AJ10" s="2"/>
      <c r="AK10" s="2"/>
      <c r="AL10" s="71">
        <f>データ!$U$6</f>
        <v>67236</v>
      </c>
      <c r="AM10" s="71"/>
      <c r="AN10" s="71"/>
      <c r="AO10" s="71"/>
      <c r="AP10" s="71"/>
      <c r="AQ10" s="71"/>
      <c r="AR10" s="71"/>
      <c r="AS10" s="71"/>
      <c r="AT10" s="36">
        <f>データ!$V$6</f>
        <v>25.69</v>
      </c>
      <c r="AU10" s="37"/>
      <c r="AV10" s="37"/>
      <c r="AW10" s="37"/>
      <c r="AX10" s="37"/>
      <c r="AY10" s="37"/>
      <c r="AZ10" s="37"/>
      <c r="BA10" s="37"/>
      <c r="BB10" s="60">
        <f>データ!$W$6</f>
        <v>2617.21</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110</v>
      </c>
      <c r="BM66" s="55"/>
      <c r="BN66" s="55"/>
      <c r="BO66" s="55"/>
      <c r="BP66" s="55"/>
      <c r="BQ66" s="55"/>
      <c r="BR66" s="55"/>
      <c r="BS66" s="55"/>
      <c r="BT66" s="55"/>
      <c r="BU66" s="55"/>
      <c r="BV66" s="55"/>
      <c r="BW66" s="55"/>
      <c r="BX66" s="55"/>
      <c r="BY66" s="55"/>
      <c r="BZ66" s="5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6DAaLHvwx421BE6C2yb0q120BoH9Gp0ZdyLmFL1MiAt1UZeAzkj2pDXFGax0k2FQUesnfvd2d6xR1I92s6piA==" saltValue="DOVbpyidSqb8VWh7e/NmS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272213</v>
      </c>
      <c r="D6" s="20">
        <f t="shared" si="3"/>
        <v>46</v>
      </c>
      <c r="E6" s="20">
        <f t="shared" si="3"/>
        <v>1</v>
      </c>
      <c r="F6" s="20">
        <f t="shared" si="3"/>
        <v>0</v>
      </c>
      <c r="G6" s="20">
        <f t="shared" si="3"/>
        <v>1</v>
      </c>
      <c r="H6" s="20" t="str">
        <f t="shared" si="3"/>
        <v>大阪府　柏原市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73.510000000000005</v>
      </c>
      <c r="P6" s="21">
        <f t="shared" si="3"/>
        <v>101.35</v>
      </c>
      <c r="Q6" s="21">
        <f t="shared" si="3"/>
        <v>2678</v>
      </c>
      <c r="R6" s="21">
        <f t="shared" si="3"/>
        <v>66500</v>
      </c>
      <c r="S6" s="21">
        <f t="shared" si="3"/>
        <v>25.33</v>
      </c>
      <c r="T6" s="21">
        <f t="shared" si="3"/>
        <v>2625.35</v>
      </c>
      <c r="U6" s="21">
        <f t="shared" si="3"/>
        <v>67236</v>
      </c>
      <c r="V6" s="21">
        <f t="shared" si="3"/>
        <v>25.69</v>
      </c>
      <c r="W6" s="21">
        <f t="shared" si="3"/>
        <v>2617.21</v>
      </c>
      <c r="X6" s="22">
        <f>IF(X7="",NA(),X7)</f>
        <v>122.37</v>
      </c>
      <c r="Y6" s="22">
        <f t="shared" ref="Y6:AG6" si="4">IF(Y7="",NA(),Y7)</f>
        <v>119.2</v>
      </c>
      <c r="Z6" s="22">
        <f t="shared" si="4"/>
        <v>110.45</v>
      </c>
      <c r="AA6" s="22">
        <f t="shared" si="4"/>
        <v>111.66</v>
      </c>
      <c r="AB6" s="22">
        <f t="shared" si="4"/>
        <v>104.43</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530.91999999999996</v>
      </c>
      <c r="AU6" s="22">
        <f t="shared" ref="AU6:BC6" si="6">IF(AU7="",NA(),AU7)</f>
        <v>319.01</v>
      </c>
      <c r="AV6" s="22">
        <f t="shared" si="6"/>
        <v>446.7</v>
      </c>
      <c r="AW6" s="22">
        <f t="shared" si="6"/>
        <v>393.24</v>
      </c>
      <c r="AX6" s="22">
        <f t="shared" si="6"/>
        <v>338.89</v>
      </c>
      <c r="AY6" s="22">
        <f t="shared" si="6"/>
        <v>350.79</v>
      </c>
      <c r="AZ6" s="22">
        <f t="shared" si="6"/>
        <v>354.57</v>
      </c>
      <c r="BA6" s="22">
        <f t="shared" si="6"/>
        <v>357.74</v>
      </c>
      <c r="BB6" s="22">
        <f t="shared" si="6"/>
        <v>344.88</v>
      </c>
      <c r="BC6" s="22">
        <f t="shared" si="6"/>
        <v>326.02</v>
      </c>
      <c r="BD6" s="21" t="str">
        <f>IF(BD7="","",IF(BD7="-","【-】","【"&amp;SUBSTITUTE(TEXT(BD7,"#,##0.00"),"-","△")&amp;"】"))</f>
        <v>【239.69】</v>
      </c>
      <c r="BE6" s="22">
        <f>IF(BE7="",NA(),BE7)</f>
        <v>168.68</v>
      </c>
      <c r="BF6" s="22">
        <f t="shared" ref="BF6:BN6" si="7">IF(BF7="",NA(),BF7)</f>
        <v>170.8</v>
      </c>
      <c r="BG6" s="22">
        <f t="shared" si="7"/>
        <v>192.63</v>
      </c>
      <c r="BH6" s="22">
        <f t="shared" si="7"/>
        <v>193.94</v>
      </c>
      <c r="BI6" s="22">
        <f t="shared" si="7"/>
        <v>213.33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111.83</v>
      </c>
      <c r="BQ6" s="22">
        <f t="shared" ref="BQ6:BY6" si="8">IF(BQ7="",NA(),BQ7)</f>
        <v>117.39</v>
      </c>
      <c r="BR6" s="22">
        <f t="shared" si="8"/>
        <v>98.89</v>
      </c>
      <c r="BS6" s="22">
        <f t="shared" si="8"/>
        <v>107.89</v>
      </c>
      <c r="BT6" s="22">
        <f t="shared" si="8"/>
        <v>99.65</v>
      </c>
      <c r="BU6" s="22">
        <f t="shared" si="8"/>
        <v>100.85</v>
      </c>
      <c r="BV6" s="22">
        <f t="shared" si="8"/>
        <v>103.79</v>
      </c>
      <c r="BW6" s="22">
        <f t="shared" si="8"/>
        <v>98.3</v>
      </c>
      <c r="BX6" s="22">
        <f t="shared" si="8"/>
        <v>98.89</v>
      </c>
      <c r="BY6" s="22">
        <f t="shared" si="8"/>
        <v>99.25</v>
      </c>
      <c r="BZ6" s="21" t="str">
        <f>IF(BZ7="","",IF(BZ7="-","【-】","【"&amp;SUBSTITUTE(TEXT(BZ7,"#,##0.00"),"-","△")&amp;"】"))</f>
        <v>【97.59】</v>
      </c>
      <c r="CA6" s="22">
        <f>IF(CA7="",NA(),CA7)</f>
        <v>132.07</v>
      </c>
      <c r="CB6" s="22">
        <f t="shared" ref="CB6:CJ6" si="9">IF(CB7="",NA(),CB7)</f>
        <v>135.09</v>
      </c>
      <c r="CC6" s="22">
        <f t="shared" si="9"/>
        <v>147.25</v>
      </c>
      <c r="CD6" s="22">
        <f t="shared" si="9"/>
        <v>143.52000000000001</v>
      </c>
      <c r="CE6" s="22">
        <f t="shared" si="9"/>
        <v>155.24</v>
      </c>
      <c r="CF6" s="22">
        <f t="shared" si="9"/>
        <v>167.1</v>
      </c>
      <c r="CG6" s="22">
        <f t="shared" si="9"/>
        <v>167.86</v>
      </c>
      <c r="CH6" s="22">
        <f t="shared" si="9"/>
        <v>173.68</v>
      </c>
      <c r="CI6" s="22">
        <f t="shared" si="9"/>
        <v>174.52</v>
      </c>
      <c r="CJ6" s="22">
        <f t="shared" si="9"/>
        <v>178.92</v>
      </c>
      <c r="CK6" s="21" t="str">
        <f>IF(CK7="","",IF(CK7="-","【-】","【"&amp;SUBSTITUTE(TEXT(CK7,"#,##0.00"),"-","△")&amp;"】"))</f>
        <v>【181.66】</v>
      </c>
      <c r="CL6" s="22">
        <f>IF(CL7="",NA(),CL7)</f>
        <v>55.64</v>
      </c>
      <c r="CM6" s="22">
        <f t="shared" ref="CM6:CU6" si="10">IF(CM7="",NA(),CM7)</f>
        <v>54.95</v>
      </c>
      <c r="CN6" s="22">
        <f t="shared" si="10"/>
        <v>53.73</v>
      </c>
      <c r="CO6" s="22">
        <f t="shared" si="10"/>
        <v>52.12</v>
      </c>
      <c r="CP6" s="22">
        <f t="shared" si="10"/>
        <v>52.1</v>
      </c>
      <c r="CQ6" s="22">
        <f t="shared" si="10"/>
        <v>59.91</v>
      </c>
      <c r="CR6" s="22">
        <f t="shared" si="10"/>
        <v>59.4</v>
      </c>
      <c r="CS6" s="22">
        <f t="shared" si="10"/>
        <v>59.24</v>
      </c>
      <c r="CT6" s="22">
        <f t="shared" si="10"/>
        <v>58.77</v>
      </c>
      <c r="CU6" s="22">
        <f t="shared" si="10"/>
        <v>59.17</v>
      </c>
      <c r="CV6" s="21" t="str">
        <f>IF(CV7="","",IF(CV7="-","【-】","【"&amp;SUBSTITUTE(TEXT(CV7,"#,##0.00"),"-","△")&amp;"】"))</f>
        <v>【60.21】</v>
      </c>
      <c r="CW6" s="22">
        <f>IF(CW7="",NA(),CW7)</f>
        <v>93.69</v>
      </c>
      <c r="CX6" s="22">
        <f t="shared" ref="CX6:DF6" si="11">IF(CX7="",NA(),CX7)</f>
        <v>93.4</v>
      </c>
      <c r="CY6" s="22">
        <f t="shared" si="11"/>
        <v>93.27</v>
      </c>
      <c r="CZ6" s="22">
        <f t="shared" si="11"/>
        <v>93.26</v>
      </c>
      <c r="DA6" s="22">
        <f t="shared" si="11"/>
        <v>93.03</v>
      </c>
      <c r="DB6" s="22">
        <f t="shared" si="11"/>
        <v>87.26</v>
      </c>
      <c r="DC6" s="22">
        <f t="shared" si="11"/>
        <v>87.57</v>
      </c>
      <c r="DD6" s="22">
        <f t="shared" si="11"/>
        <v>87.26</v>
      </c>
      <c r="DE6" s="22">
        <f t="shared" si="11"/>
        <v>86.95</v>
      </c>
      <c r="DF6" s="22">
        <f t="shared" si="11"/>
        <v>86.58</v>
      </c>
      <c r="DG6" s="21" t="str">
        <f>IF(DG7="","",IF(DG7="-","【-】","【"&amp;SUBSTITUTE(TEXT(DG7,"#,##0.00"),"-","△")&amp;"】"))</f>
        <v>【89.21】</v>
      </c>
      <c r="DH6" s="22">
        <f>IF(DH7="",NA(),DH7)</f>
        <v>54</v>
      </c>
      <c r="DI6" s="22">
        <f t="shared" ref="DI6:DQ6" si="12">IF(DI7="",NA(),DI7)</f>
        <v>54.82</v>
      </c>
      <c r="DJ6" s="22">
        <f t="shared" si="12"/>
        <v>54.91</v>
      </c>
      <c r="DK6" s="22">
        <f t="shared" si="12"/>
        <v>55.13</v>
      </c>
      <c r="DL6" s="22">
        <f t="shared" si="12"/>
        <v>54.69</v>
      </c>
      <c r="DM6" s="22">
        <f t="shared" si="12"/>
        <v>49.2</v>
      </c>
      <c r="DN6" s="22">
        <f t="shared" si="12"/>
        <v>50.01</v>
      </c>
      <c r="DO6" s="22">
        <f t="shared" si="12"/>
        <v>50.99</v>
      </c>
      <c r="DP6" s="22">
        <f t="shared" si="12"/>
        <v>51.79</v>
      </c>
      <c r="DQ6" s="22">
        <f t="shared" si="12"/>
        <v>52.02</v>
      </c>
      <c r="DR6" s="21" t="str">
        <f>IF(DR7="","",IF(DR7="-","【-】","【"&amp;SUBSTITUTE(TEXT(DR7,"#,##0.00"),"-","△")&amp;"】"))</f>
        <v>【52.41】</v>
      </c>
      <c r="DS6" s="22">
        <f>IF(DS7="",NA(),DS7)</f>
        <v>41.33</v>
      </c>
      <c r="DT6" s="22">
        <f t="shared" ref="DT6:EB6" si="13">IF(DT7="",NA(),DT7)</f>
        <v>41.96</v>
      </c>
      <c r="DU6" s="22">
        <f t="shared" si="13"/>
        <v>43.18</v>
      </c>
      <c r="DV6" s="22">
        <f t="shared" si="13"/>
        <v>43.79</v>
      </c>
      <c r="DW6" s="22">
        <f t="shared" si="13"/>
        <v>43.92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1.71</v>
      </c>
      <c r="EE6" s="22">
        <f t="shared" ref="EE6:EM6" si="14">IF(EE7="",NA(),EE7)</f>
        <v>0.96</v>
      </c>
      <c r="EF6" s="22">
        <f t="shared" si="14"/>
        <v>0.94</v>
      </c>
      <c r="EG6" s="22">
        <f t="shared" si="14"/>
        <v>0.92</v>
      </c>
      <c r="EH6" s="22">
        <f t="shared" si="14"/>
        <v>0.78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272213</v>
      </c>
      <c r="D7" s="24">
        <v>46</v>
      </c>
      <c r="E7" s="24">
        <v>1</v>
      </c>
      <c r="F7" s="24">
        <v>0</v>
      </c>
      <c r="G7" s="24">
        <v>1</v>
      </c>
      <c r="H7" s="24" t="s">
        <v>93</v>
      </c>
      <c r="I7" s="24" t="s">
        <v>94</v>
      </c>
      <c r="J7" s="24" t="s">
        <v>95</v>
      </c>
      <c r="K7" s="24" t="s">
        <v>96</v>
      </c>
      <c r="L7" s="24" t="s">
        <v>97</v>
      </c>
      <c r="M7" s="24" t="s">
        <v>98</v>
      </c>
      <c r="N7" s="25" t="s">
        <v>99</v>
      </c>
      <c r="O7" s="25">
        <v>73.510000000000005</v>
      </c>
      <c r="P7" s="25">
        <v>101.35</v>
      </c>
      <c r="Q7" s="25">
        <v>2678</v>
      </c>
      <c r="R7" s="25">
        <v>66500</v>
      </c>
      <c r="S7" s="25">
        <v>25.33</v>
      </c>
      <c r="T7" s="25">
        <v>2625.35</v>
      </c>
      <c r="U7" s="25">
        <v>67236</v>
      </c>
      <c r="V7" s="25">
        <v>25.69</v>
      </c>
      <c r="W7" s="25">
        <v>2617.21</v>
      </c>
      <c r="X7" s="25">
        <v>122.37</v>
      </c>
      <c r="Y7" s="25">
        <v>119.2</v>
      </c>
      <c r="Z7" s="25">
        <v>110.45</v>
      </c>
      <c r="AA7" s="25">
        <v>111.66</v>
      </c>
      <c r="AB7" s="25">
        <v>104.43</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530.91999999999996</v>
      </c>
      <c r="AU7" s="25">
        <v>319.01</v>
      </c>
      <c r="AV7" s="25">
        <v>446.7</v>
      </c>
      <c r="AW7" s="25">
        <v>393.24</v>
      </c>
      <c r="AX7" s="25">
        <v>338.89</v>
      </c>
      <c r="AY7" s="25">
        <v>350.79</v>
      </c>
      <c r="AZ7" s="25">
        <v>354.57</v>
      </c>
      <c r="BA7" s="25">
        <v>357.74</v>
      </c>
      <c r="BB7" s="25">
        <v>344.88</v>
      </c>
      <c r="BC7" s="25">
        <v>326.02</v>
      </c>
      <c r="BD7" s="25">
        <v>239.69</v>
      </c>
      <c r="BE7" s="25">
        <v>168.68</v>
      </c>
      <c r="BF7" s="25">
        <v>170.8</v>
      </c>
      <c r="BG7" s="25">
        <v>192.63</v>
      </c>
      <c r="BH7" s="25">
        <v>193.94</v>
      </c>
      <c r="BI7" s="25">
        <v>213.33</v>
      </c>
      <c r="BJ7" s="25">
        <v>322.92</v>
      </c>
      <c r="BK7" s="25">
        <v>303.45999999999998</v>
      </c>
      <c r="BL7" s="25">
        <v>307.27999999999997</v>
      </c>
      <c r="BM7" s="25">
        <v>304.02</v>
      </c>
      <c r="BN7" s="25">
        <v>300.54000000000002</v>
      </c>
      <c r="BO7" s="25">
        <v>264.86</v>
      </c>
      <c r="BP7" s="25">
        <v>111.83</v>
      </c>
      <c r="BQ7" s="25">
        <v>117.39</v>
      </c>
      <c r="BR7" s="25">
        <v>98.89</v>
      </c>
      <c r="BS7" s="25">
        <v>107.89</v>
      </c>
      <c r="BT7" s="25">
        <v>99.65</v>
      </c>
      <c r="BU7" s="25">
        <v>100.85</v>
      </c>
      <c r="BV7" s="25">
        <v>103.79</v>
      </c>
      <c r="BW7" s="25">
        <v>98.3</v>
      </c>
      <c r="BX7" s="25">
        <v>98.89</v>
      </c>
      <c r="BY7" s="25">
        <v>99.25</v>
      </c>
      <c r="BZ7" s="25">
        <v>97.59</v>
      </c>
      <c r="CA7" s="25">
        <v>132.07</v>
      </c>
      <c r="CB7" s="25">
        <v>135.09</v>
      </c>
      <c r="CC7" s="25">
        <v>147.25</v>
      </c>
      <c r="CD7" s="25">
        <v>143.52000000000001</v>
      </c>
      <c r="CE7" s="25">
        <v>155.24</v>
      </c>
      <c r="CF7" s="25">
        <v>167.1</v>
      </c>
      <c r="CG7" s="25">
        <v>167.86</v>
      </c>
      <c r="CH7" s="25">
        <v>173.68</v>
      </c>
      <c r="CI7" s="25">
        <v>174.52</v>
      </c>
      <c r="CJ7" s="25">
        <v>178.92</v>
      </c>
      <c r="CK7" s="25">
        <v>181.66</v>
      </c>
      <c r="CL7" s="25">
        <v>55.64</v>
      </c>
      <c r="CM7" s="25">
        <v>54.95</v>
      </c>
      <c r="CN7" s="25">
        <v>53.73</v>
      </c>
      <c r="CO7" s="25">
        <v>52.12</v>
      </c>
      <c r="CP7" s="25">
        <v>52.1</v>
      </c>
      <c r="CQ7" s="25">
        <v>59.91</v>
      </c>
      <c r="CR7" s="25">
        <v>59.4</v>
      </c>
      <c r="CS7" s="25">
        <v>59.24</v>
      </c>
      <c r="CT7" s="25">
        <v>58.77</v>
      </c>
      <c r="CU7" s="25">
        <v>59.17</v>
      </c>
      <c r="CV7" s="25">
        <v>60.21</v>
      </c>
      <c r="CW7" s="25">
        <v>93.69</v>
      </c>
      <c r="CX7" s="25">
        <v>93.4</v>
      </c>
      <c r="CY7" s="25">
        <v>93.27</v>
      </c>
      <c r="CZ7" s="25">
        <v>93.26</v>
      </c>
      <c r="DA7" s="25">
        <v>93.03</v>
      </c>
      <c r="DB7" s="25">
        <v>87.26</v>
      </c>
      <c r="DC7" s="25">
        <v>87.57</v>
      </c>
      <c r="DD7" s="25">
        <v>87.26</v>
      </c>
      <c r="DE7" s="25">
        <v>86.95</v>
      </c>
      <c r="DF7" s="25">
        <v>86.58</v>
      </c>
      <c r="DG7" s="25">
        <v>89.21</v>
      </c>
      <c r="DH7" s="25">
        <v>54</v>
      </c>
      <c r="DI7" s="25">
        <v>54.82</v>
      </c>
      <c r="DJ7" s="25">
        <v>54.91</v>
      </c>
      <c r="DK7" s="25">
        <v>55.13</v>
      </c>
      <c r="DL7" s="25">
        <v>54.69</v>
      </c>
      <c r="DM7" s="25">
        <v>49.2</v>
      </c>
      <c r="DN7" s="25">
        <v>50.01</v>
      </c>
      <c r="DO7" s="25">
        <v>50.99</v>
      </c>
      <c r="DP7" s="25">
        <v>51.79</v>
      </c>
      <c r="DQ7" s="25">
        <v>52.02</v>
      </c>
      <c r="DR7" s="25">
        <v>52.41</v>
      </c>
      <c r="DS7" s="25">
        <v>41.33</v>
      </c>
      <c r="DT7" s="25">
        <v>41.96</v>
      </c>
      <c r="DU7" s="25">
        <v>43.18</v>
      </c>
      <c r="DV7" s="25">
        <v>43.79</v>
      </c>
      <c r="DW7" s="25">
        <v>43.92</v>
      </c>
      <c r="DX7" s="25">
        <v>18.329999999999998</v>
      </c>
      <c r="DY7" s="25">
        <v>20.27</v>
      </c>
      <c r="DZ7" s="25">
        <v>21.69</v>
      </c>
      <c r="EA7" s="25">
        <v>23.19</v>
      </c>
      <c r="EB7" s="25">
        <v>24.61</v>
      </c>
      <c r="EC7" s="25">
        <v>26.78</v>
      </c>
      <c r="ED7" s="25">
        <v>1.71</v>
      </c>
      <c r="EE7" s="25">
        <v>0.96</v>
      </c>
      <c r="EF7" s="25">
        <v>0.94</v>
      </c>
      <c r="EG7" s="25">
        <v>0.92</v>
      </c>
      <c r="EH7" s="25">
        <v>0.78</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2026-02-04T04:11:59Z</cp:lastPrinted>
  <dcterms:created xsi:type="dcterms:W3CDTF">2025-12-12T09:19:45Z</dcterms:created>
  <dcterms:modified xsi:type="dcterms:W3CDTF">2026-02-18T07:43:35Z</dcterms:modified>
  <cp:category/>
</cp:coreProperties>
</file>