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44294010-A0DE-4A20-99C4-F693C5DDC535}" xr6:coauthVersionLast="47" xr6:coauthVersionMax="47" xr10:uidLastSave="{00000000-0000-0000-0000-000000000000}"/>
  <workbookProtection workbookAlgorithmName="SHA-512" workbookHashValue="tcHheGkxiINQpeQ/RN90C3IytNAxlMa7pbzcRU/d+HjJEaNVtLHfbN8WcPThhcp1RWMOvBrPXBs/PI4Kcq09FA==" workbookSaltValue="DruRUOA4iopy1fvk/GO0/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E85" i="4"/>
  <c r="AT10" i="4"/>
  <c r="AL10" i="4"/>
  <c r="I10"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<sst xmlns="http://schemas.openxmlformats.org/spreadsheetml/2006/main" count="236" uniqueCount="115">
  <si>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</si>
  <si>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</si>
  <si>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</si>
  <si>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</si>
  <si>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</si>
  <si>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</si>
  <si>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</si>
  <si>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</si>
  <si>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</si>
  <si>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</si>
  <si>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</si>
  <si>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</si>
  <si>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</si>
  <si>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</si>
  <si>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</si>
  <si>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</si>
  <si>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</si>
  <si>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</si>
  <si>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</si>
  <si>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</si>
  <si>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</si>
  <si>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</si>
  <si>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</si>
  <si>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</si>
  <si>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</si>
  <si>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</si>
  <si>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</si>
  <si>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</si>
  <si>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</si>
  <si>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</si>
  <si>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</si>
  <si>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</si>
  <si>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</si>
  <si>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</si>
  <si>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</si>
  <si>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</si>
  <si>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</si>
  <si>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</si>
  <si>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</si>
  <si>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</si>
  <si>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</si>
  <si>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</si>
  <si>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</si>
  <si>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</si>
  <si>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</si>
  <si>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</si>
  <si>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</si>
  <si>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</si>
  <si>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</si>
  <si>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</si>
  <si>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</si>
  <si>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</si>
  <si>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</si>
  <si>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</si>
  <si>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</si>
  <si>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</si>
  <si>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</si>
  <si>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</si>
  <si>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</si>
  <si>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</si>
  <si>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</si>
  <si>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</si>
  <si>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</si>
  <si>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</si>
  <si>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</si>
  <si>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</si>
  <si>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</si>
  <si>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</si>
  <si>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</si>
  <si>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</si>
  <si>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</si>
  <si>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</si>
  <si>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</si>
  <si>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</si>
  <si>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</si>
  <si>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</si>
  <si>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</si>
  <si>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</si>
  <si>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</si>
  <si>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</si>
  <si>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</si>
  <si>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</si>
  <si>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</si>
  <si>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</si>
  <si>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</si>
  <si>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</si>
  <si>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</si>
  <si>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</si>
  <si>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</si>
  <si>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</si>
  <si>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</si>
  <si>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</si>
  <si>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</si>
  <si>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</si>
  <si>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</si>
  <si>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</si>
  <si>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寝屋川市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</si>
  <si>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</si>
  <si>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</si>
  <si>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</si>
  <si>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</si>
  <si>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</si>
  <si>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</si>
  <si>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</si>
  <si>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</si>
  <si>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</si>
  <si>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</si>
  <si>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</si>
  <si>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</si>
  <si>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</si>
  <si>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</si>
  <si>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</si>
  <si>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老朽化を示す指標について、有形固定資産減価償却率は増加傾向にあり、類似団体の平均値を上回る数値となっており、老朽化した施設や設備を適切に維持管理する必要がある。管渠老朽化率については、本市の公共下水道は昭和47年度に供用を開始しており、法定耐用年数に達していない資産が大半を占めることから、類似団体平均を下回っているが、令和３年度から耐用年数を超える管渠が出てきている。また、管渠改善率が令和３年度で類似団体の平均値を大きく上回ったのは、ポンプ場の建設に伴う管渠更新延長のためである。</t>
    <rPh sb="109" eb="111">
      <t>キョウヨウ</t>
    </rPh>
    <phoneticPr fontId="4"/>
  </si>
  <si>
    <t>　経常収支比率は、下水道使用料が減少したものの、支払利息が減少したこと等により、昨年度と比較して上昇し、同比率が100％を上回っていることから、収支のバランスが取れた経営ができていると分析することができる。
　流動比率は前年度と比較して改善したものの、類似団体平均を下回っており今後留意が必要である。
　企業債残高対事業規模比率は、公共用水域の水質保全、浸水の防除を目的に積極的に下水道の整備に取り組んできたことから、企業債残高が大きくなっており、類似団体平均を上回る結果となっている。
　経費回収率は100％を上回っており、下水道使用料で汚水処理経費が賄えていることを示しているものの、流域下水道維持管理負担金が高い水準で推移しており、引続き留意が必要である。
　施設利用率について、本市は市単独で終末処理場を保有せず、寝屋川北部流域下水道で下水の処理を行っていることから計上していない。</t>
    <rPh sb="9" eb="14">
      <t>ゲスイドウシヨウ</t>
    </rPh>
    <rPh sb="14" eb="15">
      <t>リョウ</t>
    </rPh>
    <rPh sb="16" eb="18">
      <t>ゲンショウ</t>
    </rPh>
    <rPh sb="24" eb="28">
      <t>シハライリソク</t>
    </rPh>
    <rPh sb="44" eb="46">
      <t>ヒカク</t>
    </rPh>
    <rPh sb="48" eb="50">
      <t>ジョウショウ</t>
    </rPh>
    <rPh sb="110" eb="113">
      <t>ゼンネンド</t>
    </rPh>
    <rPh sb="114" eb="116">
      <t>ヒカク</t>
    </rPh>
    <rPh sb="118" eb="120">
      <t>カイゼン</t>
    </rPh>
    <rPh sb="126" eb="130">
      <t>ルイジダンタイ</t>
    </rPh>
    <rPh sb="130" eb="132">
      <t>ヘイキン</t>
    </rPh>
    <rPh sb="133" eb="135">
      <t>シタマワ</t>
    </rPh>
    <rPh sb="139" eb="141">
      <t>コンゴ</t>
    </rPh>
    <rPh sb="141" eb="143">
      <t>リュウイ</t>
    </rPh>
    <rPh sb="144" eb="146">
      <t>ヒツヨウ</t>
    </rPh>
    <phoneticPr fontId="4"/>
  </si>
  <si>
    <t>　下水道事業については人口減少、節水型生活様式の進展に伴う使用料収入の減少など厳しい経営環境が続く中においても、健全経営を堅持しつつ、公共用水域の水質改善、浸水の防除という下水道がもつ本来の役割を維持向上させていく必要がある。
　今後においては、平成30年度に策定したストックマネジメント実施方針に基づき更新需要の平準化を図るとともに、令和６年度に改定した下水道事業経営戦略に基づき投資と財政が均衡する事業経営を行っていく必要がある。</t>
    <rPh sb="174" eb="176">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</si>
</sst>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0.42</c:v>
                </c:pt>
                <c:pt idx="2">
                  <c:v>0.02</c:v>
                </c:pt>
                <c:pt idx="3">
                  <c:v>0.01</c:v>
                </c:pt>
                <c:pt idx="4">
                  <c:v>0.03</c:v>
                </c:pt>
              </c:numCache>
            </c:numRef>
          </c:val>
          <c:extLst>
            <c:ext xmlns:c16="http://schemas.microsoft.com/office/drawing/2014/chart" uri="{C3380CC4-5D6E-409C-BE32-E72D297353CC}">
              <c16:uniqueId val="{00000000-04FB-4B2D-93E1-50014D069F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04FB-4B2D-93E1-50014D069F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DB-4724-BD15-D5F90D82B3C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5FDB-4724-BD15-D5F90D82B3C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98.6</c:v>
                </c:pt>
                <c:pt idx="1">
                  <c:v>98.6</c:v>
                </c:pt>
                <c:pt idx="2">
                  <c:v>98.7</c:v>
                </c:pt>
                <c:pt idx="3">
                  <c:v>98.75</c:v>
                </c:pt>
                <c:pt idx="4">
                  <c:v>98.75</c:v>
                </c:pt>
              </c:numCache>
            </c:numRef>
          </c:val>
          <c:extLst>
            <c:ext xmlns:c16="http://schemas.microsoft.com/office/drawing/2014/chart" uri="{C3380CC4-5D6E-409C-BE32-E72D297353CC}">
              <c16:uniqueId val="{00000000-C196-4849-805C-F0E707ACA7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C196-4849-805C-F0E707ACA7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106.41</c:v>
                </c:pt>
                <c:pt idx="1">
                  <c:v>108.7</c:v>
                </c:pt>
                <c:pt idx="2">
                  <c:v>107.9</c:v>
                </c:pt>
                <c:pt idx="3">
                  <c:v>104.51</c:v>
                </c:pt>
                <c:pt idx="4">
                  <c:v>105.77</c:v>
                </c:pt>
              </c:numCache>
            </c:numRef>
          </c:val>
          <c:extLst>
            <c:ext xmlns:c16="http://schemas.microsoft.com/office/drawing/2014/chart" uri="{C3380CC4-5D6E-409C-BE32-E72D297353CC}">
              <c16:uniqueId val="{00000000-9678-4985-BC5F-FE88A1704BC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9678-4985-BC5F-FE88A1704BC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23.96</c:v>
                </c:pt>
                <c:pt idx="1">
                  <c:v>26.92</c:v>
                </c:pt>
                <c:pt idx="2">
                  <c:v>27.08</c:v>
                </c:pt>
                <c:pt idx="3">
                  <c:v>29.86</c:v>
                </c:pt>
                <c:pt idx="4">
                  <c:v>32.619999999999997</c:v>
                </c:pt>
              </c:numCache>
            </c:numRef>
          </c:val>
          <c:extLst>
            <c:ext xmlns:c16="http://schemas.microsoft.com/office/drawing/2014/chart" uri="{C3380CC4-5D6E-409C-BE32-E72D297353CC}">
              <c16:uniqueId val="{00000000-07FF-4115-BDC7-82436C5DD7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07FF-4115-BDC7-82436C5DD7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0.71</c:v>
                </c:pt>
                <c:pt idx="2">
                  <c:v>2.31</c:v>
                </c:pt>
                <c:pt idx="3">
                  <c:v>3.95</c:v>
                </c:pt>
                <c:pt idx="4">
                  <c:v>5.25</c:v>
                </c:pt>
              </c:numCache>
            </c:numRef>
          </c:val>
          <c:extLst>
            <c:ext xmlns:c16="http://schemas.microsoft.com/office/drawing/2014/chart" uri="{C3380CC4-5D6E-409C-BE32-E72D297353CC}">
              <c16:uniqueId val="{00000000-AFF4-46A1-B8EF-4F51B287684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AFF4-46A1-B8EF-4F51B287684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2C-401D-8230-31E523647D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502C-401D-8230-31E523647D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54.16</c:v>
                </c:pt>
                <c:pt idx="1">
                  <c:v>46.74</c:v>
                </c:pt>
                <c:pt idx="2">
                  <c:v>39.58</c:v>
                </c:pt>
                <c:pt idx="3">
                  <c:v>43.51</c:v>
                </c:pt>
                <c:pt idx="4">
                  <c:v>64.38</c:v>
                </c:pt>
              </c:numCache>
            </c:numRef>
          </c:val>
          <c:extLst>
            <c:ext xmlns:c16="http://schemas.microsoft.com/office/drawing/2014/chart" uri="{C3380CC4-5D6E-409C-BE32-E72D297353CC}">
              <c16:uniqueId val="{00000000-B8FA-4626-9690-F94A895015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B8FA-4626-9690-F94A895015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901.83</c:v>
                </c:pt>
                <c:pt idx="1">
                  <c:v>873.2</c:v>
                </c:pt>
                <c:pt idx="2">
                  <c:v>855.65</c:v>
                </c:pt>
                <c:pt idx="3">
                  <c:v>813.31</c:v>
                </c:pt>
                <c:pt idx="4">
                  <c:v>802.13</c:v>
                </c:pt>
              </c:numCache>
            </c:numRef>
          </c:val>
          <c:extLst>
            <c:ext xmlns:c16="http://schemas.microsoft.com/office/drawing/2014/chart" uri="{C3380CC4-5D6E-409C-BE32-E72D297353CC}">
              <c16:uniqueId val="{00000000-513C-4EE7-B40F-ED9BE54D76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513C-4EE7-B40F-ED9BE54D76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102.27</c:v>
                </c:pt>
                <c:pt idx="1">
                  <c:v>104.94</c:v>
                </c:pt>
                <c:pt idx="2">
                  <c:v>104.63</c:v>
                </c:pt>
                <c:pt idx="3">
                  <c:v>101.89</c:v>
                </c:pt>
                <c:pt idx="4">
                  <c:v>101.48</c:v>
                </c:pt>
              </c:numCache>
            </c:numRef>
          </c:val>
          <c:extLst>
            <c:ext xmlns:c16="http://schemas.microsoft.com/office/drawing/2014/chart" uri="{C3380CC4-5D6E-409C-BE32-E72D297353CC}">
              <c16:uniqueId val="{00000000-2688-41A4-8961-63DBB22EE5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2688-41A4-8961-63DBB22EE5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132.27000000000001</c:v>
                </c:pt>
                <c:pt idx="1">
                  <c:v>129.24</c:v>
                </c:pt>
                <c:pt idx="2">
                  <c:v>129.34</c:v>
                </c:pt>
                <c:pt idx="3">
                  <c:v>132.44999999999999</c:v>
                </c:pt>
                <c:pt idx="4">
                  <c:v>133.13999999999999</c:v>
                </c:pt>
              </c:numCache>
            </c:numRef>
          </c:val>
          <c:extLst>
            <c:ext xmlns:c16="http://schemas.microsoft.com/office/drawing/2014/chart" uri="{C3380CC4-5D6E-409C-BE32-E72D297353CC}">
              <c16:uniqueId val="{00000000-3B92-4379-892B-4C6FF646DBA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3B92-4379-892B-4C6FF646DBA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大阪府　寝屋川市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Aa</v>
      </c>
      <c r="X8" s="65"/>
      <c r="Y8" s="65"/>
      <c r="Z8" s="65"/>
      <c r="AA8" s="65"/>
      <c r="AB8" s="65"/>
      <c r="AC8" s="65"/>
      <c r="AD8" s="66" t="str">
        <f>データ!$M$6</f>
        <v>自治体職員</v>
      </c>
      <c r="AE8" s="66"/>
      <c r="AF8" s="66"/>
      <c r="AG8" s="66"/>
      <c r="AH8" s="66"/>
      <c r="AI8" s="66"/>
      <c r="AJ8" s="66"/>
      <c r="AK8" s="3"/>
      <c r="AL8" s="51">
        <f>データ!S6</f>
        <v>224378</v>
      </c>
      <c r="AM8" s="51"/>
      <c r="AN8" s="51"/>
      <c r="AO8" s="51"/>
      <c r="AP8" s="51"/>
      <c r="AQ8" s="51"/>
      <c r="AR8" s="51"/>
      <c r="AS8" s="51"/>
      <c r="AT8" s="45">
        <f>データ!T6</f>
        <v>24.7</v>
      </c>
      <c r="AU8" s="45"/>
      <c r="AV8" s="45"/>
      <c r="AW8" s="45"/>
      <c r="AX8" s="45"/>
      <c r="AY8" s="45"/>
      <c r="AZ8" s="45"/>
      <c r="BA8" s="45"/>
      <c r="BB8" s="45">
        <f>データ!U6</f>
        <v>9084.1299999999992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5" t="str">
        <f>データ!N6</f>
        <v>-</v>
      </c>
      <c r="C10" s="45"/>
      <c r="D10" s="45"/>
      <c r="E10" s="45"/>
      <c r="F10" s="45"/>
      <c r="G10" s="45"/>
      <c r="H10" s="45"/>
      <c r="I10" s="45">
        <f>データ!O6</f>
        <v>49.51</v>
      </c>
      <c r="J10" s="45"/>
      <c r="K10" s="45"/>
      <c r="L10" s="45"/>
      <c r="M10" s="45"/>
      <c r="N10" s="45"/>
      <c r="O10" s="45"/>
      <c r="P10" s="45">
        <f>データ!P6</f>
        <v>99.74</v>
      </c>
      <c r="Q10" s="45"/>
      <c r="R10" s="45"/>
      <c r="S10" s="45"/>
      <c r="T10" s="45"/>
      <c r="U10" s="45"/>
      <c r="V10" s="45"/>
      <c r="W10" s="45">
        <f>データ!Q6</f>
        <v>71.489999999999995</v>
      </c>
      <c r="X10" s="45"/>
      <c r="Y10" s="45"/>
      <c r="Z10" s="45"/>
      <c r="AA10" s="45"/>
      <c r="AB10" s="45"/>
      <c r="AC10" s="45"/>
      <c r="AD10" s="51">
        <f>データ!R6</f>
        <v>2406</v>
      </c>
      <c r="AE10" s="51"/>
      <c r="AF10" s="51"/>
      <c r="AG10" s="51"/>
      <c r="AH10" s="51"/>
      <c r="AI10" s="51"/>
      <c r="AJ10" s="51"/>
      <c r="AK10" s="2"/>
      <c r="AL10" s="51">
        <f>データ!V6</f>
        <v>223271</v>
      </c>
      <c r="AM10" s="51"/>
      <c r="AN10" s="51"/>
      <c r="AO10" s="51"/>
      <c r="AP10" s="51"/>
      <c r="AQ10" s="51"/>
      <c r="AR10" s="51"/>
      <c r="AS10" s="51"/>
      <c r="AT10" s="45">
        <f>データ!W6</f>
        <v>18.12</v>
      </c>
      <c r="AU10" s="45"/>
      <c r="AV10" s="45"/>
      <c r="AW10" s="45"/>
      <c r="AX10" s="45"/>
      <c r="AY10" s="45"/>
      <c r="AZ10" s="45"/>
      <c r="BA10" s="45"/>
      <c r="BB10" s="45">
        <f>データ!X6</f>
        <v>12321.8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4"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114</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rnIBZ9YYiluRBLlIOeUU4QISRmz8pwfd9Dg8hw5dP96M0Grm5jmoN2I5Fcp38hA1VzCs2HkcbaKN/siJNWA4w==" saltValue="W9/7UMc7ki7HpMHYKs52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272159</v>
      </c>
      <c r="D6" s="19">
        <f t="shared" si="3"/>
        <v>46</v>
      </c>
      <c r="E6" s="19">
        <f t="shared" si="3"/>
        <v>17</v>
      </c>
      <c r="F6" s="19">
        <f t="shared" si="3"/>
        <v>1</v>
      </c>
      <c r="G6" s="19">
        <f t="shared" si="3"/>
        <v>0</v>
      </c>
      <c r="H6" s="19" t="str">
        <f t="shared" si="3"/>
        <v>大阪府　寝屋川市</v>
      </c>
      <c r="I6" s="19" t="str">
        <f t="shared" si="3"/>
        <v>法適用</v>
      </c>
      <c r="J6" s="19" t="str">
        <f t="shared" si="3"/>
        <v>下水道事業</v>
      </c>
      <c r="K6" s="19" t="str">
        <f t="shared" si="3"/>
        <v>公共下水道</v>
      </c>
      <c r="L6" s="19" t="str">
        <f t="shared" si="3"/>
        <v>Aa</v>
      </c>
      <c r="M6" s="19" t="str">
        <f t="shared" si="3"/>
        <v>自治体職員</v>
      </c>
      <c r="N6" s="20" t="str">
        <f t="shared" si="3"/>
        <v>-</v>
      </c>
      <c r="O6" s="20">
        <f t="shared" si="3"/>
        <v>49.51</v>
      </c>
      <c r="P6" s="20">
        <f t="shared" si="3"/>
        <v>99.74</v>
      </c>
      <c r="Q6" s="20">
        <f t="shared" si="3"/>
        <v>71.489999999999995</v>
      </c>
      <c r="R6" s="20">
        <f t="shared" si="3"/>
        <v>2406</v>
      </c>
      <c r="S6" s="20">
        <f t="shared" si="3"/>
        <v>224378</v>
      </c>
      <c r="T6" s="20">
        <f t="shared" si="3"/>
        <v>24.7</v>
      </c>
      <c r="U6" s="20">
        <f t="shared" si="3"/>
        <v>9084.1299999999992</v>
      </c>
      <c r="V6" s="20">
        <f t="shared" si="3"/>
        <v>223271</v>
      </c>
      <c r="W6" s="20">
        <f t="shared" si="3"/>
        <v>18.12</v>
      </c>
      <c r="X6" s="20">
        <f t="shared" si="3"/>
        <v>12321.8</v>
      </c>
      <c r="Y6" s="21">
        <f>IF(Y7="",NA(),Y7)</f>
        <v>106.41</v>
      </c>
      <c r="Z6" s="21">
        <f t="shared" ref="Z6:AH6" si="4">IF(Z7="",NA(),Z7)</f>
        <v>108.7</v>
      </c>
      <c r="AA6" s="21">
        <f t="shared" si="4"/>
        <v>107.9</v>
      </c>
      <c r="AB6" s="21">
        <f t="shared" si="4"/>
        <v>104.51</v>
      </c>
      <c r="AC6" s="21">
        <f t="shared" si="4"/>
        <v>105.77</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54.16</v>
      </c>
      <c r="AV6" s="21">
        <f t="shared" ref="AV6:BD6" si="6">IF(AV7="",NA(),AV7)</f>
        <v>46.74</v>
      </c>
      <c r="AW6" s="21">
        <f t="shared" si="6"/>
        <v>39.58</v>
      </c>
      <c r="AX6" s="21">
        <f t="shared" si="6"/>
        <v>43.51</v>
      </c>
      <c r="AY6" s="21">
        <f t="shared" si="6"/>
        <v>64.38</v>
      </c>
      <c r="AZ6" s="21">
        <f t="shared" si="6"/>
        <v>77.72</v>
      </c>
      <c r="BA6" s="21">
        <f t="shared" si="6"/>
        <v>86.61</v>
      </c>
      <c r="BB6" s="21">
        <f t="shared" si="6"/>
        <v>100.73</v>
      </c>
      <c r="BC6" s="21">
        <f t="shared" si="6"/>
        <v>108.7</v>
      </c>
      <c r="BD6" s="21">
        <f t="shared" si="6"/>
        <v>120.78</v>
      </c>
      <c r="BE6" s="20" t="str">
        <f>IF(BE7="","",IF(BE7="-","【-】","【"&amp;SUBSTITUTE(TEXT(BE7,"#,##0.00"),"-","△")&amp;"】"))</f>
        <v>【82.75】</v>
      </c>
      <c r="BF6" s="21">
        <f>IF(BF7="",NA(),BF7)</f>
        <v>901.83</v>
      </c>
      <c r="BG6" s="21">
        <f t="shared" ref="BG6:BO6" si="7">IF(BG7="",NA(),BG7)</f>
        <v>873.2</v>
      </c>
      <c r="BH6" s="21">
        <f t="shared" si="7"/>
        <v>855.65</v>
      </c>
      <c r="BI6" s="21">
        <f t="shared" si="7"/>
        <v>813.31</v>
      </c>
      <c r="BJ6" s="21">
        <f t="shared" si="7"/>
        <v>802.13</v>
      </c>
      <c r="BK6" s="21">
        <f t="shared" si="7"/>
        <v>485.6</v>
      </c>
      <c r="BL6" s="21">
        <f t="shared" si="7"/>
        <v>463.93</v>
      </c>
      <c r="BM6" s="21">
        <f t="shared" si="7"/>
        <v>481.88</v>
      </c>
      <c r="BN6" s="21">
        <f t="shared" si="7"/>
        <v>460.03</v>
      </c>
      <c r="BO6" s="21">
        <f t="shared" si="7"/>
        <v>447.27</v>
      </c>
      <c r="BP6" s="20" t="str">
        <f>IF(BP7="","",IF(BP7="-","【-】","【"&amp;SUBSTITUTE(TEXT(BP7,"#,##0.00"),"-","△")&amp;"】"))</f>
        <v>【602.56】</v>
      </c>
      <c r="BQ6" s="21">
        <f>IF(BQ7="",NA(),BQ7)</f>
        <v>102.27</v>
      </c>
      <c r="BR6" s="21">
        <f t="shared" ref="BR6:BZ6" si="8">IF(BR7="",NA(),BR7)</f>
        <v>104.94</v>
      </c>
      <c r="BS6" s="21">
        <f t="shared" si="8"/>
        <v>104.63</v>
      </c>
      <c r="BT6" s="21">
        <f t="shared" si="8"/>
        <v>101.89</v>
      </c>
      <c r="BU6" s="21">
        <f t="shared" si="8"/>
        <v>101.48</v>
      </c>
      <c r="BV6" s="21">
        <f t="shared" si="8"/>
        <v>99.95</v>
      </c>
      <c r="BW6" s="21">
        <f t="shared" si="8"/>
        <v>103.4</v>
      </c>
      <c r="BX6" s="21">
        <f t="shared" si="8"/>
        <v>101.87</v>
      </c>
      <c r="BY6" s="21">
        <f t="shared" si="8"/>
        <v>101.33</v>
      </c>
      <c r="BZ6" s="21">
        <f t="shared" si="8"/>
        <v>101.5</v>
      </c>
      <c r="CA6" s="20" t="str">
        <f>IF(CA7="","",IF(CA7="-","【-】","【"&amp;SUBSTITUTE(TEXT(CA7,"#,##0.00"),"-","△")&amp;"】"))</f>
        <v>【97.94】</v>
      </c>
      <c r="CB6" s="21">
        <f>IF(CB7="",NA(),CB7)</f>
        <v>132.27000000000001</v>
      </c>
      <c r="CC6" s="21">
        <f t="shared" ref="CC6:CK6" si="9">IF(CC7="",NA(),CC7)</f>
        <v>129.24</v>
      </c>
      <c r="CD6" s="21">
        <f t="shared" si="9"/>
        <v>129.34</v>
      </c>
      <c r="CE6" s="21">
        <f t="shared" si="9"/>
        <v>132.44999999999999</v>
      </c>
      <c r="CF6" s="21">
        <f t="shared" si="9"/>
        <v>133.13999999999999</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98.6</v>
      </c>
      <c r="CY6" s="21">
        <f t="shared" ref="CY6:DG6" si="11">IF(CY7="",NA(),CY7)</f>
        <v>98.6</v>
      </c>
      <c r="CZ6" s="21">
        <f t="shared" si="11"/>
        <v>98.7</v>
      </c>
      <c r="DA6" s="21">
        <f t="shared" si="11"/>
        <v>98.75</v>
      </c>
      <c r="DB6" s="21">
        <f t="shared" si="11"/>
        <v>98.75</v>
      </c>
      <c r="DC6" s="21">
        <f t="shared" si="11"/>
        <v>97.7</v>
      </c>
      <c r="DD6" s="21">
        <f t="shared" si="11"/>
        <v>97.59</v>
      </c>
      <c r="DE6" s="21">
        <f t="shared" si="11"/>
        <v>97.53</v>
      </c>
      <c r="DF6" s="21">
        <f t="shared" si="11"/>
        <v>97.54</v>
      </c>
      <c r="DG6" s="21">
        <f t="shared" si="11"/>
        <v>97.51</v>
      </c>
      <c r="DH6" s="20" t="str">
        <f>IF(DH7="","",IF(DH7="-","【-】","【"&amp;SUBSTITUTE(TEXT(DH7,"#,##0.00"),"-","△")&amp;"】"))</f>
        <v>【96.00】</v>
      </c>
      <c r="DI6" s="21">
        <f>IF(DI7="",NA(),DI7)</f>
        <v>23.96</v>
      </c>
      <c r="DJ6" s="21">
        <f t="shared" ref="DJ6:DR6" si="12">IF(DJ7="",NA(),DJ7)</f>
        <v>26.92</v>
      </c>
      <c r="DK6" s="21">
        <f t="shared" si="12"/>
        <v>27.08</v>
      </c>
      <c r="DL6" s="21">
        <f t="shared" si="12"/>
        <v>29.86</v>
      </c>
      <c r="DM6" s="21">
        <f t="shared" si="12"/>
        <v>32.619999999999997</v>
      </c>
      <c r="DN6" s="21">
        <f t="shared" si="12"/>
        <v>23.38</v>
      </c>
      <c r="DO6" s="21">
        <f t="shared" si="12"/>
        <v>24.59</v>
      </c>
      <c r="DP6" s="21">
        <f t="shared" si="12"/>
        <v>26.87</v>
      </c>
      <c r="DQ6" s="21">
        <f t="shared" si="12"/>
        <v>29.31</v>
      </c>
      <c r="DR6" s="21">
        <f t="shared" si="12"/>
        <v>31.67</v>
      </c>
      <c r="DS6" s="20" t="str">
        <f>IF(DS7="","",IF(DS7="-","【-】","【"&amp;SUBSTITUTE(TEXT(DS7,"#,##0.00"),"-","△")&amp;"】"))</f>
        <v>【42.20】</v>
      </c>
      <c r="DT6" s="20">
        <f>IF(DT7="",NA(),DT7)</f>
        <v>0</v>
      </c>
      <c r="DU6" s="21">
        <f t="shared" ref="DU6:EC6" si="13">IF(DU7="",NA(),DU7)</f>
        <v>0.71</v>
      </c>
      <c r="DV6" s="21">
        <f t="shared" si="13"/>
        <v>2.31</v>
      </c>
      <c r="DW6" s="21">
        <f t="shared" si="13"/>
        <v>3.95</v>
      </c>
      <c r="DX6" s="21">
        <f t="shared" si="13"/>
        <v>5.25</v>
      </c>
      <c r="DY6" s="21">
        <f t="shared" si="13"/>
        <v>8.1999999999999993</v>
      </c>
      <c r="DZ6" s="21">
        <f t="shared" si="13"/>
        <v>9.43</v>
      </c>
      <c r="EA6" s="21">
        <f t="shared" si="13"/>
        <v>12.4</v>
      </c>
      <c r="EB6" s="21">
        <f t="shared" si="13"/>
        <v>13.81</v>
      </c>
      <c r="EC6" s="21">
        <f t="shared" si="13"/>
        <v>15.32</v>
      </c>
      <c r="ED6" s="20" t="str">
        <f>IF(ED7="","",IF(ED7="-","【-】","【"&amp;SUBSTITUTE(TEXT(ED7,"#,##0.00"),"-","△")&amp;"】"))</f>
        <v>【9.46】</v>
      </c>
      <c r="EE6" s="20">
        <f>IF(EE7="",NA(),EE7)</f>
        <v>0</v>
      </c>
      <c r="EF6" s="21">
        <f t="shared" ref="EF6:EN6" si="14">IF(EF7="",NA(),EF7)</f>
        <v>0.42</v>
      </c>
      <c r="EG6" s="21">
        <f t="shared" si="14"/>
        <v>0.02</v>
      </c>
      <c r="EH6" s="21">
        <f t="shared" si="14"/>
        <v>0.01</v>
      </c>
      <c r="EI6" s="21">
        <f t="shared" si="14"/>
        <v>0.03</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272159</v>
      </c>
      <c r="D7" s="23">
        <v>46</v>
      </c>
      <c r="E7" s="23">
        <v>17</v>
      </c>
      <c r="F7" s="23">
        <v>1</v>
      </c>
      <c r="G7" s="23">
        <v>0</v>
      </c>
      <c r="H7" s="23" t="s">
        <v>96</v>
      </c>
      <c r="I7" s="23" t="s">
        <v>97</v>
      </c>
      <c r="J7" s="23" t="s">
        <v>98</v>
      </c>
      <c r="K7" s="23" t="s">
        <v>99</v>
      </c>
      <c r="L7" s="23" t="s">
        <v>100</v>
      </c>
      <c r="M7" s="23" t="s">
        <v>101</v>
      </c>
      <c r="N7" s="24" t="s">
        <v>102</v>
      </c>
      <c r="O7" s="24">
        <v>49.51</v>
      </c>
      <c r="P7" s="24">
        <v>99.74</v>
      </c>
      <c r="Q7" s="24">
        <v>71.489999999999995</v>
      </c>
      <c r="R7" s="24">
        <v>2406</v>
      </c>
      <c r="S7" s="24">
        <v>224378</v>
      </c>
      <c r="T7" s="24">
        <v>24.7</v>
      </c>
      <c r="U7" s="24">
        <v>9084.1299999999992</v>
      </c>
      <c r="V7" s="24">
        <v>223271</v>
      </c>
      <c r="W7" s="24">
        <v>18.12</v>
      </c>
      <c r="X7" s="24">
        <v>12321.8</v>
      </c>
      <c r="Y7" s="24">
        <v>106.41</v>
      </c>
      <c r="Z7" s="24">
        <v>108.7</v>
      </c>
      <c r="AA7" s="24">
        <v>107.9</v>
      </c>
      <c r="AB7" s="24">
        <v>104.51</v>
      </c>
      <c r="AC7" s="24">
        <v>105.77</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54.16</v>
      </c>
      <c r="AV7" s="24">
        <v>46.74</v>
      </c>
      <c r="AW7" s="24">
        <v>39.58</v>
      </c>
      <c r="AX7" s="24">
        <v>43.51</v>
      </c>
      <c r="AY7" s="24">
        <v>64.38</v>
      </c>
      <c r="AZ7" s="24">
        <v>77.72</v>
      </c>
      <c r="BA7" s="24">
        <v>86.61</v>
      </c>
      <c r="BB7" s="24">
        <v>100.73</v>
      </c>
      <c r="BC7" s="24">
        <v>108.7</v>
      </c>
      <c r="BD7" s="24">
        <v>120.78</v>
      </c>
      <c r="BE7" s="24">
        <v>82.75</v>
      </c>
      <c r="BF7" s="24">
        <v>901.83</v>
      </c>
      <c r="BG7" s="24">
        <v>873.2</v>
      </c>
      <c r="BH7" s="24">
        <v>855.65</v>
      </c>
      <c r="BI7" s="24">
        <v>813.31</v>
      </c>
      <c r="BJ7" s="24">
        <v>802.13</v>
      </c>
      <c r="BK7" s="24">
        <v>485.6</v>
      </c>
      <c r="BL7" s="24">
        <v>463.93</v>
      </c>
      <c r="BM7" s="24">
        <v>481.88</v>
      </c>
      <c r="BN7" s="24">
        <v>460.03</v>
      </c>
      <c r="BO7" s="24">
        <v>447.27</v>
      </c>
      <c r="BP7" s="24">
        <v>602.55999999999995</v>
      </c>
      <c r="BQ7" s="24">
        <v>102.27</v>
      </c>
      <c r="BR7" s="24">
        <v>104.94</v>
      </c>
      <c r="BS7" s="24">
        <v>104.63</v>
      </c>
      <c r="BT7" s="24">
        <v>101.89</v>
      </c>
      <c r="BU7" s="24">
        <v>101.48</v>
      </c>
      <c r="BV7" s="24">
        <v>99.95</v>
      </c>
      <c r="BW7" s="24">
        <v>103.4</v>
      </c>
      <c r="BX7" s="24">
        <v>101.87</v>
      </c>
      <c r="BY7" s="24">
        <v>101.33</v>
      </c>
      <c r="BZ7" s="24">
        <v>101.5</v>
      </c>
      <c r="CA7" s="24">
        <v>97.94</v>
      </c>
      <c r="CB7" s="24">
        <v>132.27000000000001</v>
      </c>
      <c r="CC7" s="24">
        <v>129.24</v>
      </c>
      <c r="CD7" s="24">
        <v>129.34</v>
      </c>
      <c r="CE7" s="24">
        <v>132.44999999999999</v>
      </c>
      <c r="CF7" s="24">
        <v>133.13999999999999</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98.6</v>
      </c>
      <c r="CY7" s="24">
        <v>98.6</v>
      </c>
      <c r="CZ7" s="24">
        <v>98.7</v>
      </c>
      <c r="DA7" s="24">
        <v>98.75</v>
      </c>
      <c r="DB7" s="24">
        <v>98.75</v>
      </c>
      <c r="DC7" s="24">
        <v>97.7</v>
      </c>
      <c r="DD7" s="24">
        <v>97.59</v>
      </c>
      <c r="DE7" s="24">
        <v>97.53</v>
      </c>
      <c r="DF7" s="24">
        <v>97.54</v>
      </c>
      <c r="DG7" s="24">
        <v>97.51</v>
      </c>
      <c r="DH7" s="24">
        <v>96</v>
      </c>
      <c r="DI7" s="24">
        <v>23.96</v>
      </c>
      <c r="DJ7" s="24">
        <v>26.92</v>
      </c>
      <c r="DK7" s="24">
        <v>27.08</v>
      </c>
      <c r="DL7" s="24">
        <v>29.86</v>
      </c>
      <c r="DM7" s="24">
        <v>32.619999999999997</v>
      </c>
      <c r="DN7" s="24">
        <v>23.38</v>
      </c>
      <c r="DO7" s="24">
        <v>24.59</v>
      </c>
      <c r="DP7" s="24">
        <v>26.87</v>
      </c>
      <c r="DQ7" s="24">
        <v>29.31</v>
      </c>
      <c r="DR7" s="24">
        <v>31.67</v>
      </c>
      <c r="DS7" s="24">
        <v>42.2</v>
      </c>
      <c r="DT7" s="24">
        <v>0</v>
      </c>
      <c r="DU7" s="24">
        <v>0.71</v>
      </c>
      <c r="DV7" s="24">
        <v>2.31</v>
      </c>
      <c r="DW7" s="24">
        <v>3.95</v>
      </c>
      <c r="DX7" s="24">
        <v>5.25</v>
      </c>
      <c r="DY7" s="24">
        <v>8.1999999999999993</v>
      </c>
      <c r="DZ7" s="24">
        <v>9.43</v>
      </c>
      <c r="EA7" s="24">
        <v>12.4</v>
      </c>
      <c r="EB7" s="24">
        <v>13.81</v>
      </c>
      <c r="EC7" s="24">
        <v>15.32</v>
      </c>
      <c r="ED7" s="24">
        <v>9.4600000000000009</v>
      </c>
      <c r="EE7" s="24">
        <v>0</v>
      </c>
      <c r="EF7" s="24">
        <v>0.42</v>
      </c>
      <c r="EG7" s="24">
        <v>0.02</v>
      </c>
      <c r="EH7" s="24">
        <v>0.01</v>
      </c>
      <c r="EI7" s="24">
        <v>0.03</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2026-02-03T02:16:56Z</cp:lastPrinted>
  <dcterms:created xsi:type="dcterms:W3CDTF">2025-12-23T06:03:00Z</dcterms:created>
  <dcterms:modified xsi:type="dcterms:W3CDTF">2026-02-19T02:47:16Z</dcterms:modified>
  <cp:category/>
</cp:coreProperties>
</file>