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8調査回答\庁外\国・府からの照会\公営企業関係\公営企業に係る経営比較分析表の分析\R7年度分\03_府へ回答\"/>
    </mc:Choice>
  </mc:AlternateContent>
  <workbookProtection workbookAlgorithmName="SHA-512" workbookHashValue="Mvw70au4o52NBAawfPL+PVRqc66FO7DpAwAcMLpQuqKfWakHOYDzUDY9SRjKgVzuvcTna9RMWQCG+FOwj8aOgA==" workbookSaltValue="PSweI7XYbNOxNRdszqKzNg=="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I10" i="4"/>
  <c r="B10" i="4"/>
  <c r="BB8" i="4"/>
  <c r="AL8" i="4"/>
  <c r="AD8" i="4"/>
  <c r="I8" i="4"/>
  <c r="B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<sst xmlns="http://schemas.openxmlformats.org/spreadsheetml/2006/main" count="253" uniqueCount="116">
  <si>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</si>
  <si>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</si>
  <si>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</si>
  <si>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</si>
  <si>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</si>
  <si>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</si>
  <si>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</si>
  <si>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</si>
  <si>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</si>
  <si>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</si>
  <si>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</si>
  <si>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</si>
  <si>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</si>
  <si>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</si>
  <si>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</si>
  <si>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</si>
  <si>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</si>
  <si>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</si>
  <si>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</si>
  <si>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</si>
  <si>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</si>
  <si>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</si>
  <si>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</si>
  <si>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</si>
  <si>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</si>
  <si>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</si>
  <si>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</si>
  <si>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</si>
  <si>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</si>
  <si>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</si>
  <si>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</si>
  <si>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</si>
  <si>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</si>
  <si>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</si>
  <si>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</si>
  <si>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</si>
  <si>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</si>
  <si>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</si>
  <si>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</si>
  <si>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</si>
  <si>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</si>
  <si>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</si>
  <si>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</si>
  <si>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</si>
  <si>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</si>
  <si>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</si>
  <si>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</si>
  <si>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</si>
  <si>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</si>
  <si>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</si>
  <si>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</si>
  <si>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</si>
  <si>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</si>
  <si>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</si>
  <si>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</si>
  <si>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</si>
  <si>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</si>
  <si>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</si>
  <si>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</si>
  <si>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</si>
  <si>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</si>
  <si>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</si>
  <si>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</si>
  <si>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</si>
  <si>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</si>
  <si>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</si>
  <si>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</si>
  <si>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</si>
  <si>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</si>
  <si>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</si>
  <si>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</si>
  <si>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</si>
  <si>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</si>
  <si>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</si>
  <si>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</si>
  <si>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</si>
  <si>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</si>
  <si>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</si>
  <si>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</si>
  <si>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</si>
  <si>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</si>
  <si>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</si>
  <si>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</si>
  <si>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</si>
  <si>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</si>
  <si>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</si>
  <si>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</si>
  <si>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</si>
  <si>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</si>
  <si>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</si>
  <si>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</si>
  <si>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</si>
  <si>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</si>
  <si>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</si>
  <si>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</si>
  <si>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</si>
  <si>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富田林市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</si>
  <si>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</si>
  <si>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</si>
  <si>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</si>
  <si>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</si>
  <si>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</si>
  <si>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</si>
  <si>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</si>
  <si>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</si>
  <si>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</si>
  <si>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</si>
  <si>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</si>
  <si>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</si>
  <si>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</si>
  <si>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</si>
  <si>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</si>
  <si>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</si>
  <si>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本市では公共下水道事業と公共浄化槽整備推進事業（特定地域生活排水処理施設）を併せて公営企業として下水道事業会計を設置している。
　公共浄化槽整備推進事業は、下水道による整備では採算面で劣る地域での汚水処理事業として開始した事業であるため、使用料設定についても個別事業としての採算性を考慮したものとせず、下水道使用料を基準に定めている。
　浄化槽整備進捗に伴い、汚泥引抜手数料、浄化槽保守管理委託料が増加したため、汚水処理原価が増加し、経費回収率が減少している。
　使用料単価が低いことから類似団体に比べ、経費回収率は低くなっている。今後も設置基数の増加や老朽化により、修繕や保守に費用がかかるが、費用増を賄う使用料の増加が見込めないため、経費回収率は低下していくと考えられる。企業債残高対事業規模比率について、令和5年度の統計調査から一般会計負担額を回答することにしたので、企業債残高対事業規模比率が大きく減少している。
　公共浄化槽整備推進事業は市一般会計からの補助金収入により、収支均衡を図っている状態である。累積欠損金は生じているが、公共下水道と公共浄化槽整備推進事業を併せた下水道事業会計においては欠損金を生じていない。</t>
    <rPh sb="13" eb="15">
      <t>コウキョウ</t>
    </rPh>
    <rPh sb="66" eb="68">
      <t>コウキョウ</t>
    </rPh>
    <rPh sb="170" eb="173">
      <t>ジョウカソウ</t>
    </rPh>
    <rPh sb="173" eb="175">
      <t>セイビ</t>
    </rPh>
    <rPh sb="175" eb="177">
      <t>シンチョク</t>
    </rPh>
    <rPh sb="178" eb="179">
      <t>トモナ</t>
    </rPh>
    <rPh sb="181" eb="183">
      <t>オデイ</t>
    </rPh>
    <rPh sb="183" eb="184">
      <t>ヒ</t>
    </rPh>
    <rPh sb="184" eb="185">
      <t>ヌ</t>
    </rPh>
    <rPh sb="185" eb="188">
      <t>テスウリョウ</t>
    </rPh>
    <rPh sb="189" eb="192">
      <t>ジョウカソウ</t>
    </rPh>
    <rPh sb="192" eb="194">
      <t>ホシュ</t>
    </rPh>
    <rPh sb="194" eb="196">
      <t>カンリ</t>
    </rPh>
    <rPh sb="196" eb="199">
      <t>イタクリョウ</t>
    </rPh>
    <rPh sb="200" eb="202">
      <t>ゾウカ</t>
    </rPh>
    <rPh sb="207" eb="213">
      <t>オスイショリゲンカ</t>
    </rPh>
    <rPh sb="214" eb="216">
      <t>ゾウカ</t>
    </rPh>
    <rPh sb="218" eb="223">
      <t>ケイヒカイシュウリツ</t>
    </rPh>
    <rPh sb="224" eb="226">
      <t>ゲンショウ</t>
    </rPh>
    <rPh sb="245" eb="249">
      <t>ルイジダンタイ</t>
    </rPh>
    <rPh sb="250" eb="251">
      <t>クラ</t>
    </rPh>
    <rPh sb="270" eb="272">
      <t>セッチ</t>
    </rPh>
    <rPh sb="278" eb="281">
      <t>ロウキュウカ</t>
    </rPh>
    <rPh sb="388" eb="393">
      <t>キギョウサイザンダカ</t>
    </rPh>
    <rPh sb="393" eb="394">
      <t>タイ</t>
    </rPh>
    <rPh sb="394" eb="398">
      <t>ジギョウキボ</t>
    </rPh>
    <rPh sb="398" eb="400">
      <t>ヒリツ</t>
    </rPh>
    <rPh sb="401" eb="402">
      <t>オオ</t>
    </rPh>
    <rPh sb="404" eb="406">
      <t>ゲンショウ</t>
    </rPh>
    <rPh sb="413" eb="415">
      <t>コウキョウ</t>
    </rPh>
    <rPh sb="477" eb="479">
      <t>コウキョウ</t>
    </rPh>
    <phoneticPr fontId="4"/>
  </si>
  <si>
    <r>
      <t>　本市では、生活排水100%適正処理を早期に達成するために、公共下水道事業と公共浄化槽整備推進事業の2つの手法を活用し、生活排水処理施設の整備を進めている。必要以上の投資を抑制し、効率性の高い浄化槽を併用することで、本市の生活排水対策全体の財政リスクの低減を図っている。また、事業の実施にあたっては、民間企業の能力を十分に活用して、効率的かつ効果的に浄化槽を設置し、低廉かつ良好なサービスを提供できるように「民間資金等の活用による公共施設等の整備等の促進に関する法律」に基づくPFI事業として実施している。</t>
    </r>
    <r>
      <rPr>
        <sz val="11"/>
        <rFont val="ＭＳ ゴシック"/>
        <family val="3"/>
        <charset val="128"/>
      </rPr>
      <t>令和5年度から第3期事業を進めている。</t>
    </r>
    <rPh sb="38" eb="40">
      <t>コウキョウ</t>
    </rPh>
    <rPh sb="253" eb="255">
      <t>レイワ</t>
    </rPh>
    <rPh sb="256" eb="258">
      <t>ネンド</t>
    </rPh>
    <rPh sb="260" eb="261">
      <t>ダイ</t>
    </rPh>
    <rPh sb="262" eb="263">
      <t>キ</t>
    </rPh>
    <rPh sb="263" eb="265">
      <t>ジギョウ</t>
    </rPh>
    <rPh sb="266" eb="267">
      <t>スス</t>
    </rPh>
    <phoneticPr fontId="4"/>
  </si>
  <si>
    <r>
      <t>　平成17年度事業開始のため、市設置の浄化槽については現時点で対策が必要な老朽化施設はないが、受贈により取得した浄化槽は耐用年数に近いものも増加している。また、平成28年度から地方公営企業法を適用し、減価償却累計額を当該年度から計上しているため、有形固定資産減価償却率が増加を続けている。</t>
    </r>
    <r>
      <rPr>
        <sz val="11"/>
        <rFont val="ＭＳ ゴシック"/>
        <family val="3"/>
        <charset val="128"/>
      </rPr>
      <t>一方、令和4年度では、有形固定資産減価償却率が微減となった。その要因は、本市で一番大型の260人槽浄化槽の入替工事を行ったため、分母の有形固定資産の帳簿原価が増加したからである。令和5年度からは260人槽浄化槽の減価償却が開始したため、再び有形固定資産減価償却率が増加に転じている。</t>
    </r>
    <rPh sb="144" eb="146">
      <t>イッポウ</t>
    </rPh>
    <rPh sb="147" eb="149">
      <t>レイワ</t>
    </rPh>
    <rPh sb="150" eb="152">
      <t>ネンド</t>
    </rPh>
    <rPh sb="155" eb="161">
      <t>ユウケイコテイシサン</t>
    </rPh>
    <rPh sb="161" eb="166">
      <t>ゲンカショウキャクリツ</t>
    </rPh>
    <rPh sb="167" eb="169">
      <t>ビゲン</t>
    </rPh>
    <rPh sb="180" eb="182">
      <t>ホンシ</t>
    </rPh>
    <rPh sb="183" eb="185">
      <t>イチバン</t>
    </rPh>
    <rPh sb="185" eb="187">
      <t>オオガタ</t>
    </rPh>
    <rPh sb="191" eb="193">
      <t>ニンソウ</t>
    </rPh>
    <rPh sb="193" eb="196">
      <t>ジョウカソウ</t>
    </rPh>
    <rPh sb="197" eb="198">
      <t>イ</t>
    </rPh>
    <rPh sb="198" eb="199">
      <t>カ</t>
    </rPh>
    <rPh sb="199" eb="201">
      <t>コウジ</t>
    </rPh>
    <rPh sb="202" eb="203">
      <t>オコナ</t>
    </rPh>
    <rPh sb="208" eb="210">
      <t>ブンボ</t>
    </rPh>
    <rPh sb="211" eb="213">
      <t>ユウケイ</t>
    </rPh>
    <rPh sb="213" eb="217">
      <t>コテイシサン</t>
    </rPh>
    <rPh sb="218" eb="222">
      <t>チョウボゲンカ</t>
    </rPh>
    <rPh sb="223" eb="225">
      <t>ゾウカ</t>
    </rPh>
    <rPh sb="233" eb="235">
      <t>レイワ</t>
    </rPh>
    <rPh sb="236" eb="238">
      <t>ネンド</t>
    </rPh>
    <rPh sb="244" eb="246">
      <t>ニンソウ</t>
    </rPh>
    <rPh sb="246" eb="249">
      <t>ジョウカソウ</t>
    </rPh>
    <rPh sb="250" eb="254">
      <t>ゲンカショウキャク</t>
    </rPh>
    <rPh sb="255" eb="257">
      <t>カイシ</t>
    </rPh>
    <rPh sb="262" eb="263">
      <t>フタタ</t>
    </rPh>
    <rPh sb="264" eb="270">
      <t>ユウケイコテイシサン</t>
    </rPh>
    <rPh sb="270" eb="274">
      <t>ゲンカショウキャク</t>
    </rPh>
    <rPh sb="274" eb="275">
      <t>リツ</t>
    </rPh>
    <rPh sb="276" eb="278">
      <t>ゾウカ</t>
    </rPh>
    <rPh sb="279" eb="280">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</si>
</sst>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29-404B-8B1E-9BC0731E4B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29-404B-8B1E-9BC0731E4B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60.02</c:v>
                </c:pt>
                <c:pt idx="1">
                  <c:v>60</c:v>
                </c:pt>
                <c:pt idx="2">
                  <c:v>60</c:v>
                </c:pt>
                <c:pt idx="3">
                  <c:v>60.02</c:v>
                </c:pt>
                <c:pt idx="4">
                  <c:v>60.02</c:v>
                </c:pt>
              </c:numCache>
            </c:numRef>
          </c:val>
          <c:extLst>
            <c:ext xmlns:c16="http://schemas.microsoft.com/office/drawing/2014/chart" uri="{C3380CC4-5D6E-409C-BE32-E72D297353CC}">
              <c16:uniqueId val="{00000000-2B19-46FE-BA8C-F8CAB3A046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2B19-46FE-BA8C-F8CAB3A046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A8D-4A5D-9668-B9BF1C5D85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BA8D-4A5D-9668-B9BF1C5D85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99.98</c:v>
                </c:pt>
                <c:pt idx="1">
                  <c:v>100.46</c:v>
                </c:pt>
                <c:pt idx="2">
                  <c:v>103.62</c:v>
                </c:pt>
                <c:pt idx="3">
                  <c:v>96.87</c:v>
                </c:pt>
                <c:pt idx="4">
                  <c:v>100.83</c:v>
                </c:pt>
              </c:numCache>
            </c:numRef>
          </c:val>
          <c:extLst>
            <c:ext xmlns:c16="http://schemas.microsoft.com/office/drawing/2014/chart" uri="{C3380CC4-5D6E-409C-BE32-E72D297353CC}">
              <c16:uniqueId val="{00000000-2ED3-45F4-915E-DAAF03A44D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ED3-45F4-915E-DAAF03A44D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20.12</c:v>
                </c:pt>
                <c:pt idx="1">
                  <c:v>23.77</c:v>
                </c:pt>
                <c:pt idx="2">
                  <c:v>23.57</c:v>
                </c:pt>
                <c:pt idx="3">
                  <c:v>26.79</c:v>
                </c:pt>
                <c:pt idx="4">
                  <c:v>30.22</c:v>
                </c:pt>
              </c:numCache>
            </c:numRef>
          </c:val>
          <c:extLst>
            <c:ext xmlns:c16="http://schemas.microsoft.com/office/drawing/2014/chart" uri="{C3380CC4-5D6E-409C-BE32-E72D297353CC}">
              <c16:uniqueId val="{00000000-3C6D-4481-88FF-A45D04D7BF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3C6D-4481-88FF-A45D04D7BF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E4-4B10-9694-21B11A5BFE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E4-4B10-9694-21B11A5BFE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74.34</c:v>
                </c:pt>
                <c:pt idx="1">
                  <c:v>74.92</c:v>
                </c:pt>
                <c:pt idx="2">
                  <c:v>52.2</c:v>
                </c:pt>
                <c:pt idx="3">
                  <c:v>76.91</c:v>
                </c:pt>
                <c:pt idx="4">
                  <c:v>72.290000000000006</c:v>
                </c:pt>
              </c:numCache>
            </c:numRef>
          </c:val>
          <c:extLst>
            <c:ext xmlns:c16="http://schemas.microsoft.com/office/drawing/2014/chart" uri="{C3380CC4-5D6E-409C-BE32-E72D297353CC}">
              <c16:uniqueId val="{00000000-3C35-4BC0-AEFE-E033CBB318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3C35-4BC0-AEFE-E033CBB318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94.23</c:v>
                </c:pt>
                <c:pt idx="1">
                  <c:v>97.85</c:v>
                </c:pt>
                <c:pt idx="2">
                  <c:v>119.62</c:v>
                </c:pt>
                <c:pt idx="3">
                  <c:v>121.31</c:v>
                </c:pt>
                <c:pt idx="4">
                  <c:v>124.57</c:v>
                </c:pt>
              </c:numCache>
            </c:numRef>
          </c:val>
          <c:extLst>
            <c:ext xmlns:c16="http://schemas.microsoft.com/office/drawing/2014/chart" uri="{C3380CC4-5D6E-409C-BE32-E72D297353CC}">
              <c16:uniqueId val="{00000000-8416-44A0-8E23-60FFA82C23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8416-44A0-8E23-60FFA82C23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1741.56</c:v>
                </c:pt>
                <c:pt idx="1">
                  <c:v>1851.1</c:v>
                </c:pt>
                <c:pt idx="2">
                  <c:v>2215.38</c:v>
                </c:pt>
                <c:pt idx="3">
                  <c:v>750.13</c:v>
                </c:pt>
                <c:pt idx="4">
                  <c:v>758.59</c:v>
                </c:pt>
              </c:numCache>
            </c:numRef>
          </c:val>
          <c:extLst>
            <c:ext xmlns:c16="http://schemas.microsoft.com/office/drawing/2014/chart" uri="{C3380CC4-5D6E-409C-BE32-E72D297353CC}">
              <c16:uniqueId val="{00000000-8C07-46CD-9AB9-707AC7F392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8C07-46CD-9AB9-707AC7F392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20.82</c:v>
                </c:pt>
                <c:pt idx="1">
                  <c:v>19.46</c:v>
                </c:pt>
                <c:pt idx="2">
                  <c:v>20.87</c:v>
                </c:pt>
                <c:pt idx="3">
                  <c:v>18.440000000000001</c:v>
                </c:pt>
                <c:pt idx="4">
                  <c:v>17.68</c:v>
                </c:pt>
              </c:numCache>
            </c:numRef>
          </c:val>
          <c:extLst>
            <c:ext xmlns:c16="http://schemas.microsoft.com/office/drawing/2014/chart" uri="{C3380CC4-5D6E-409C-BE32-E72D297353CC}">
              <c16:uniqueId val="{00000000-6222-414E-B8AB-0FA56C22E5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6222-414E-B8AB-0FA56C22E5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385.21</c:v>
                </c:pt>
                <c:pt idx="1">
                  <c:v>402.88</c:v>
                </c:pt>
                <c:pt idx="2">
                  <c:v>372.92</c:v>
                </c:pt>
                <c:pt idx="3">
                  <c:v>416.67</c:v>
                </c:pt>
                <c:pt idx="4">
                  <c:v>428.14</c:v>
                </c:pt>
              </c:numCache>
            </c:numRef>
          </c:val>
          <c:extLst>
            <c:ext xmlns:c16="http://schemas.microsoft.com/office/drawing/2014/chart" uri="{C3380CC4-5D6E-409C-BE32-E72D297353CC}">
              <c16:uniqueId val="{00000000-CBD3-42E6-8614-23B0AED60F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CBD3-42E6-8614-23B0AED60F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富田林市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105715</v>
      </c>
      <c r="AM8" s="45"/>
      <c r="AN8" s="45"/>
      <c r="AO8" s="45"/>
      <c r="AP8" s="45"/>
      <c r="AQ8" s="45"/>
      <c r="AR8" s="45"/>
      <c r="AS8" s="45"/>
      <c r="AT8" s="44">
        <f>データ!T6</f>
        <v>39.72</v>
      </c>
      <c r="AU8" s="44"/>
      <c r="AV8" s="44"/>
      <c r="AW8" s="44"/>
      <c r="AX8" s="44"/>
      <c r="AY8" s="44"/>
      <c r="AZ8" s="44"/>
      <c r="BA8" s="44"/>
      <c r="BB8" s="44">
        <f>データ!U6</f>
        <v>2661.51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38.94</v>
      </c>
      <c r="J10" s="44"/>
      <c r="K10" s="44"/>
      <c r="L10" s="44"/>
      <c r="M10" s="44"/>
      <c r="N10" s="44"/>
      <c r="O10" s="44"/>
      <c r="P10" s="44">
        <f>データ!P6</f>
        <v>2.0499999999999998</v>
      </c>
      <c r="Q10" s="44"/>
      <c r="R10" s="44"/>
      <c r="S10" s="44"/>
      <c r="T10" s="44"/>
      <c r="U10" s="44"/>
      <c r="V10" s="44"/>
      <c r="W10" s="44">
        <f>データ!Q6</f>
        <v>100</v>
      </c>
      <c r="X10" s="44"/>
      <c r="Y10" s="44"/>
      <c r="Z10" s="44"/>
      <c r="AA10" s="44"/>
      <c r="AB10" s="44"/>
      <c r="AC10" s="44"/>
      <c r="AD10" s="45">
        <f>データ!R6</f>
        <v>1491</v>
      </c>
      <c r="AE10" s="45"/>
      <c r="AF10" s="45"/>
      <c r="AG10" s="45"/>
      <c r="AH10" s="45"/>
      <c r="AI10" s="45"/>
      <c r="AJ10" s="45"/>
      <c r="AK10" s="2"/>
      <c r="AL10" s="45">
        <f>データ!V6</f>
        <v>2162</v>
      </c>
      <c r="AM10" s="45"/>
      <c r="AN10" s="45"/>
      <c r="AO10" s="45"/>
      <c r="AP10" s="45"/>
      <c r="AQ10" s="45"/>
      <c r="AR10" s="45"/>
      <c r="AS10" s="45"/>
      <c r="AT10" s="44">
        <f>データ!W6</f>
        <v>11.55</v>
      </c>
      <c r="AU10" s="44"/>
      <c r="AV10" s="44"/>
      <c r="AW10" s="44"/>
      <c r="AX10" s="44"/>
      <c r="AY10" s="44"/>
      <c r="AZ10" s="44"/>
      <c r="BA10" s="44"/>
      <c r="BB10" s="44">
        <f>データ!X6</f>
        <v>187.19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E2d/XGmvrkvjHZmzzlAN6WNLxPVDqpM/z9CvsLOymjttTMfY6rM1cGYwCZ9EO6VgJISotNYW0QQQ1QKwwsWxA==" saltValue="LoMvcKIQ4SXxKtS/c2dq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272141</v>
      </c>
      <c r="D6" s="19">
        <f t="shared" si="3"/>
        <v>46</v>
      </c>
      <c r="E6" s="19">
        <f t="shared" si="3"/>
        <v>18</v>
      </c>
      <c r="F6" s="19">
        <f t="shared" si="3"/>
        <v>0</v>
      </c>
      <c r="G6" s="19">
        <f t="shared" si="3"/>
        <v>0</v>
      </c>
      <c r="H6" s="19" t="str">
        <f t="shared" si="3"/>
        <v>大阪府　富田林市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38.94</v>
      </c>
      <c r="P6" s="20">
        <f t="shared" si="3"/>
        <v>2.0499999999999998</v>
      </c>
      <c r="Q6" s="20">
        <f t="shared" si="3"/>
        <v>100</v>
      </c>
      <c r="R6" s="20">
        <f t="shared" si="3"/>
        <v>1491</v>
      </c>
      <c r="S6" s="20">
        <f t="shared" si="3"/>
        <v>105715</v>
      </c>
      <c r="T6" s="20">
        <f t="shared" si="3"/>
        <v>39.72</v>
      </c>
      <c r="U6" s="20">
        <f t="shared" si="3"/>
        <v>2661.51</v>
      </c>
      <c r="V6" s="20">
        <f t="shared" si="3"/>
        <v>2162</v>
      </c>
      <c r="W6" s="20">
        <f t="shared" si="3"/>
        <v>11.55</v>
      </c>
      <c r="X6" s="20">
        <f t="shared" si="3"/>
        <v>187.19</v>
      </c>
      <c r="Y6" s="21">
        <f>IF(Y7="",NA(),Y7)</f>
        <v>99.98</v>
      </c>
      <c r="Z6" s="21">
        <f t="shared" ref="Z6:AH6" si="4">IF(Z7="",NA(),Z7)</f>
        <v>100.46</v>
      </c>
      <c r="AA6" s="21">
        <f t="shared" si="4"/>
        <v>103.62</v>
      </c>
      <c r="AB6" s="21">
        <f t="shared" si="4"/>
        <v>96.87</v>
      </c>
      <c r="AC6" s="21">
        <f t="shared" si="4"/>
        <v>100.83</v>
      </c>
      <c r="AD6" s="21">
        <f t="shared" si="4"/>
        <v>99.03</v>
      </c>
      <c r="AE6" s="21">
        <f t="shared" si="4"/>
        <v>100.41</v>
      </c>
      <c r="AF6" s="21">
        <f t="shared" si="4"/>
        <v>100.17</v>
      </c>
      <c r="AG6" s="21">
        <f t="shared" si="4"/>
        <v>96.95</v>
      </c>
      <c r="AH6" s="21">
        <f t="shared" si="4"/>
        <v>99.24</v>
      </c>
      <c r="AI6" s="20" t="str">
        <f>IF(AI7="","",IF(AI7="-","【-】","【"&amp;SUBSTITUTE(TEXT(AI7,"#,##0.00"),"-","△")&amp;"】"))</f>
        <v>【100.06】</v>
      </c>
      <c r="AJ6" s="21">
        <f>IF(AJ7="",NA(),AJ7)</f>
        <v>74.34</v>
      </c>
      <c r="AK6" s="21">
        <f t="shared" ref="AK6:AS6" si="5">IF(AK7="",NA(),AK7)</f>
        <v>74.92</v>
      </c>
      <c r="AL6" s="21">
        <f t="shared" si="5"/>
        <v>52.2</v>
      </c>
      <c r="AM6" s="21">
        <f t="shared" si="5"/>
        <v>76.91</v>
      </c>
      <c r="AN6" s="21">
        <f t="shared" si="5"/>
        <v>72.290000000000006</v>
      </c>
      <c r="AO6" s="21">
        <f t="shared" si="5"/>
        <v>74.239999999999995</v>
      </c>
      <c r="AP6" s="21">
        <f t="shared" si="5"/>
        <v>83.92</v>
      </c>
      <c r="AQ6" s="21">
        <f t="shared" si="5"/>
        <v>89.31</v>
      </c>
      <c r="AR6" s="21">
        <f t="shared" si="5"/>
        <v>91.33</v>
      </c>
      <c r="AS6" s="21">
        <f t="shared" si="5"/>
        <v>89.91</v>
      </c>
      <c r="AT6" s="20" t="str">
        <f>IF(AT7="","",IF(AT7="-","【-】","【"&amp;SUBSTITUTE(TEXT(AT7,"#,##0.00"),"-","△")&amp;"】"))</f>
        <v>【84.61】</v>
      </c>
      <c r="AU6" s="21">
        <f>IF(AU7="",NA(),AU7)</f>
        <v>94.23</v>
      </c>
      <c r="AV6" s="21">
        <f t="shared" ref="AV6:BD6" si="6">IF(AV7="",NA(),AV7)</f>
        <v>97.85</v>
      </c>
      <c r="AW6" s="21">
        <f t="shared" si="6"/>
        <v>119.62</v>
      </c>
      <c r="AX6" s="21">
        <f t="shared" si="6"/>
        <v>121.31</v>
      </c>
      <c r="AY6" s="21">
        <f t="shared" si="6"/>
        <v>124.57</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1741.56</v>
      </c>
      <c r="BG6" s="21">
        <f t="shared" ref="BG6:BO6" si="7">IF(BG7="",NA(),BG7)</f>
        <v>1851.1</v>
      </c>
      <c r="BH6" s="21">
        <f t="shared" si="7"/>
        <v>2215.38</v>
      </c>
      <c r="BI6" s="21">
        <f t="shared" si="7"/>
        <v>750.13</v>
      </c>
      <c r="BJ6" s="21">
        <f t="shared" si="7"/>
        <v>758.59</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20.82</v>
      </c>
      <c r="BR6" s="21">
        <f t="shared" ref="BR6:BZ6" si="8">IF(BR7="",NA(),BR7)</f>
        <v>19.46</v>
      </c>
      <c r="BS6" s="21">
        <f t="shared" si="8"/>
        <v>20.87</v>
      </c>
      <c r="BT6" s="21">
        <f t="shared" si="8"/>
        <v>18.440000000000001</v>
      </c>
      <c r="BU6" s="21">
        <f t="shared" si="8"/>
        <v>17.68</v>
      </c>
      <c r="BV6" s="21">
        <f t="shared" si="8"/>
        <v>60.59</v>
      </c>
      <c r="BW6" s="21">
        <f t="shared" si="8"/>
        <v>60</v>
      </c>
      <c r="BX6" s="21">
        <f t="shared" si="8"/>
        <v>59.01</v>
      </c>
      <c r="BY6" s="21">
        <f t="shared" si="8"/>
        <v>56.06</v>
      </c>
      <c r="BZ6" s="21">
        <f t="shared" si="8"/>
        <v>53.25</v>
      </c>
      <c r="CA6" s="20" t="str">
        <f>IF(CA7="","",IF(CA7="-","【-】","【"&amp;SUBSTITUTE(TEXT(CA7,"#,##0.00"),"-","△")&amp;"】"))</f>
        <v>【51.14】</v>
      </c>
      <c r="CB6" s="21">
        <f>IF(CB7="",NA(),CB7)</f>
        <v>385.21</v>
      </c>
      <c r="CC6" s="21">
        <f t="shared" ref="CC6:CK6" si="9">IF(CC7="",NA(),CC7)</f>
        <v>402.88</v>
      </c>
      <c r="CD6" s="21">
        <f t="shared" si="9"/>
        <v>372.92</v>
      </c>
      <c r="CE6" s="21">
        <f t="shared" si="9"/>
        <v>416.67</v>
      </c>
      <c r="CF6" s="21">
        <f t="shared" si="9"/>
        <v>428.14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60.02</v>
      </c>
      <c r="CN6" s="21">
        <f t="shared" ref="CN6:CV6" si="10">IF(CN7="",NA(),CN7)</f>
        <v>60</v>
      </c>
      <c r="CO6" s="21">
        <f t="shared" si="10"/>
        <v>60</v>
      </c>
      <c r="CP6" s="21">
        <f t="shared" si="10"/>
        <v>60.02</v>
      </c>
      <c r="CQ6" s="21">
        <f t="shared" si="10"/>
        <v>60.02</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20.12</v>
      </c>
      <c r="DJ6" s="21">
        <f t="shared" ref="DJ6:DR6" si="12">IF(DJ7="",NA(),DJ7)</f>
        <v>23.77</v>
      </c>
      <c r="DK6" s="21">
        <f t="shared" si="12"/>
        <v>23.57</v>
      </c>
      <c r="DL6" s="21">
        <f t="shared" si="12"/>
        <v>26.79</v>
      </c>
      <c r="DM6" s="21">
        <f t="shared" si="12"/>
        <v>30.22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272141</v>
      </c>
      <c r="D7" s="23">
        <v>46</v>
      </c>
      <c r="E7" s="23">
        <v>18</v>
      </c>
      <c r="F7" s="23">
        <v>0</v>
      </c>
      <c r="G7" s="23">
        <v>0</v>
      </c>
      <c r="H7" s="23" t="s">
        <v>96</v>
      </c>
      <c r="I7" s="23" t="s">
        <v>97</v>
      </c>
      <c r="J7" s="23" t="s">
        <v>98</v>
      </c>
      <c r="K7" s="23" t="s">
        <v>99</v>
      </c>
      <c r="L7" s="23" t="s">
        <v>100</v>
      </c>
      <c r="M7" s="23" t="s">
        <v>101</v>
      </c>
      <c r="N7" s="24" t="s">
        <v>102</v>
      </c>
      <c r="O7" s="24">
        <v>38.94</v>
      </c>
      <c r="P7" s="24">
        <v>2.0499999999999998</v>
      </c>
      <c r="Q7" s="24">
        <v>100</v>
      </c>
      <c r="R7" s="24">
        <v>1491</v>
      </c>
      <c r="S7" s="24">
        <v>105715</v>
      </c>
      <c r="T7" s="24">
        <v>39.72</v>
      </c>
      <c r="U7" s="24">
        <v>2661.51</v>
      </c>
      <c r="V7" s="24">
        <v>2162</v>
      </c>
      <c r="W7" s="24">
        <v>11.55</v>
      </c>
      <c r="X7" s="24">
        <v>187.19</v>
      </c>
      <c r="Y7" s="24">
        <v>99.98</v>
      </c>
      <c r="Z7" s="24">
        <v>100.46</v>
      </c>
      <c r="AA7" s="24">
        <v>103.62</v>
      </c>
      <c r="AB7" s="24">
        <v>96.87</v>
      </c>
      <c r="AC7" s="24">
        <v>100.83</v>
      </c>
      <c r="AD7" s="24">
        <v>99.03</v>
      </c>
      <c r="AE7" s="24">
        <v>100.41</v>
      </c>
      <c r="AF7" s="24">
        <v>100.17</v>
      </c>
      <c r="AG7" s="24">
        <v>96.95</v>
      </c>
      <c r="AH7" s="24">
        <v>99.24</v>
      </c>
      <c r="AI7" s="24">
        <v>100.06</v>
      </c>
      <c r="AJ7" s="24">
        <v>74.34</v>
      </c>
      <c r="AK7" s="24">
        <v>74.92</v>
      </c>
      <c r="AL7" s="24">
        <v>52.2</v>
      </c>
      <c r="AM7" s="24">
        <v>76.91</v>
      </c>
      <c r="AN7" s="24">
        <v>72.290000000000006</v>
      </c>
      <c r="AO7" s="24">
        <v>74.239999999999995</v>
      </c>
      <c r="AP7" s="24">
        <v>83.92</v>
      </c>
      <c r="AQ7" s="24">
        <v>89.31</v>
      </c>
      <c r="AR7" s="24">
        <v>91.33</v>
      </c>
      <c r="AS7" s="24">
        <v>89.91</v>
      </c>
      <c r="AT7" s="24">
        <v>84.61</v>
      </c>
      <c r="AU7" s="24">
        <v>94.23</v>
      </c>
      <c r="AV7" s="24">
        <v>97.85</v>
      </c>
      <c r="AW7" s="24">
        <v>119.62</v>
      </c>
      <c r="AX7" s="24">
        <v>121.31</v>
      </c>
      <c r="AY7" s="24">
        <v>124.57</v>
      </c>
      <c r="AZ7" s="24">
        <v>100.47</v>
      </c>
      <c r="BA7" s="24">
        <v>122.71</v>
      </c>
      <c r="BB7" s="24">
        <v>138.19999999999999</v>
      </c>
      <c r="BC7" s="24">
        <v>126.97</v>
      </c>
      <c r="BD7" s="24">
        <v>103.61</v>
      </c>
      <c r="BE7" s="24">
        <v>106.63</v>
      </c>
      <c r="BF7" s="24">
        <v>1741.56</v>
      </c>
      <c r="BG7" s="24">
        <v>1851.1</v>
      </c>
      <c r="BH7" s="24">
        <v>2215.38</v>
      </c>
      <c r="BI7" s="24">
        <v>750.13</v>
      </c>
      <c r="BJ7" s="24">
        <v>758.59</v>
      </c>
      <c r="BK7" s="24">
        <v>294.27</v>
      </c>
      <c r="BL7" s="24">
        <v>294.08999999999997</v>
      </c>
      <c r="BM7" s="24">
        <v>294.08999999999997</v>
      </c>
      <c r="BN7" s="24">
        <v>338.47</v>
      </c>
      <c r="BO7" s="24">
        <v>368.83</v>
      </c>
      <c r="BP7" s="24">
        <v>386.06</v>
      </c>
      <c r="BQ7" s="24">
        <v>20.82</v>
      </c>
      <c r="BR7" s="24">
        <v>19.46</v>
      </c>
      <c r="BS7" s="24">
        <v>20.87</v>
      </c>
      <c r="BT7" s="24">
        <v>18.440000000000001</v>
      </c>
      <c r="BU7" s="24">
        <v>17.68</v>
      </c>
      <c r="BV7" s="24">
        <v>60.59</v>
      </c>
      <c r="BW7" s="24">
        <v>60</v>
      </c>
      <c r="BX7" s="24">
        <v>59.01</v>
      </c>
      <c r="BY7" s="24">
        <v>56.06</v>
      </c>
      <c r="BZ7" s="24">
        <v>53.25</v>
      </c>
      <c r="CA7" s="24">
        <v>51.14</v>
      </c>
      <c r="CB7" s="24">
        <v>385.21</v>
      </c>
      <c r="CC7" s="24">
        <v>402.88</v>
      </c>
      <c r="CD7" s="24">
        <v>372.92</v>
      </c>
      <c r="CE7" s="24">
        <v>416.67</v>
      </c>
      <c r="CF7" s="24">
        <v>428.14</v>
      </c>
      <c r="CG7" s="24">
        <v>280.23</v>
      </c>
      <c r="CH7" s="24">
        <v>282.70999999999998</v>
      </c>
      <c r="CI7" s="24">
        <v>291.82</v>
      </c>
      <c r="CJ7" s="24">
        <v>304.36</v>
      </c>
      <c r="CK7" s="24">
        <v>325.45</v>
      </c>
      <c r="CL7" s="24">
        <v>329.31</v>
      </c>
      <c r="CM7" s="24">
        <v>60.02</v>
      </c>
      <c r="CN7" s="24">
        <v>60</v>
      </c>
      <c r="CO7" s="24">
        <v>60</v>
      </c>
      <c r="CP7" s="24">
        <v>60.02</v>
      </c>
      <c r="CQ7" s="24">
        <v>60.02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20.12</v>
      </c>
      <c r="DJ7" s="24">
        <v>23.77</v>
      </c>
      <c r="DK7" s="24">
        <v>23.57</v>
      </c>
      <c r="DL7" s="24">
        <v>26.79</v>
      </c>
      <c r="DM7" s="24">
        <v>30.22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2025-12-23T06:30:55Z</dcterms:created>
  <dcterms:modified xsi:type="dcterms:W3CDTF">2026-02-03T03:50:40Z</dcterms:modified>
  <cp:category/>
</cp:coreProperties>
</file>