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1757$\doc\財政\09 公営企業\01.決算統計\R7年度（R6決算）\22_経営比較分析表\07_アップロード\02_アップロードデータ（分析表）\01-1_作業用\"/>
    </mc:Choice>
  </mc:AlternateContent>
  <xr:revisionPtr revIDLastSave="0" documentId="13_ncr:1_{EC727074-8C73-4891-B836-75167D53FA6B}" xr6:coauthVersionLast="47" xr6:coauthVersionMax="47" xr10:uidLastSave="{00000000-0000-0000-0000-000000000000}"/>
  <workbookProtection workbookAlgorithmName="SHA-512" workbookHashValue="zm1tuuBsVUZ72vUTzdbyC2hGOGW4iPqt7MBxBtFRIbbTKceBijF7byD8QgpcQaCt1JFcw1yKfv2KetlnfO0hgg==" workbookSaltValue="abAW8/+jyaN2hHXAzaGaDg==" workbookSpinCount="100000" lockStructure="1"/>
  <bookViews>
    <workbookView xWindow="-108" yWindow="-108" windowWidth="23256" windowHeight="13896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AT10" i="4" s="1"/>
  <c r="U6" i="5"/>
  <c r="T6" i="5"/>
  <c r="S6" i="5"/>
  <c r="R6" i="5"/>
  <c r="Q6" i="5"/>
  <c r="P6" i="5"/>
  <c r="O6" i="5"/>
  <c r="I10" i="4" s="1"/>
  <c r="N6" i="5"/>
  <c r="B10" i="4" s="1"/>
  <c r="M6" i="5"/>
  <c r="AD8" i="4" s="1"/>
  <c r="L6" i="5"/>
  <c r="W8" i="4" s="1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F85" i="4"/>
  <c r="AL10" i="4"/>
  <c r="W10" i="4"/>
  <c r="P10" i="4"/>
  <c r="BB8" i="4"/>
  <c r="AT8" i="4"/>
  <c r="AL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<sst xmlns="http://schemas.openxmlformats.org/spreadsheetml/2006/main" count="228" uniqueCount="114">
  <si>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</si>
  <si>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</si>
  <si>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</si>
  <si>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</si>
  <si>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</si>
  <si>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</si>
  <si>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</si>
  <si>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</si>
  <si>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</si>
  <si>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</si>
  <si>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</si>
  <si>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</si>
  <si>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</si>
  <si>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</si>
  <si>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</si>
  <si>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</si>
  <si>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</si>
  <si>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</si>
  <si>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</si>
  <si>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</si>
  <si>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</si>
  <si>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</si>
  <si>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</si>
  <si>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</si>
  <si>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</si>
  <si>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</si>
  <si>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</si>
  <si>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</si>
  <si>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</si>
  <si>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</si>
  <si>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</si>
  <si>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</si>
  <si>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</si>
  <si>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</si>
  <si>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</si>
  <si>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</si>
  <si>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</si>
  <si>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</si>
  <si>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</si>
  <si>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</si>
  <si>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</si>
  <si>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</si>
  <si>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</si>
  <si>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</si>
  <si>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</si>
  <si>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</si>
  <si>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</si>
  <si>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</si>
  <si>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</si>
  <si>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</si>
  <si>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</si>
  <si>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</si>
  <si>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</si>
  <si>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</si>
  <si>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</si>
  <si>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</si>
  <si>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</si>
  <si>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</si>
  <si>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</si>
  <si>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</si>
  <si>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</si>
  <si>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</si>
  <si>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</si>
  <si>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</si>
  <si>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</si>
  <si>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</si>
  <si>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</si>
  <si>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</si>
  <si>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</si>
  <si>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</si>
  <si>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</si>
  <si>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</si>
  <si>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</si>
  <si>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</si>
  <si>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</si>
  <si>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</si>
  <si>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</si>
  <si>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</si>
  <si>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</si>
  <si>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</si>
  <si>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</si>
  <si>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</si>
  <si>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</si>
  <si>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</si>
  <si>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</si>
  <si>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</si>
  <si>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</si>
  <si>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</si>
  <si>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</si>
  <si>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</si>
  <si>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</si>
  <si>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</si>
  <si>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</si>
  <si>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大阪府　高槻市</t>
  </si>
  <si>
    <t>法適用</t>
  </si>
  <si>
    <t>水道事業</t>
  </si>
  <si>
    <t>末端給水事業</t>
  </si>
  <si>
    <t>A1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</si>
  <si>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</si>
  <si>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</si>
  <si>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</si>
  <si>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</si>
  <si>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</si>
  <si>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</si>
  <si>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</si>
  <si>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</si>
  <si>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</si>
  <si>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</si>
  <si>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</si>
  <si>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</si>
  <si>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</si>
  <si>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r>
      <rPr>
        <sz val="11"/>
        <rFont val="ＭＳ ゴシック"/>
        <family val="3"/>
        <charset val="128"/>
      </rPr>
      <t>①有形固定資産減価償却率は、類似団体平均値よりも高い水準が続いている状況です。
②管路経年化率は、類似団体平均値の水準を下回っているものの、年々経年化は進んでいる状況です。
③管路更新率は、計画通り推移しており、引き続き老朽管の更新に取り組んでいきます。</t>
    </r>
    <r>
      <rPr>
        <sz val="11"/>
        <color rgb="FF7030A0"/>
        <rFont val="ＭＳ ゴシック"/>
        <family val="3"/>
        <charset val="128"/>
      </rPr>
      <t xml:space="preserve">
</t>
    </r>
    <phoneticPr fontId="4"/>
  </si>
  <si>
    <t>　①経常収支比率は100％を上回っており、収支は健全な水準を維持しているものの、近年は水需要の低下等に伴い、低下傾向にあります。
　③流動比率は100％を大きく上回っており、短期債務に対する支払能力を十分に有しています。類似団体平均値と比較して大きく上回っているのは、企業債の新規借入の抑制により、流動負債が少なくなっているためです。
なお、令和6年度は大型工事の完工に伴う工事費を未払金に計上しているため、一時的に大きく低下しています。
　④企業債残高対給水収益比率は、平成15年度を最後に、現在に至るまで企業債新規借入の抑制に努めた結果、類似団体平均値と比較して顕著に少なくなっています。
　⑤料金回収率は、水道料金の基本料金の無償化4か月間(令和4年度：4か月間、令和5年度：6か月間）を実施したことで100％を下回りましたが、無償化を実施しなかった場合は104.63％となり、類似団体平均値を上回ります。給水に係る費用を給水収益で確保できておりますが、近年は維持管理費をはじめとした費用の増加に伴い、低下傾向にあります。
　⑥給水原価は類似団体平均を下回る水準で推移しており、効果的な事業運営が行われているといえます。
　⑦施設利用率は、類似団体平均値よりも高い水準を維持しており、効率的に施設を活用できています。
⑧有収率は、類似団体平均値よりも高い水準を維持できているものの、年々低下傾向にあります。</t>
    <phoneticPr fontId="4"/>
  </si>
  <si>
    <t>　現在は健全な経営状況ですが、本市の管路・施設の老朽化は着実に進行しており、今後さらなる事業費の増加が見込まれます。こうした厳しい経営環境の中でも、将来にわたり安定した事業運営を行うため、令和7年10月に料金改定を実施しました。
　本市では、令和3年3月に経営戦略を含む計画として策定した「高槻市水道事業基本計画(令和3年度～令和12年度)」に基づき、効率的な経営を行い、財源を確保しつつ必要な投資を行っているところですが、このうち経営戦略部分は、より質の高い内容となるよう、令和７年度中に改定予定です。
　管路の老朽化への対策については、過去の漏水履歴や埋設環境調査データを活用した更新基準に基づき、効果的に管路の更新を進めていきます。有収率の低下への対策については漏水調査を拡大し、早期に修繕することで向上を図ります。
　今後も、物価上昇等、社会情勢の変化が及ぼす影響を注視しつつ、健全な事業運営を持続できるよう、さらなる経営基盤の強化に取り組みます。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</si>
</sst>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7030A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7" fillId="0" borderId="9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12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0.81</c:v>
                </c:pt>
                <c:pt idx="1">
                  <c:v>0.68</c:v>
                </c:pt>
                <c:pt idx="2">
                  <c:v>0.81</c:v>
                </c:pt>
                <c:pt idx="3">
                  <c:v>0.71</c:v>
                </c:pt>
                <c:pt idx="4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1ED-AD01-ED533FA61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0.79</c:v>
                </c:pt>
                <c:pt idx="1">
                  <c:v>0.75</c:v>
                </c:pt>
                <c:pt idx="2">
                  <c:v>0.78</c:v>
                </c:pt>
                <c:pt idx="3">
                  <c:v>0.73</c:v>
                </c:pt>
                <c:pt idx="4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2-41ED-AD01-ED533FA61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90.84</c:v>
                </c:pt>
                <c:pt idx="1">
                  <c:v>89.26</c:v>
                </c:pt>
                <c:pt idx="2">
                  <c:v>87.9</c:v>
                </c:pt>
                <c:pt idx="3">
                  <c:v>88.1</c:v>
                </c:pt>
                <c:pt idx="4">
                  <c:v>94.16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9-43F4-8AB1-ECFEE09F8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64.41</c:v>
                </c:pt>
                <c:pt idx="1">
                  <c:v>64.11</c:v>
                </c:pt>
                <c:pt idx="2">
                  <c:v>63.81</c:v>
                </c:pt>
                <c:pt idx="3">
                  <c:v>63.58</c:v>
                </c:pt>
                <c:pt idx="4">
                  <c:v>64.13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9-43F4-8AB1-ECFEE09F8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95.2</c:v>
                </c:pt>
                <c:pt idx="1">
                  <c:v>95.76</c:v>
                </c:pt>
                <c:pt idx="2">
                  <c:v>95.1</c:v>
                </c:pt>
                <c:pt idx="3">
                  <c:v>93.75</c:v>
                </c:pt>
                <c:pt idx="4">
                  <c:v>93.38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4-4688-9F20-973B88B4C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91.64</c:v>
                </c:pt>
                <c:pt idx="1">
                  <c:v>92.09</c:v>
                </c:pt>
                <c:pt idx="2">
                  <c:v>91.76</c:v>
                </c:pt>
                <c:pt idx="3">
                  <c:v>91.22</c:v>
                </c:pt>
                <c:pt idx="4">
                  <c:v>90.98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4-4688-9F20-973B88B4C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123.05</c:v>
                </c:pt>
                <c:pt idx="1">
                  <c:v>117.74</c:v>
                </c:pt>
                <c:pt idx="2">
                  <c:v>115.09</c:v>
                </c:pt>
                <c:pt idx="3">
                  <c:v>115.13</c:v>
                </c:pt>
                <c:pt idx="4">
                  <c:v>111.43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F9-4EB6-8FA3-ED8346E94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112.59</c:v>
                </c:pt>
                <c:pt idx="1">
                  <c:v>113.87</c:v>
                </c:pt>
                <c:pt idx="2">
                  <c:v>109.87</c:v>
                </c:pt>
                <c:pt idx="3">
                  <c:v>109.81</c:v>
                </c:pt>
                <c:pt idx="4">
                  <c:v>108.66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9-4EB6-8FA3-ED8346E94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53.6</c:v>
                </c:pt>
                <c:pt idx="1">
                  <c:v>54.56</c:v>
                </c:pt>
                <c:pt idx="2">
                  <c:v>55.5</c:v>
                </c:pt>
                <c:pt idx="3">
                  <c:v>55.42</c:v>
                </c:pt>
                <c:pt idx="4">
                  <c:v>54.6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E-48BC-891D-9AF012561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51.62</c:v>
                </c:pt>
                <c:pt idx="1">
                  <c:v>52.16</c:v>
                </c:pt>
                <c:pt idx="2">
                  <c:v>52.59</c:v>
                </c:pt>
                <c:pt idx="3">
                  <c:v>52.74</c:v>
                </c:pt>
                <c:pt idx="4">
                  <c:v>53.15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E-48BC-891D-9AF012561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16.149999999999999</c:v>
                </c:pt>
                <c:pt idx="1">
                  <c:v>17.64</c:v>
                </c:pt>
                <c:pt idx="2">
                  <c:v>18.559999999999999</c:v>
                </c:pt>
                <c:pt idx="3">
                  <c:v>19.649999999999999</c:v>
                </c:pt>
                <c:pt idx="4">
                  <c:v>20.82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0-4E87-814A-BE2D83672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23.68</c:v>
                </c:pt>
                <c:pt idx="1">
                  <c:v>25.76</c:v>
                </c:pt>
                <c:pt idx="2">
                  <c:v>27.51</c:v>
                </c:pt>
                <c:pt idx="3">
                  <c:v>28.57</c:v>
                </c:pt>
                <c:pt idx="4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0-4E87-814A-BE2D83672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8-43CC-AD86-ED45F118D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8-43CC-AD86-ED45F118D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490.65</c:v>
                </c:pt>
                <c:pt idx="1">
                  <c:v>614.27</c:v>
                </c:pt>
                <c:pt idx="2">
                  <c:v>682.87</c:v>
                </c:pt>
                <c:pt idx="3">
                  <c:v>651.79</c:v>
                </c:pt>
                <c:pt idx="4">
                  <c:v>357.58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8-4997-BDFE-44550C0D3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239.45</c:v>
                </c:pt>
                <c:pt idx="1">
                  <c:v>246.01</c:v>
                </c:pt>
                <c:pt idx="2">
                  <c:v>228.89</c:v>
                </c:pt>
                <c:pt idx="3">
                  <c:v>232.66</c:v>
                </c:pt>
                <c:pt idx="4">
                  <c:v>217.12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8-4997-BDFE-44550C0D3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13.72</c:v>
                </c:pt>
                <c:pt idx="1">
                  <c:v>9.83</c:v>
                </c:pt>
                <c:pt idx="2">
                  <c:v>7.72</c:v>
                </c:pt>
                <c:pt idx="3">
                  <c:v>5.99</c:v>
                </c:pt>
                <c:pt idx="4">
                  <c:v>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9-4319-99F2-7C7422559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259.56</c:v>
                </c:pt>
                <c:pt idx="1">
                  <c:v>248.92</c:v>
                </c:pt>
                <c:pt idx="2">
                  <c:v>251.26</c:v>
                </c:pt>
                <c:pt idx="3">
                  <c:v>255.84</c:v>
                </c:pt>
                <c:pt idx="4">
                  <c:v>253.22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9-4319-99F2-7C7422559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110.05</c:v>
                </c:pt>
                <c:pt idx="1">
                  <c:v>108.8</c:v>
                </c:pt>
                <c:pt idx="2">
                  <c:v>95.78</c:v>
                </c:pt>
                <c:pt idx="3">
                  <c:v>90.82</c:v>
                </c:pt>
                <c:pt idx="4">
                  <c:v>94.91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F-4D47-8AF1-4153DA0B6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105.07</c:v>
                </c:pt>
                <c:pt idx="1">
                  <c:v>107.54</c:v>
                </c:pt>
                <c:pt idx="2">
                  <c:v>101.93</c:v>
                </c:pt>
                <c:pt idx="3">
                  <c:v>102.36</c:v>
                </c:pt>
                <c:pt idx="4">
                  <c:v>101.56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F-4D47-8AF1-4153DA0B6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126.78</c:v>
                </c:pt>
                <c:pt idx="1">
                  <c:v>131.47</c:v>
                </c:pt>
                <c:pt idx="2">
                  <c:v>137.32</c:v>
                </c:pt>
                <c:pt idx="3">
                  <c:v>136.63999999999999</c:v>
                </c:pt>
                <c:pt idx="4">
                  <c:v>140.16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C-440A-84AA-7011CD78E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153.71</c:v>
                </c:pt>
                <c:pt idx="1">
                  <c:v>155.9</c:v>
                </c:pt>
                <c:pt idx="2">
                  <c:v>162.47</c:v>
                </c:pt>
                <c:pt idx="3">
                  <c:v>165.52</c:v>
                </c:pt>
                <c:pt idx="4">
                  <c:v>169.99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C-440A-84AA-7011CD78E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2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1" t="str">
        <f>データ!H6</f>
        <v>大阪府　高槻市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2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A1</v>
      </c>
      <c r="X8" s="43"/>
      <c r="Y8" s="43"/>
      <c r="Z8" s="43"/>
      <c r="AA8" s="43"/>
      <c r="AB8" s="43"/>
      <c r="AC8" s="43"/>
      <c r="AD8" s="43" t="str">
        <f>データ!$M$6</f>
        <v>自治体職員</v>
      </c>
      <c r="AE8" s="43"/>
      <c r="AF8" s="43"/>
      <c r="AG8" s="43"/>
      <c r="AH8" s="43"/>
      <c r="AI8" s="43"/>
      <c r="AJ8" s="43"/>
      <c r="AK8" s="2"/>
      <c r="AL8" s="44">
        <f>データ!$R$6</f>
        <v>345589</v>
      </c>
      <c r="AM8" s="44"/>
      <c r="AN8" s="44"/>
      <c r="AO8" s="44"/>
      <c r="AP8" s="44"/>
      <c r="AQ8" s="44"/>
      <c r="AR8" s="44"/>
      <c r="AS8" s="44"/>
      <c r="AT8" s="45">
        <f>データ!$S$6</f>
        <v>105.29</v>
      </c>
      <c r="AU8" s="46"/>
      <c r="AV8" s="46"/>
      <c r="AW8" s="46"/>
      <c r="AX8" s="46"/>
      <c r="AY8" s="46"/>
      <c r="AZ8" s="46"/>
      <c r="BA8" s="46"/>
      <c r="BB8" s="47">
        <f>データ!$T$6</f>
        <v>3282.26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2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94.7</v>
      </c>
      <c r="J10" s="46"/>
      <c r="K10" s="46"/>
      <c r="L10" s="46"/>
      <c r="M10" s="46"/>
      <c r="N10" s="46"/>
      <c r="O10" s="77"/>
      <c r="P10" s="47">
        <f>データ!$P$6</f>
        <v>100</v>
      </c>
      <c r="Q10" s="47"/>
      <c r="R10" s="47"/>
      <c r="S10" s="47"/>
      <c r="T10" s="47"/>
      <c r="U10" s="47"/>
      <c r="V10" s="47"/>
      <c r="W10" s="44">
        <f>データ!$Q$6</f>
        <v>2420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344803</v>
      </c>
      <c r="AM10" s="44"/>
      <c r="AN10" s="44"/>
      <c r="AO10" s="44"/>
      <c r="AP10" s="44"/>
      <c r="AQ10" s="44"/>
      <c r="AR10" s="44"/>
      <c r="AS10" s="44"/>
      <c r="AT10" s="45">
        <f>データ!$V$6</f>
        <v>55.85</v>
      </c>
      <c r="AU10" s="46"/>
      <c r="AV10" s="46"/>
      <c r="AW10" s="46"/>
      <c r="AX10" s="46"/>
      <c r="AY10" s="46"/>
      <c r="AZ10" s="46"/>
      <c r="BA10" s="46"/>
      <c r="BB10" s="47">
        <f>データ!$W$6</f>
        <v>6173.73</v>
      </c>
      <c r="BC10" s="47"/>
      <c r="BD10" s="47"/>
      <c r="BE10" s="47"/>
      <c r="BF10" s="47"/>
      <c r="BG10" s="47"/>
      <c r="BH10" s="47"/>
      <c r="BI10" s="47"/>
      <c r="BJ10" s="2"/>
      <c r="BK10" s="2"/>
      <c r="BL10" s="59" t="s">
        <v>21</v>
      </c>
      <c r="BM10" s="60"/>
      <c r="BN10" s="61" t="s">
        <v>22</v>
      </c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2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3" t="s">
        <v>23</v>
      </c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</row>
    <row r="14" spans="1:78" ht="13.5" customHeight="1" x14ac:dyDescent="0.2">
      <c r="A14" s="2"/>
      <c r="B14" s="65" t="s">
        <v>24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7"/>
      <c r="BK14" s="2"/>
      <c r="BL14" s="71" t="s">
        <v>25</v>
      </c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3"/>
    </row>
    <row r="15" spans="1:78" ht="13.5" customHeight="1" x14ac:dyDescent="0.2">
      <c r="A15" s="2"/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70"/>
      <c r="BK15" s="2"/>
      <c r="BL15" s="74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6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112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1" t="s">
        <v>26</v>
      </c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3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4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6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8" t="s">
        <v>111</v>
      </c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8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8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8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8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8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8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8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8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8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8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8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8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8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8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8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8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BY55" s="79"/>
      <c r="BZ55" s="8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8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8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8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8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8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8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8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80"/>
    </row>
    <row r="60" spans="1:78" ht="13.5" customHeight="1" x14ac:dyDescent="0.2">
      <c r="A60" s="2"/>
      <c r="B60" s="68" t="s">
        <v>27</v>
      </c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70"/>
      <c r="BK60" s="2"/>
      <c r="BL60" s="78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80"/>
    </row>
    <row r="61" spans="1:78" ht="13.5" customHeight="1" x14ac:dyDescent="0.2">
      <c r="A61" s="2"/>
      <c r="B61" s="68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70"/>
      <c r="BK61" s="2"/>
      <c r="BL61" s="78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8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8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8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8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80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1" t="s">
        <v>28</v>
      </c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  <c r="BX64" s="72"/>
      <c r="BY64" s="72"/>
      <c r="BZ64" s="73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4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6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89" t="s">
        <v>113</v>
      </c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1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89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1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89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1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89"/>
      <c r="BM69" s="90"/>
      <c r="BN69" s="90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1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89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1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89"/>
      <c r="BM71" s="90"/>
      <c r="BN71" s="90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1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89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1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89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1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89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1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89"/>
      <c r="BM75" s="90"/>
      <c r="BN75" s="90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0"/>
      <c r="BZ75" s="91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89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1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89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1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89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1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89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1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89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1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89"/>
      <c r="BM81" s="90"/>
      <c r="BN81" s="90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0"/>
      <c r="BZ81" s="91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92"/>
      <c r="BM82" s="93"/>
      <c r="BN82" s="93"/>
      <c r="BO82" s="93"/>
      <c r="BP82" s="93"/>
      <c r="BQ82" s="93"/>
      <c r="BR82" s="93"/>
      <c r="BS82" s="93"/>
      <c r="BT82" s="93"/>
      <c r="BU82" s="93"/>
      <c r="BV82" s="93"/>
      <c r="BW82" s="93"/>
      <c r="BX82" s="93"/>
      <c r="BY82" s="93"/>
      <c r="BZ82" s="94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pTx68LTNwRWhoHFG/ZOcAPaA0amemJ1gsjnVbDPq5SZjDy7u9eeQStITbZS+NdahLhQcD0PwAJR4VbbTu8ZNPA==" saltValue="0w+lr6k3+M/09OeNlk/cWA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2024</v>
      </c>
      <c r="C6" s="20">
        <f t="shared" ref="C6:W6" si="3">C7</f>
        <v>272078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大阪府　高槻市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A1</v>
      </c>
      <c r="M6" s="20" t="str">
        <f t="shared" si="3"/>
        <v>自治体職員</v>
      </c>
      <c r="N6" s="21" t="str">
        <f t="shared" si="3"/>
        <v>-</v>
      </c>
      <c r="O6" s="21">
        <f t="shared" si="3"/>
        <v>94.7</v>
      </c>
      <c r="P6" s="21">
        <f t="shared" si="3"/>
        <v>100</v>
      </c>
      <c r="Q6" s="21">
        <f t="shared" si="3"/>
        <v>2420</v>
      </c>
      <c r="R6" s="21">
        <f t="shared" si="3"/>
        <v>345589</v>
      </c>
      <c r="S6" s="21">
        <f t="shared" si="3"/>
        <v>105.29</v>
      </c>
      <c r="T6" s="21">
        <f t="shared" si="3"/>
        <v>3282.26</v>
      </c>
      <c r="U6" s="21">
        <f t="shared" si="3"/>
        <v>344803</v>
      </c>
      <c r="V6" s="21">
        <f t="shared" si="3"/>
        <v>55.85</v>
      </c>
      <c r="W6" s="21">
        <f t="shared" si="3"/>
        <v>6173.73</v>
      </c>
      <c r="X6" s="22">
        <f>IF(X7="",NA(),X7)</f>
        <v>123.05</v>
      </c>
      <c r="Y6" s="22">
        <f t="shared" ref="Y6:AG6" si="4">IF(Y7="",NA(),Y7)</f>
        <v>117.74</v>
      </c>
      <c r="Z6" s="22">
        <f t="shared" si="4"/>
        <v>115.09</v>
      </c>
      <c r="AA6" s="22">
        <f t="shared" si="4"/>
        <v>115.13</v>
      </c>
      <c r="AB6" s="22">
        <f t="shared" si="4"/>
        <v>111.43</v>
      </c>
      <c r="AC6" s="22">
        <f t="shared" si="4"/>
        <v>112.59</v>
      </c>
      <c r="AD6" s="22">
        <f t="shared" si="4"/>
        <v>113.87</v>
      </c>
      <c r="AE6" s="22">
        <f t="shared" si="4"/>
        <v>109.87</v>
      </c>
      <c r="AF6" s="22">
        <f t="shared" si="4"/>
        <v>109.81</v>
      </c>
      <c r="AG6" s="22">
        <f t="shared" si="4"/>
        <v>108.66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1">
        <f t="shared" si="5"/>
        <v>0</v>
      </c>
      <c r="AO6" s="21">
        <f t="shared" si="5"/>
        <v>0</v>
      </c>
      <c r="AP6" s="21">
        <f t="shared" si="5"/>
        <v>0</v>
      </c>
      <c r="AQ6" s="21">
        <f t="shared" si="5"/>
        <v>0</v>
      </c>
      <c r="AR6" s="21">
        <f t="shared" si="5"/>
        <v>0</v>
      </c>
      <c r="AS6" s="21" t="str">
        <f>IF(AS7="","",IF(AS7="-","【-】","【"&amp;SUBSTITUTE(TEXT(AS7,"#,##0.00"),"-","△")&amp;"】"))</f>
        <v>【1.61】</v>
      </c>
      <c r="AT6" s="22">
        <f>IF(AT7="",NA(),AT7)</f>
        <v>490.65</v>
      </c>
      <c r="AU6" s="22">
        <f t="shared" ref="AU6:BC6" si="6">IF(AU7="",NA(),AU7)</f>
        <v>614.27</v>
      </c>
      <c r="AV6" s="22">
        <f t="shared" si="6"/>
        <v>682.87</v>
      </c>
      <c r="AW6" s="22">
        <f t="shared" si="6"/>
        <v>651.79</v>
      </c>
      <c r="AX6" s="22">
        <f t="shared" si="6"/>
        <v>357.58</v>
      </c>
      <c r="AY6" s="22">
        <f t="shared" si="6"/>
        <v>239.45</v>
      </c>
      <c r="AZ6" s="22">
        <f t="shared" si="6"/>
        <v>246.01</v>
      </c>
      <c r="BA6" s="22">
        <f t="shared" si="6"/>
        <v>228.89</v>
      </c>
      <c r="BB6" s="22">
        <f t="shared" si="6"/>
        <v>232.66</v>
      </c>
      <c r="BC6" s="22">
        <f t="shared" si="6"/>
        <v>217.12</v>
      </c>
      <c r="BD6" s="21" t="str">
        <f>IF(BD7="","",IF(BD7="-","【-】","【"&amp;SUBSTITUTE(TEXT(BD7,"#,##0.00"),"-","△")&amp;"】"))</f>
        <v>【239.69】</v>
      </c>
      <c r="BE6" s="22">
        <f>IF(BE7="",NA(),BE7)</f>
        <v>13.72</v>
      </c>
      <c r="BF6" s="22">
        <f t="shared" ref="BF6:BN6" si="7">IF(BF7="",NA(),BF7)</f>
        <v>9.83</v>
      </c>
      <c r="BG6" s="22">
        <f t="shared" si="7"/>
        <v>7.72</v>
      </c>
      <c r="BH6" s="22">
        <f t="shared" si="7"/>
        <v>5.99</v>
      </c>
      <c r="BI6" s="22">
        <f t="shared" si="7"/>
        <v>3.99</v>
      </c>
      <c r="BJ6" s="22">
        <f t="shared" si="7"/>
        <v>259.56</v>
      </c>
      <c r="BK6" s="22">
        <f t="shared" si="7"/>
        <v>248.92</v>
      </c>
      <c r="BL6" s="22">
        <f t="shared" si="7"/>
        <v>251.26</v>
      </c>
      <c r="BM6" s="22">
        <f t="shared" si="7"/>
        <v>255.84</v>
      </c>
      <c r="BN6" s="22">
        <f t="shared" si="7"/>
        <v>253.22</v>
      </c>
      <c r="BO6" s="21" t="str">
        <f>IF(BO7="","",IF(BO7="-","【-】","【"&amp;SUBSTITUTE(TEXT(BO7,"#,##0.00"),"-","△")&amp;"】"))</f>
        <v>【264.86】</v>
      </c>
      <c r="BP6" s="22">
        <f>IF(BP7="",NA(),BP7)</f>
        <v>110.05</v>
      </c>
      <c r="BQ6" s="22">
        <f t="shared" ref="BQ6:BY6" si="8">IF(BQ7="",NA(),BQ7)</f>
        <v>108.8</v>
      </c>
      <c r="BR6" s="22">
        <f t="shared" si="8"/>
        <v>95.78</v>
      </c>
      <c r="BS6" s="22">
        <f t="shared" si="8"/>
        <v>90.82</v>
      </c>
      <c r="BT6" s="22">
        <f t="shared" si="8"/>
        <v>94.91</v>
      </c>
      <c r="BU6" s="22">
        <f t="shared" si="8"/>
        <v>105.07</v>
      </c>
      <c r="BV6" s="22">
        <f t="shared" si="8"/>
        <v>107.54</v>
      </c>
      <c r="BW6" s="22">
        <f t="shared" si="8"/>
        <v>101.93</v>
      </c>
      <c r="BX6" s="22">
        <f t="shared" si="8"/>
        <v>102.36</v>
      </c>
      <c r="BY6" s="22">
        <f t="shared" si="8"/>
        <v>101.56</v>
      </c>
      <c r="BZ6" s="21" t="str">
        <f>IF(BZ7="","",IF(BZ7="-","【-】","【"&amp;SUBSTITUTE(TEXT(BZ7,"#,##0.00"),"-","△")&amp;"】"))</f>
        <v>【97.59】</v>
      </c>
      <c r="CA6" s="22">
        <f>IF(CA7="",NA(),CA7)</f>
        <v>126.78</v>
      </c>
      <c r="CB6" s="22">
        <f t="shared" ref="CB6:CJ6" si="9">IF(CB7="",NA(),CB7)</f>
        <v>131.47</v>
      </c>
      <c r="CC6" s="22">
        <f t="shared" si="9"/>
        <v>137.32</v>
      </c>
      <c r="CD6" s="22">
        <f t="shared" si="9"/>
        <v>136.63999999999999</v>
      </c>
      <c r="CE6" s="22">
        <f t="shared" si="9"/>
        <v>140.16</v>
      </c>
      <c r="CF6" s="22">
        <f t="shared" si="9"/>
        <v>153.71</v>
      </c>
      <c r="CG6" s="22">
        <f t="shared" si="9"/>
        <v>155.9</v>
      </c>
      <c r="CH6" s="22">
        <f t="shared" si="9"/>
        <v>162.47</v>
      </c>
      <c r="CI6" s="22">
        <f t="shared" si="9"/>
        <v>165.52</v>
      </c>
      <c r="CJ6" s="22">
        <f t="shared" si="9"/>
        <v>169.99</v>
      </c>
      <c r="CK6" s="21" t="str">
        <f>IF(CK7="","",IF(CK7="-","【-】","【"&amp;SUBSTITUTE(TEXT(CK7,"#,##0.00"),"-","△")&amp;"】"))</f>
        <v>【181.66】</v>
      </c>
      <c r="CL6" s="22">
        <f>IF(CL7="",NA(),CL7)</f>
        <v>90.84</v>
      </c>
      <c r="CM6" s="22">
        <f t="shared" ref="CM6:CU6" si="10">IF(CM7="",NA(),CM7)</f>
        <v>89.26</v>
      </c>
      <c r="CN6" s="22">
        <f t="shared" si="10"/>
        <v>87.9</v>
      </c>
      <c r="CO6" s="22">
        <f t="shared" si="10"/>
        <v>88.1</v>
      </c>
      <c r="CP6" s="22">
        <f t="shared" si="10"/>
        <v>94.16</v>
      </c>
      <c r="CQ6" s="22">
        <f t="shared" si="10"/>
        <v>64.41</v>
      </c>
      <c r="CR6" s="22">
        <f t="shared" si="10"/>
        <v>64.11</v>
      </c>
      <c r="CS6" s="22">
        <f t="shared" si="10"/>
        <v>63.81</v>
      </c>
      <c r="CT6" s="22">
        <f t="shared" si="10"/>
        <v>63.58</v>
      </c>
      <c r="CU6" s="22">
        <f t="shared" si="10"/>
        <v>64.13</v>
      </c>
      <c r="CV6" s="21" t="str">
        <f>IF(CV7="","",IF(CV7="-","【-】","【"&amp;SUBSTITUTE(TEXT(CV7,"#,##0.00"),"-","△")&amp;"】"))</f>
        <v>【60.21】</v>
      </c>
      <c r="CW6" s="22">
        <f>IF(CW7="",NA(),CW7)</f>
        <v>95.2</v>
      </c>
      <c r="CX6" s="22">
        <f t="shared" ref="CX6:DF6" si="11">IF(CX7="",NA(),CX7)</f>
        <v>95.76</v>
      </c>
      <c r="CY6" s="22">
        <f t="shared" si="11"/>
        <v>95.1</v>
      </c>
      <c r="CZ6" s="22">
        <f t="shared" si="11"/>
        <v>93.75</v>
      </c>
      <c r="DA6" s="22">
        <f t="shared" si="11"/>
        <v>93.38</v>
      </c>
      <c r="DB6" s="22">
        <f t="shared" si="11"/>
        <v>91.64</v>
      </c>
      <c r="DC6" s="22">
        <f t="shared" si="11"/>
        <v>92.09</v>
      </c>
      <c r="DD6" s="22">
        <f t="shared" si="11"/>
        <v>91.76</v>
      </c>
      <c r="DE6" s="22">
        <f t="shared" si="11"/>
        <v>91.22</v>
      </c>
      <c r="DF6" s="22">
        <f t="shared" si="11"/>
        <v>90.98</v>
      </c>
      <c r="DG6" s="21" t="str">
        <f>IF(DG7="","",IF(DG7="-","【-】","【"&amp;SUBSTITUTE(TEXT(DG7,"#,##0.00"),"-","△")&amp;"】"))</f>
        <v>【89.21】</v>
      </c>
      <c r="DH6" s="22">
        <f>IF(DH7="",NA(),DH7)</f>
        <v>53.6</v>
      </c>
      <c r="DI6" s="22">
        <f t="shared" ref="DI6:DQ6" si="12">IF(DI7="",NA(),DI7)</f>
        <v>54.56</v>
      </c>
      <c r="DJ6" s="22">
        <f t="shared" si="12"/>
        <v>55.5</v>
      </c>
      <c r="DK6" s="22">
        <f t="shared" si="12"/>
        <v>55.42</v>
      </c>
      <c r="DL6" s="22">
        <f t="shared" si="12"/>
        <v>54.6</v>
      </c>
      <c r="DM6" s="22">
        <f t="shared" si="12"/>
        <v>51.62</v>
      </c>
      <c r="DN6" s="22">
        <f t="shared" si="12"/>
        <v>52.16</v>
      </c>
      <c r="DO6" s="22">
        <f t="shared" si="12"/>
        <v>52.59</v>
      </c>
      <c r="DP6" s="22">
        <f t="shared" si="12"/>
        <v>52.74</v>
      </c>
      <c r="DQ6" s="22">
        <f t="shared" si="12"/>
        <v>53.15</v>
      </c>
      <c r="DR6" s="21" t="str">
        <f>IF(DR7="","",IF(DR7="-","【-】","【"&amp;SUBSTITUTE(TEXT(DR7,"#,##0.00"),"-","△")&amp;"】"))</f>
        <v>【52.41】</v>
      </c>
      <c r="DS6" s="22">
        <f>IF(DS7="",NA(),DS7)</f>
        <v>16.149999999999999</v>
      </c>
      <c r="DT6" s="22">
        <f t="shared" ref="DT6:EB6" si="13">IF(DT7="",NA(),DT7)</f>
        <v>17.64</v>
      </c>
      <c r="DU6" s="22">
        <f t="shared" si="13"/>
        <v>18.559999999999999</v>
      </c>
      <c r="DV6" s="22">
        <f t="shared" si="13"/>
        <v>19.649999999999999</v>
      </c>
      <c r="DW6" s="22">
        <f t="shared" si="13"/>
        <v>20.82</v>
      </c>
      <c r="DX6" s="22">
        <f t="shared" si="13"/>
        <v>23.68</v>
      </c>
      <c r="DY6" s="22">
        <f t="shared" si="13"/>
        <v>25.76</v>
      </c>
      <c r="DZ6" s="22">
        <f t="shared" si="13"/>
        <v>27.51</v>
      </c>
      <c r="EA6" s="22">
        <f t="shared" si="13"/>
        <v>28.57</v>
      </c>
      <c r="EB6" s="22">
        <f t="shared" si="13"/>
        <v>29.7</v>
      </c>
      <c r="EC6" s="21" t="str">
        <f>IF(EC7="","",IF(EC7="-","【-】","【"&amp;SUBSTITUTE(TEXT(EC7,"#,##0.00"),"-","△")&amp;"】"))</f>
        <v>【26.78】</v>
      </c>
      <c r="ED6" s="22">
        <f>IF(ED7="",NA(),ED7)</f>
        <v>0.81</v>
      </c>
      <c r="EE6" s="22">
        <f t="shared" ref="EE6:EM6" si="14">IF(EE7="",NA(),EE7)</f>
        <v>0.68</v>
      </c>
      <c r="EF6" s="22">
        <f t="shared" si="14"/>
        <v>0.81</v>
      </c>
      <c r="EG6" s="22">
        <f t="shared" si="14"/>
        <v>0.71</v>
      </c>
      <c r="EH6" s="22">
        <f t="shared" si="14"/>
        <v>0.73</v>
      </c>
      <c r="EI6" s="22">
        <f t="shared" si="14"/>
        <v>0.79</v>
      </c>
      <c r="EJ6" s="22">
        <f t="shared" si="14"/>
        <v>0.75</v>
      </c>
      <c r="EK6" s="22">
        <f t="shared" si="14"/>
        <v>0.78</v>
      </c>
      <c r="EL6" s="22">
        <f t="shared" si="14"/>
        <v>0.73</v>
      </c>
      <c r="EM6" s="22">
        <f t="shared" si="14"/>
        <v>0.69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2">
      <c r="A7" s="15"/>
      <c r="B7" s="24">
        <v>2024</v>
      </c>
      <c r="C7" s="24">
        <v>272078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94.7</v>
      </c>
      <c r="P7" s="25">
        <v>100</v>
      </c>
      <c r="Q7" s="25">
        <v>2420</v>
      </c>
      <c r="R7" s="25">
        <v>345589</v>
      </c>
      <c r="S7" s="25">
        <v>105.29</v>
      </c>
      <c r="T7" s="25">
        <v>3282.26</v>
      </c>
      <c r="U7" s="25">
        <v>344803</v>
      </c>
      <c r="V7" s="25">
        <v>55.85</v>
      </c>
      <c r="W7" s="25">
        <v>6173.73</v>
      </c>
      <c r="X7" s="25">
        <v>123.05</v>
      </c>
      <c r="Y7" s="25">
        <v>117.74</v>
      </c>
      <c r="Z7" s="25">
        <v>115.09</v>
      </c>
      <c r="AA7" s="25">
        <v>115.13</v>
      </c>
      <c r="AB7" s="25">
        <v>111.43</v>
      </c>
      <c r="AC7" s="25">
        <v>112.59</v>
      </c>
      <c r="AD7" s="25">
        <v>113.87</v>
      </c>
      <c r="AE7" s="25">
        <v>109.87</v>
      </c>
      <c r="AF7" s="25">
        <v>109.81</v>
      </c>
      <c r="AG7" s="25">
        <v>108.66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</v>
      </c>
      <c r="AO7" s="25">
        <v>0</v>
      </c>
      <c r="AP7" s="25">
        <v>0</v>
      </c>
      <c r="AQ7" s="25">
        <v>0</v>
      </c>
      <c r="AR7" s="25">
        <v>0</v>
      </c>
      <c r="AS7" s="25">
        <v>1.61</v>
      </c>
      <c r="AT7" s="25">
        <v>490.65</v>
      </c>
      <c r="AU7" s="25">
        <v>614.27</v>
      </c>
      <c r="AV7" s="25">
        <v>682.87</v>
      </c>
      <c r="AW7" s="25">
        <v>651.79</v>
      </c>
      <c r="AX7" s="25">
        <v>357.58</v>
      </c>
      <c r="AY7" s="25">
        <v>239.45</v>
      </c>
      <c r="AZ7" s="25">
        <v>246.01</v>
      </c>
      <c r="BA7" s="25">
        <v>228.89</v>
      </c>
      <c r="BB7" s="25">
        <v>232.66</v>
      </c>
      <c r="BC7" s="25">
        <v>217.12</v>
      </c>
      <c r="BD7" s="25">
        <v>239.69</v>
      </c>
      <c r="BE7" s="25">
        <v>13.72</v>
      </c>
      <c r="BF7" s="25">
        <v>9.83</v>
      </c>
      <c r="BG7" s="25">
        <v>7.72</v>
      </c>
      <c r="BH7" s="25">
        <v>5.99</v>
      </c>
      <c r="BI7" s="25">
        <v>3.99</v>
      </c>
      <c r="BJ7" s="25">
        <v>259.56</v>
      </c>
      <c r="BK7" s="25">
        <v>248.92</v>
      </c>
      <c r="BL7" s="25">
        <v>251.26</v>
      </c>
      <c r="BM7" s="25">
        <v>255.84</v>
      </c>
      <c r="BN7" s="25">
        <v>253.22</v>
      </c>
      <c r="BO7" s="25">
        <v>264.86</v>
      </c>
      <c r="BP7" s="25">
        <v>110.05</v>
      </c>
      <c r="BQ7" s="25">
        <v>108.8</v>
      </c>
      <c r="BR7" s="25">
        <v>95.78</v>
      </c>
      <c r="BS7" s="25">
        <v>90.82</v>
      </c>
      <c r="BT7" s="25">
        <v>94.91</v>
      </c>
      <c r="BU7" s="25">
        <v>105.07</v>
      </c>
      <c r="BV7" s="25">
        <v>107.54</v>
      </c>
      <c r="BW7" s="25">
        <v>101.93</v>
      </c>
      <c r="BX7" s="25">
        <v>102.36</v>
      </c>
      <c r="BY7" s="25">
        <v>101.56</v>
      </c>
      <c r="BZ7" s="25">
        <v>97.59</v>
      </c>
      <c r="CA7" s="25">
        <v>126.78</v>
      </c>
      <c r="CB7" s="25">
        <v>131.47</v>
      </c>
      <c r="CC7" s="25">
        <v>137.32</v>
      </c>
      <c r="CD7" s="25">
        <v>136.63999999999999</v>
      </c>
      <c r="CE7" s="25">
        <v>140.16</v>
      </c>
      <c r="CF7" s="25">
        <v>153.71</v>
      </c>
      <c r="CG7" s="25">
        <v>155.9</v>
      </c>
      <c r="CH7" s="25">
        <v>162.47</v>
      </c>
      <c r="CI7" s="25">
        <v>165.52</v>
      </c>
      <c r="CJ7" s="25">
        <v>169.99</v>
      </c>
      <c r="CK7" s="25">
        <v>181.66</v>
      </c>
      <c r="CL7" s="25">
        <v>90.84</v>
      </c>
      <c r="CM7" s="25">
        <v>89.26</v>
      </c>
      <c r="CN7" s="25">
        <v>87.9</v>
      </c>
      <c r="CO7" s="25">
        <v>88.1</v>
      </c>
      <c r="CP7" s="25">
        <v>94.16</v>
      </c>
      <c r="CQ7" s="25">
        <v>64.41</v>
      </c>
      <c r="CR7" s="25">
        <v>64.11</v>
      </c>
      <c r="CS7" s="25">
        <v>63.81</v>
      </c>
      <c r="CT7" s="25">
        <v>63.58</v>
      </c>
      <c r="CU7" s="25">
        <v>64.13</v>
      </c>
      <c r="CV7" s="25">
        <v>60.21</v>
      </c>
      <c r="CW7" s="25">
        <v>95.2</v>
      </c>
      <c r="CX7" s="25">
        <v>95.76</v>
      </c>
      <c r="CY7" s="25">
        <v>95.1</v>
      </c>
      <c r="CZ7" s="25">
        <v>93.75</v>
      </c>
      <c r="DA7" s="25">
        <v>93.38</v>
      </c>
      <c r="DB7" s="25">
        <v>91.64</v>
      </c>
      <c r="DC7" s="25">
        <v>92.09</v>
      </c>
      <c r="DD7" s="25">
        <v>91.76</v>
      </c>
      <c r="DE7" s="25">
        <v>91.22</v>
      </c>
      <c r="DF7" s="25">
        <v>90.98</v>
      </c>
      <c r="DG7" s="25">
        <v>89.21</v>
      </c>
      <c r="DH7" s="25">
        <v>53.6</v>
      </c>
      <c r="DI7" s="25">
        <v>54.56</v>
      </c>
      <c r="DJ7" s="25">
        <v>55.5</v>
      </c>
      <c r="DK7" s="25">
        <v>55.42</v>
      </c>
      <c r="DL7" s="25">
        <v>54.6</v>
      </c>
      <c r="DM7" s="25">
        <v>51.62</v>
      </c>
      <c r="DN7" s="25">
        <v>52.16</v>
      </c>
      <c r="DO7" s="25">
        <v>52.59</v>
      </c>
      <c r="DP7" s="25">
        <v>52.74</v>
      </c>
      <c r="DQ7" s="25">
        <v>53.15</v>
      </c>
      <c r="DR7" s="25">
        <v>52.41</v>
      </c>
      <c r="DS7" s="25">
        <v>16.149999999999999</v>
      </c>
      <c r="DT7" s="25">
        <v>17.64</v>
      </c>
      <c r="DU7" s="25">
        <v>18.559999999999999</v>
      </c>
      <c r="DV7" s="25">
        <v>19.649999999999999</v>
      </c>
      <c r="DW7" s="25">
        <v>20.82</v>
      </c>
      <c r="DX7" s="25">
        <v>23.68</v>
      </c>
      <c r="DY7" s="25">
        <v>25.76</v>
      </c>
      <c r="DZ7" s="25">
        <v>27.51</v>
      </c>
      <c r="EA7" s="25">
        <v>28.57</v>
      </c>
      <c r="EB7" s="25">
        <v>29.7</v>
      </c>
      <c r="EC7" s="25">
        <v>26.78</v>
      </c>
      <c r="ED7" s="25">
        <v>0.81</v>
      </c>
      <c r="EE7" s="25">
        <v>0.68</v>
      </c>
      <c r="EF7" s="25">
        <v>0.81</v>
      </c>
      <c r="EG7" s="25">
        <v>0.71</v>
      </c>
      <c r="EH7" s="25">
        <v>0.73</v>
      </c>
      <c r="EI7" s="25">
        <v>0.79</v>
      </c>
      <c r="EJ7" s="25">
        <v>0.75</v>
      </c>
      <c r="EK7" s="25">
        <v>0.78</v>
      </c>
      <c r="EL7" s="25">
        <v>0.73</v>
      </c>
      <c r="EM7" s="25">
        <v>0.69</v>
      </c>
      <c r="EN7" s="25">
        <v>0.59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108</v>
      </c>
      <c r="D13" t="s">
        <v>108</v>
      </c>
      <c r="E13" t="s">
        <v>108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椎原　知春</cp:lastModifiedBy>
  <dcterms:created xsi:type="dcterms:W3CDTF">2025-12-12T09:19:36Z</dcterms:created>
  <dcterms:modified xsi:type="dcterms:W3CDTF">2026-02-19T02:35:47Z</dcterms:modified>
  <cp:category/>
</cp:coreProperties>
</file>