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7_アップロード\02_アップロードデータ（分析表）\01-1_作業用\"/>
    </mc:Choice>
  </mc:AlternateContent>
  <xr:revisionPtr revIDLastSave="0" documentId="13_ncr:1_{74C148C6-A8E7-4911-8D5A-0AD3F1462EA2}" xr6:coauthVersionLast="47" xr6:coauthVersionMax="47" xr10:uidLastSave="{00000000-0000-0000-0000-000000000000}"/>
  <workbookProtection workbookAlgorithmName="SHA-512" workbookHashValue="zAqIqF3rOY1qNI4y0kYJo9dh8OGQiVXRrrTHirWWzHsU+NInfZmVCQhQBXBk/a+JM78L7A5aXEWSuZVsHWQCqQ==" workbookSaltValue="XsZaUCso++nMJkwsLlLaDQ==" workbookSpinCount="100000" lockStructure="1"/>
  <bookViews>
    <workbookView xWindow="2868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W10" i="4" s="1"/>
  <c r="P6" i="5"/>
  <c r="O6" i="5"/>
  <c r="I10" i="4" s="1"/>
  <c r="N6" i="5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I85" i="4"/>
  <c r="BB10" i="4"/>
  <c r="AT10" i="4"/>
  <c r="AL10" i="4"/>
  <c r="P10" i="4"/>
  <c r="B10" i="4"/>
  <c r="AD8" i="4"/>
  <c r="W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<sst xmlns="http://schemas.openxmlformats.org/spreadsheetml/2006/main" count="228" uniqueCount="113">
  <si>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</si>
  <si>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</si>
  <si>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</si>
  <si>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</si>
  <si>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</si>
  <si>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</si>
  <si>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</si>
  <si>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</si>
  <si>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</si>
  <si>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</si>
  <si>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</si>
  <si>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</si>
  <si>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</si>
  <si>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</si>
  <si>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</si>
  <si>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</si>
  <si>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</si>
  <si>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</si>
  <si>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</si>
  <si>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</si>
  <si>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</si>
  <si>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</si>
  <si>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</si>
  <si>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</si>
  <si>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</si>
  <si>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</si>
  <si>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</si>
  <si>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</si>
  <si>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</si>
  <si>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</si>
  <si>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</si>
  <si>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</si>
  <si>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</si>
  <si>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</si>
  <si>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</si>
  <si>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</si>
  <si>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</si>
  <si>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</si>
  <si>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</si>
  <si>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</si>
  <si>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</si>
  <si>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</si>
  <si>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</si>
  <si>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</si>
  <si>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</si>
  <si>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</si>
  <si>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</si>
  <si>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</si>
  <si>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</si>
  <si>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</si>
  <si>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</si>
  <si>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</si>
  <si>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</si>
  <si>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</si>
  <si>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</si>
  <si>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</si>
  <si>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</si>
  <si>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</si>
  <si>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</si>
  <si>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</si>
  <si>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</si>
  <si>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</si>
  <si>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</si>
  <si>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</si>
  <si>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</si>
  <si>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</si>
  <si>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</si>
  <si>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</si>
  <si>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</si>
  <si>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</si>
  <si>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</si>
  <si>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</si>
  <si>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</si>
  <si>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</si>
  <si>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</si>
  <si>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</si>
  <si>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</si>
  <si>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</si>
  <si>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</si>
  <si>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</si>
  <si>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</si>
  <si>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</si>
  <si>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</si>
  <si>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</si>
  <si>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</si>
  <si>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</si>
  <si>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</si>
  <si>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</si>
  <si>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</si>
  <si>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</si>
  <si>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</si>
  <si>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</si>
  <si>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</si>
  <si>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豊中市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</si>
  <si>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</si>
  <si>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</si>
  <si>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</si>
  <si>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</si>
  <si>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</si>
  <si>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</si>
  <si>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</si>
  <si>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</si>
  <si>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</si>
  <si>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</si>
  <si>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</si>
  <si>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</si>
  <si>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</si>
  <si>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</si>
  <si>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</si>
  <si>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</si>
  <si>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と管路経年化率は、増加傾向にあり、施設の老朽化が進んでいますが、早くから高品質の材料を使用してきたことや、「豊中市水道施設整備計画」に基づき計画的に更新していることから、管路更新率は、管路の健全性を確保できるとする独自の更新基準である1%以上を達成できています。</t>
    <phoneticPr fontId="4"/>
  </si>
  <si>
    <r>
      <t>　経常収支比率は、有収水量の減少による給水収益の減少に伴い減少傾向ですが、健全経営の水準とされる100％を上回っています。
　流動比率は、</t>
    </r>
    <r>
      <rPr>
        <sz val="11"/>
        <color theme="1"/>
        <rFont val="ＭＳ ゴシック"/>
        <family val="3"/>
        <charset val="128"/>
      </rPr>
      <t>100%を上回っており、一定の支払能力を維持できています。
　企業債残高対給水収益比率は、過去からの継続的な投資の影響により、類似団体平均値や全国平均と比べて高い値となっています。
　料金回収率は、水需要の減少に伴い、事業に必要な費用を給水収益で賄えているとされる100％を下回っています。
　給水原価は、事務事業の効率化に努める一方で、物価や人件費の上昇により、増加傾向にあります。
　施設利用率は、水需要の減少に伴って減少傾向にあります。
　有収率は、効率的な施設整備や漏水防止対策を進めていることもあり、全国的にみても高い水準にあります。</t>
    </r>
    <phoneticPr fontId="4"/>
  </si>
  <si>
    <r>
      <t>　これらの指標からは、料金水準や企業債残高、管路の老朽化について課題があると示唆されました。
　本市の経営戦略である「第2次とよなか水未来構想（計画期間：平成30年度～令和9年度）」の定期的な見直しを行う中で、経営の悪化が見込まれたことから、</t>
    </r>
    <r>
      <rPr>
        <sz val="11"/>
        <color theme="1"/>
        <rFont val="ＭＳ ゴシック"/>
        <family val="3"/>
        <charset val="128"/>
      </rPr>
      <t>令和6年度に料金改定を実施</t>
    </r>
    <r>
      <rPr>
        <sz val="11"/>
        <color theme="1"/>
        <rFont val="ＭＳ ゴシック"/>
        <family val="3"/>
        <charset val="128"/>
      </rPr>
      <t>しました。
　企業債については、料金改定後の経営状況を踏まえ、起債充当率のあり方などについて、検討していきます。
　管路の老朽化への対策については、「豊中市水道施設整備計画」において、独自の更新基準年数を設定しており、管路更新率1％以上を維持することで対応可能と見込んでいます。
  今後も経営状況を注視しながら、計画的な施設更新を行っていきます。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</si>
</sst>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1.0900000000000001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1.05</c:v>
                </c:pt>
                <c:pt idx="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4-4FBB-94A8-7B03118E2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0.75</c:v>
                </c:pt>
                <c:pt idx="2">
                  <c:v>0.78</c:v>
                </c:pt>
                <c:pt idx="3">
                  <c:v>0.73</c:v>
                </c:pt>
                <c:pt idx="4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4-4FBB-94A8-7B03118E2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55.7</c:v>
                </c:pt>
                <c:pt idx="1">
                  <c:v>54.83</c:v>
                </c:pt>
                <c:pt idx="2">
                  <c:v>53.97</c:v>
                </c:pt>
                <c:pt idx="3">
                  <c:v>53.58</c:v>
                </c:pt>
                <c:pt idx="4">
                  <c:v>53.35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14E-A714-BBC5CF02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64.41</c:v>
                </c:pt>
                <c:pt idx="1">
                  <c:v>64.11</c:v>
                </c:pt>
                <c:pt idx="2">
                  <c:v>63.81</c:v>
                </c:pt>
                <c:pt idx="3">
                  <c:v>63.58</c:v>
                </c:pt>
                <c:pt idx="4">
                  <c:v>64.13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14E-A714-BBC5CF02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97.76</c:v>
                </c:pt>
                <c:pt idx="1">
                  <c:v>98.25</c:v>
                </c:pt>
                <c:pt idx="2">
                  <c:v>98.21</c:v>
                </c:pt>
                <c:pt idx="3">
                  <c:v>97.77</c:v>
                </c:pt>
                <c:pt idx="4">
                  <c:v>98.01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9AB-AC4E-9C718A5A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91.64</c:v>
                </c:pt>
                <c:pt idx="1">
                  <c:v>92.09</c:v>
                </c:pt>
                <c:pt idx="2">
                  <c:v>91.76</c:v>
                </c:pt>
                <c:pt idx="3">
                  <c:v>91.22</c:v>
                </c:pt>
                <c:pt idx="4">
                  <c:v>90.98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0-49AB-AC4E-9C718A5A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111.03</c:v>
                </c:pt>
                <c:pt idx="1">
                  <c:v>106.83</c:v>
                </c:pt>
                <c:pt idx="2">
                  <c:v>106.62</c:v>
                </c:pt>
                <c:pt idx="3">
                  <c:v>105.25</c:v>
                </c:pt>
                <c:pt idx="4">
                  <c:v>104.76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2-4D45-B63B-BA7FA5E9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112.59</c:v>
                </c:pt>
                <c:pt idx="1">
                  <c:v>113.87</c:v>
                </c:pt>
                <c:pt idx="2">
                  <c:v>109.87</c:v>
                </c:pt>
                <c:pt idx="3">
                  <c:v>109.81</c:v>
                </c:pt>
                <c:pt idx="4">
                  <c:v>108.66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2-4D45-B63B-BA7FA5E9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51.37</c:v>
                </c:pt>
                <c:pt idx="1">
                  <c:v>51.69</c:v>
                </c:pt>
                <c:pt idx="2">
                  <c:v>52.24</c:v>
                </c:pt>
                <c:pt idx="3">
                  <c:v>52.56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E-43A9-95EE-F2601B32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51.62</c:v>
                </c:pt>
                <c:pt idx="1">
                  <c:v>52.16</c:v>
                </c:pt>
                <c:pt idx="2">
                  <c:v>52.59</c:v>
                </c:pt>
                <c:pt idx="3">
                  <c:v>52.74</c:v>
                </c:pt>
                <c:pt idx="4">
                  <c:v>53.15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E-43A9-95EE-F2601B32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27.2</c:v>
                </c:pt>
                <c:pt idx="1">
                  <c:v>27.72</c:v>
                </c:pt>
                <c:pt idx="2">
                  <c:v>28.15</c:v>
                </c:pt>
                <c:pt idx="3">
                  <c:v>28.72</c:v>
                </c:pt>
                <c:pt idx="4">
                  <c:v>29.37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5-408F-B0BF-62EB56226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23.68</c:v>
                </c:pt>
                <c:pt idx="1">
                  <c:v>25.76</c:v>
                </c:pt>
                <c:pt idx="2">
                  <c:v>27.51</c:v>
                </c:pt>
                <c:pt idx="3">
                  <c:v>28.57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5-408F-B0BF-62EB56226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C-468C-B560-76DB89B97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68C-B560-76DB89B97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161</c:v>
                </c:pt>
                <c:pt idx="1">
                  <c:v>169.08</c:v>
                </c:pt>
                <c:pt idx="2">
                  <c:v>160.55000000000001</c:v>
                </c:pt>
                <c:pt idx="3">
                  <c:v>156.91</c:v>
                </c:pt>
                <c:pt idx="4">
                  <c:v>161.58000000000001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9-442A-88B8-1CEC8BEB1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239.45</c:v>
                </c:pt>
                <c:pt idx="1">
                  <c:v>246.01</c:v>
                </c:pt>
                <c:pt idx="2">
                  <c:v>228.89</c:v>
                </c:pt>
                <c:pt idx="3">
                  <c:v>232.66</c:v>
                </c:pt>
                <c:pt idx="4">
                  <c:v>217.12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9-442A-88B8-1CEC8BEB1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340.31</c:v>
                </c:pt>
                <c:pt idx="1">
                  <c:v>340.48</c:v>
                </c:pt>
                <c:pt idx="2">
                  <c:v>343.17</c:v>
                </c:pt>
                <c:pt idx="3">
                  <c:v>349.35</c:v>
                </c:pt>
                <c:pt idx="4">
                  <c:v>348.2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B-42B5-91E4-36620447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259.56</c:v>
                </c:pt>
                <c:pt idx="1">
                  <c:v>248.92</c:v>
                </c:pt>
                <c:pt idx="2">
                  <c:v>251.26</c:v>
                </c:pt>
                <c:pt idx="3">
                  <c:v>255.84</c:v>
                </c:pt>
                <c:pt idx="4">
                  <c:v>253.22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B-42B5-91E4-36620447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101.93</c:v>
                </c:pt>
                <c:pt idx="1">
                  <c:v>97.42</c:v>
                </c:pt>
                <c:pt idx="2">
                  <c:v>96.92</c:v>
                </c:pt>
                <c:pt idx="3">
                  <c:v>96.33</c:v>
                </c:pt>
                <c:pt idx="4">
                  <c:v>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2-4B32-B910-583A427D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105.07</c:v>
                </c:pt>
                <c:pt idx="1">
                  <c:v>107.54</c:v>
                </c:pt>
                <c:pt idx="2">
                  <c:v>101.93</c:v>
                </c:pt>
                <c:pt idx="3">
                  <c:v>102.36</c:v>
                </c:pt>
                <c:pt idx="4">
                  <c:v>101.56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B32-B910-583A427D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153.57</c:v>
                </c:pt>
                <c:pt idx="1">
                  <c:v>160.24</c:v>
                </c:pt>
                <c:pt idx="2">
                  <c:v>161.35</c:v>
                </c:pt>
                <c:pt idx="3">
                  <c:v>162.84</c:v>
                </c:pt>
                <c:pt idx="4">
                  <c:v>166.35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5-495A-BE6B-C38DCEC5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153.71</c:v>
                </c:pt>
                <c:pt idx="1">
                  <c:v>155.9</c:v>
                </c:pt>
                <c:pt idx="2">
                  <c:v>162.47</c:v>
                </c:pt>
                <c:pt idx="3">
                  <c:v>165.52</c:v>
                </c:pt>
                <c:pt idx="4">
                  <c:v>169.99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5-495A-BE6B-C38DCEC5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大阪府　豊中市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A1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405955</v>
      </c>
      <c r="AM8" s="44"/>
      <c r="AN8" s="44"/>
      <c r="AO8" s="44"/>
      <c r="AP8" s="44"/>
      <c r="AQ8" s="44"/>
      <c r="AR8" s="44"/>
      <c r="AS8" s="44"/>
      <c r="AT8" s="45">
        <f>データ!$S$6</f>
        <v>36.39</v>
      </c>
      <c r="AU8" s="46"/>
      <c r="AV8" s="46"/>
      <c r="AW8" s="46"/>
      <c r="AX8" s="46"/>
      <c r="AY8" s="46"/>
      <c r="AZ8" s="46"/>
      <c r="BA8" s="46"/>
      <c r="BB8" s="47">
        <f>データ!$T$6</f>
        <v>11155.67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47.9</v>
      </c>
      <c r="J10" s="46"/>
      <c r="K10" s="46"/>
      <c r="L10" s="46"/>
      <c r="M10" s="46"/>
      <c r="N10" s="46"/>
      <c r="O10" s="80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2838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405416</v>
      </c>
      <c r="AM10" s="44"/>
      <c r="AN10" s="44"/>
      <c r="AO10" s="44"/>
      <c r="AP10" s="44"/>
      <c r="AQ10" s="44"/>
      <c r="AR10" s="44"/>
      <c r="AS10" s="44"/>
      <c r="AT10" s="45">
        <f>データ!$V$6</f>
        <v>36.6</v>
      </c>
      <c r="AU10" s="46"/>
      <c r="AV10" s="46"/>
      <c r="AW10" s="46"/>
      <c r="AX10" s="46"/>
      <c r="AY10" s="46"/>
      <c r="AZ10" s="46"/>
      <c r="BA10" s="46"/>
      <c r="BB10" s="47">
        <f>データ!$W$6</f>
        <v>11076.94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6OHdOOHo7isHDLc0bauCW6mjtjWQvqrIAtUT1jc7xBJ4vdcsh+t59JtpzuLL3qOBHr29AyPm/WHTv2M6Yqr7CQ==" saltValue="MgBBU2Fujf8nW5Jj6/0IL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272035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大阪府　豊中市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47.9</v>
      </c>
      <c r="P6" s="21">
        <f t="shared" si="3"/>
        <v>100</v>
      </c>
      <c r="Q6" s="21">
        <f t="shared" si="3"/>
        <v>2838</v>
      </c>
      <c r="R6" s="21">
        <f t="shared" si="3"/>
        <v>405955</v>
      </c>
      <c r="S6" s="21">
        <f t="shared" si="3"/>
        <v>36.39</v>
      </c>
      <c r="T6" s="21">
        <f t="shared" si="3"/>
        <v>11155.67</v>
      </c>
      <c r="U6" s="21">
        <f t="shared" si="3"/>
        <v>405416</v>
      </c>
      <c r="V6" s="21">
        <f t="shared" si="3"/>
        <v>36.6</v>
      </c>
      <c r="W6" s="21">
        <f t="shared" si="3"/>
        <v>11076.94</v>
      </c>
      <c r="X6" s="22">
        <f>IF(X7="",NA(),X7)</f>
        <v>111.03</v>
      </c>
      <c r="Y6" s="22">
        <f t="shared" ref="Y6:AG6" si="4">IF(Y7="",NA(),Y7)</f>
        <v>106.83</v>
      </c>
      <c r="Z6" s="22">
        <f t="shared" si="4"/>
        <v>106.62</v>
      </c>
      <c r="AA6" s="22">
        <f t="shared" si="4"/>
        <v>105.25</v>
      </c>
      <c r="AB6" s="22">
        <f t="shared" si="4"/>
        <v>104.76</v>
      </c>
      <c r="AC6" s="22">
        <f t="shared" si="4"/>
        <v>112.59</v>
      </c>
      <c r="AD6" s="22">
        <f t="shared" si="4"/>
        <v>113.87</v>
      </c>
      <c r="AE6" s="22">
        <f t="shared" si="4"/>
        <v>109.87</v>
      </c>
      <c r="AF6" s="22">
        <f t="shared" si="4"/>
        <v>109.81</v>
      </c>
      <c r="AG6" s="22">
        <f t="shared" si="4"/>
        <v>108.66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161</v>
      </c>
      <c r="AU6" s="22">
        <f t="shared" ref="AU6:BC6" si="6">IF(AU7="",NA(),AU7)</f>
        <v>169.08</v>
      </c>
      <c r="AV6" s="22">
        <f t="shared" si="6"/>
        <v>160.55000000000001</v>
      </c>
      <c r="AW6" s="22">
        <f t="shared" si="6"/>
        <v>156.91</v>
      </c>
      <c r="AX6" s="22">
        <f t="shared" si="6"/>
        <v>161.58000000000001</v>
      </c>
      <c r="AY6" s="22">
        <f t="shared" si="6"/>
        <v>239.45</v>
      </c>
      <c r="AZ6" s="22">
        <f t="shared" si="6"/>
        <v>246.01</v>
      </c>
      <c r="BA6" s="22">
        <f t="shared" si="6"/>
        <v>228.89</v>
      </c>
      <c r="BB6" s="22">
        <f t="shared" si="6"/>
        <v>232.66</v>
      </c>
      <c r="BC6" s="22">
        <f t="shared" si="6"/>
        <v>217.12</v>
      </c>
      <c r="BD6" s="21" t="str">
        <f>IF(BD7="","",IF(BD7="-","【-】","【"&amp;SUBSTITUTE(TEXT(BD7,"#,##0.00"),"-","△")&amp;"】"))</f>
        <v>【239.69】</v>
      </c>
      <c r="BE6" s="22">
        <f>IF(BE7="",NA(),BE7)</f>
        <v>340.31</v>
      </c>
      <c r="BF6" s="22">
        <f t="shared" ref="BF6:BN6" si="7">IF(BF7="",NA(),BF7)</f>
        <v>340.48</v>
      </c>
      <c r="BG6" s="22">
        <f t="shared" si="7"/>
        <v>343.17</v>
      </c>
      <c r="BH6" s="22">
        <f t="shared" si="7"/>
        <v>349.35</v>
      </c>
      <c r="BI6" s="22">
        <f t="shared" si="7"/>
        <v>348.2</v>
      </c>
      <c r="BJ6" s="22">
        <f t="shared" si="7"/>
        <v>259.56</v>
      </c>
      <c r="BK6" s="22">
        <f t="shared" si="7"/>
        <v>248.92</v>
      </c>
      <c r="BL6" s="22">
        <f t="shared" si="7"/>
        <v>251.26</v>
      </c>
      <c r="BM6" s="22">
        <f t="shared" si="7"/>
        <v>255.84</v>
      </c>
      <c r="BN6" s="22">
        <f t="shared" si="7"/>
        <v>253.22</v>
      </c>
      <c r="BO6" s="21" t="str">
        <f>IF(BO7="","",IF(BO7="-","【-】","【"&amp;SUBSTITUTE(TEXT(BO7,"#,##0.00"),"-","△")&amp;"】"))</f>
        <v>【264.86】</v>
      </c>
      <c r="BP6" s="22">
        <f>IF(BP7="",NA(),BP7)</f>
        <v>101.93</v>
      </c>
      <c r="BQ6" s="22">
        <f t="shared" ref="BQ6:BY6" si="8">IF(BQ7="",NA(),BQ7)</f>
        <v>97.42</v>
      </c>
      <c r="BR6" s="22">
        <f t="shared" si="8"/>
        <v>96.92</v>
      </c>
      <c r="BS6" s="22">
        <f t="shared" si="8"/>
        <v>96.33</v>
      </c>
      <c r="BT6" s="22">
        <f t="shared" si="8"/>
        <v>94.67</v>
      </c>
      <c r="BU6" s="22">
        <f t="shared" si="8"/>
        <v>105.07</v>
      </c>
      <c r="BV6" s="22">
        <f t="shared" si="8"/>
        <v>107.54</v>
      </c>
      <c r="BW6" s="22">
        <f t="shared" si="8"/>
        <v>101.93</v>
      </c>
      <c r="BX6" s="22">
        <f t="shared" si="8"/>
        <v>102.36</v>
      </c>
      <c r="BY6" s="22">
        <f t="shared" si="8"/>
        <v>101.56</v>
      </c>
      <c r="BZ6" s="21" t="str">
        <f>IF(BZ7="","",IF(BZ7="-","【-】","【"&amp;SUBSTITUTE(TEXT(BZ7,"#,##0.00"),"-","△")&amp;"】"))</f>
        <v>【97.59】</v>
      </c>
      <c r="CA6" s="22">
        <f>IF(CA7="",NA(),CA7)</f>
        <v>153.57</v>
      </c>
      <c r="CB6" s="22">
        <f t="shared" ref="CB6:CJ6" si="9">IF(CB7="",NA(),CB7)</f>
        <v>160.24</v>
      </c>
      <c r="CC6" s="22">
        <f t="shared" si="9"/>
        <v>161.35</v>
      </c>
      <c r="CD6" s="22">
        <f t="shared" si="9"/>
        <v>162.84</v>
      </c>
      <c r="CE6" s="22">
        <f t="shared" si="9"/>
        <v>166.35</v>
      </c>
      <c r="CF6" s="22">
        <f t="shared" si="9"/>
        <v>153.71</v>
      </c>
      <c r="CG6" s="22">
        <f t="shared" si="9"/>
        <v>155.9</v>
      </c>
      <c r="CH6" s="22">
        <f t="shared" si="9"/>
        <v>162.47</v>
      </c>
      <c r="CI6" s="22">
        <f t="shared" si="9"/>
        <v>165.52</v>
      </c>
      <c r="CJ6" s="22">
        <f t="shared" si="9"/>
        <v>169.99</v>
      </c>
      <c r="CK6" s="21" t="str">
        <f>IF(CK7="","",IF(CK7="-","【-】","【"&amp;SUBSTITUTE(TEXT(CK7,"#,##0.00"),"-","△")&amp;"】"))</f>
        <v>【181.66】</v>
      </c>
      <c r="CL6" s="22">
        <f>IF(CL7="",NA(),CL7)</f>
        <v>55.7</v>
      </c>
      <c r="CM6" s="22">
        <f t="shared" ref="CM6:CU6" si="10">IF(CM7="",NA(),CM7)</f>
        <v>54.83</v>
      </c>
      <c r="CN6" s="22">
        <f t="shared" si="10"/>
        <v>53.97</v>
      </c>
      <c r="CO6" s="22">
        <f t="shared" si="10"/>
        <v>53.58</v>
      </c>
      <c r="CP6" s="22">
        <f t="shared" si="10"/>
        <v>53.35</v>
      </c>
      <c r="CQ6" s="22">
        <f t="shared" si="10"/>
        <v>64.41</v>
      </c>
      <c r="CR6" s="22">
        <f t="shared" si="10"/>
        <v>64.11</v>
      </c>
      <c r="CS6" s="22">
        <f t="shared" si="10"/>
        <v>63.81</v>
      </c>
      <c r="CT6" s="22">
        <f t="shared" si="10"/>
        <v>63.58</v>
      </c>
      <c r="CU6" s="22">
        <f t="shared" si="10"/>
        <v>64.13</v>
      </c>
      <c r="CV6" s="21" t="str">
        <f>IF(CV7="","",IF(CV7="-","【-】","【"&amp;SUBSTITUTE(TEXT(CV7,"#,##0.00"),"-","△")&amp;"】"))</f>
        <v>【60.21】</v>
      </c>
      <c r="CW6" s="22">
        <f>IF(CW7="",NA(),CW7)</f>
        <v>97.76</v>
      </c>
      <c r="CX6" s="22">
        <f t="shared" ref="CX6:DF6" si="11">IF(CX7="",NA(),CX7)</f>
        <v>98.25</v>
      </c>
      <c r="CY6" s="22">
        <f t="shared" si="11"/>
        <v>98.21</v>
      </c>
      <c r="CZ6" s="22">
        <f t="shared" si="11"/>
        <v>97.77</v>
      </c>
      <c r="DA6" s="22">
        <f t="shared" si="11"/>
        <v>98.01</v>
      </c>
      <c r="DB6" s="22">
        <f t="shared" si="11"/>
        <v>91.64</v>
      </c>
      <c r="DC6" s="22">
        <f t="shared" si="11"/>
        <v>92.09</v>
      </c>
      <c r="DD6" s="22">
        <f t="shared" si="11"/>
        <v>91.76</v>
      </c>
      <c r="DE6" s="22">
        <f t="shared" si="11"/>
        <v>91.22</v>
      </c>
      <c r="DF6" s="22">
        <f t="shared" si="11"/>
        <v>90.98</v>
      </c>
      <c r="DG6" s="21" t="str">
        <f>IF(DG7="","",IF(DG7="-","【-】","【"&amp;SUBSTITUTE(TEXT(DG7,"#,##0.00"),"-","△")&amp;"】"))</f>
        <v>【89.21】</v>
      </c>
      <c r="DH6" s="22">
        <f>IF(DH7="",NA(),DH7)</f>
        <v>51.37</v>
      </c>
      <c r="DI6" s="22">
        <f t="shared" ref="DI6:DQ6" si="12">IF(DI7="",NA(),DI7)</f>
        <v>51.69</v>
      </c>
      <c r="DJ6" s="22">
        <f t="shared" si="12"/>
        <v>52.24</v>
      </c>
      <c r="DK6" s="22">
        <f t="shared" si="12"/>
        <v>52.56</v>
      </c>
      <c r="DL6" s="22">
        <f t="shared" si="12"/>
        <v>53</v>
      </c>
      <c r="DM6" s="22">
        <f t="shared" si="12"/>
        <v>51.62</v>
      </c>
      <c r="DN6" s="22">
        <f t="shared" si="12"/>
        <v>52.16</v>
      </c>
      <c r="DO6" s="22">
        <f t="shared" si="12"/>
        <v>52.59</v>
      </c>
      <c r="DP6" s="22">
        <f t="shared" si="12"/>
        <v>52.74</v>
      </c>
      <c r="DQ6" s="22">
        <f t="shared" si="12"/>
        <v>53.15</v>
      </c>
      <c r="DR6" s="21" t="str">
        <f>IF(DR7="","",IF(DR7="-","【-】","【"&amp;SUBSTITUTE(TEXT(DR7,"#,##0.00"),"-","△")&amp;"】"))</f>
        <v>【52.41】</v>
      </c>
      <c r="DS6" s="22">
        <f>IF(DS7="",NA(),DS7)</f>
        <v>27.2</v>
      </c>
      <c r="DT6" s="22">
        <f t="shared" ref="DT6:EB6" si="13">IF(DT7="",NA(),DT7)</f>
        <v>27.72</v>
      </c>
      <c r="DU6" s="22">
        <f t="shared" si="13"/>
        <v>28.15</v>
      </c>
      <c r="DV6" s="22">
        <f t="shared" si="13"/>
        <v>28.72</v>
      </c>
      <c r="DW6" s="22">
        <f t="shared" si="13"/>
        <v>29.37</v>
      </c>
      <c r="DX6" s="22">
        <f t="shared" si="13"/>
        <v>23.68</v>
      </c>
      <c r="DY6" s="22">
        <f t="shared" si="13"/>
        <v>25.76</v>
      </c>
      <c r="DZ6" s="22">
        <f t="shared" si="13"/>
        <v>27.51</v>
      </c>
      <c r="EA6" s="22">
        <f t="shared" si="13"/>
        <v>28.57</v>
      </c>
      <c r="EB6" s="22">
        <f t="shared" si="13"/>
        <v>29.7</v>
      </c>
      <c r="EC6" s="21" t="str">
        <f>IF(EC7="","",IF(EC7="-","【-】","【"&amp;SUBSTITUTE(TEXT(EC7,"#,##0.00"),"-","△")&amp;"】"))</f>
        <v>【26.78】</v>
      </c>
      <c r="ED6" s="22">
        <f>IF(ED7="",NA(),ED7)</f>
        <v>1.0900000000000001</v>
      </c>
      <c r="EE6" s="22">
        <f t="shared" ref="EE6:EM6" si="14">IF(EE7="",NA(),EE7)</f>
        <v>1.0900000000000001</v>
      </c>
      <c r="EF6" s="22">
        <f t="shared" si="14"/>
        <v>1.1000000000000001</v>
      </c>
      <c r="EG6" s="22">
        <f t="shared" si="14"/>
        <v>1.05</v>
      </c>
      <c r="EH6" s="22">
        <f t="shared" si="14"/>
        <v>1.17</v>
      </c>
      <c r="EI6" s="22">
        <f t="shared" si="14"/>
        <v>0.79</v>
      </c>
      <c r="EJ6" s="22">
        <f t="shared" si="14"/>
        <v>0.75</v>
      </c>
      <c r="EK6" s="22">
        <f t="shared" si="14"/>
        <v>0.78</v>
      </c>
      <c r="EL6" s="22">
        <f t="shared" si="14"/>
        <v>0.73</v>
      </c>
      <c r="EM6" s="22">
        <f t="shared" si="14"/>
        <v>0.69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272035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47.9</v>
      </c>
      <c r="P7" s="25">
        <v>100</v>
      </c>
      <c r="Q7" s="25">
        <v>2838</v>
      </c>
      <c r="R7" s="25">
        <v>405955</v>
      </c>
      <c r="S7" s="25">
        <v>36.39</v>
      </c>
      <c r="T7" s="25">
        <v>11155.67</v>
      </c>
      <c r="U7" s="25">
        <v>405416</v>
      </c>
      <c r="V7" s="25">
        <v>36.6</v>
      </c>
      <c r="W7" s="25">
        <v>11076.94</v>
      </c>
      <c r="X7" s="25">
        <v>111.03</v>
      </c>
      <c r="Y7" s="25">
        <v>106.83</v>
      </c>
      <c r="Z7" s="25">
        <v>106.62</v>
      </c>
      <c r="AA7" s="25">
        <v>105.25</v>
      </c>
      <c r="AB7" s="25">
        <v>104.76</v>
      </c>
      <c r="AC7" s="25">
        <v>112.59</v>
      </c>
      <c r="AD7" s="25">
        <v>113.87</v>
      </c>
      <c r="AE7" s="25">
        <v>109.87</v>
      </c>
      <c r="AF7" s="25">
        <v>109.81</v>
      </c>
      <c r="AG7" s="25">
        <v>108.66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1.61</v>
      </c>
      <c r="AT7" s="25">
        <v>161</v>
      </c>
      <c r="AU7" s="25">
        <v>169.08</v>
      </c>
      <c r="AV7" s="25">
        <v>160.55000000000001</v>
      </c>
      <c r="AW7" s="25">
        <v>156.91</v>
      </c>
      <c r="AX7" s="25">
        <v>161.58000000000001</v>
      </c>
      <c r="AY7" s="25">
        <v>239.45</v>
      </c>
      <c r="AZ7" s="25">
        <v>246.01</v>
      </c>
      <c r="BA7" s="25">
        <v>228.89</v>
      </c>
      <c r="BB7" s="25">
        <v>232.66</v>
      </c>
      <c r="BC7" s="25">
        <v>217.12</v>
      </c>
      <c r="BD7" s="25">
        <v>239.69</v>
      </c>
      <c r="BE7" s="25">
        <v>340.31</v>
      </c>
      <c r="BF7" s="25">
        <v>340.48</v>
      </c>
      <c r="BG7" s="25">
        <v>343.17</v>
      </c>
      <c r="BH7" s="25">
        <v>349.35</v>
      </c>
      <c r="BI7" s="25">
        <v>348.2</v>
      </c>
      <c r="BJ7" s="25">
        <v>259.56</v>
      </c>
      <c r="BK7" s="25">
        <v>248.92</v>
      </c>
      <c r="BL7" s="25">
        <v>251.26</v>
      </c>
      <c r="BM7" s="25">
        <v>255.84</v>
      </c>
      <c r="BN7" s="25">
        <v>253.22</v>
      </c>
      <c r="BO7" s="25">
        <v>264.86</v>
      </c>
      <c r="BP7" s="25">
        <v>101.93</v>
      </c>
      <c r="BQ7" s="25">
        <v>97.42</v>
      </c>
      <c r="BR7" s="25">
        <v>96.92</v>
      </c>
      <c r="BS7" s="25">
        <v>96.33</v>
      </c>
      <c r="BT7" s="25">
        <v>94.67</v>
      </c>
      <c r="BU7" s="25">
        <v>105.07</v>
      </c>
      <c r="BV7" s="25">
        <v>107.54</v>
      </c>
      <c r="BW7" s="25">
        <v>101.93</v>
      </c>
      <c r="BX7" s="25">
        <v>102.36</v>
      </c>
      <c r="BY7" s="25">
        <v>101.56</v>
      </c>
      <c r="BZ7" s="25">
        <v>97.59</v>
      </c>
      <c r="CA7" s="25">
        <v>153.57</v>
      </c>
      <c r="CB7" s="25">
        <v>160.24</v>
      </c>
      <c r="CC7" s="25">
        <v>161.35</v>
      </c>
      <c r="CD7" s="25">
        <v>162.84</v>
      </c>
      <c r="CE7" s="25">
        <v>166.35</v>
      </c>
      <c r="CF7" s="25">
        <v>153.71</v>
      </c>
      <c r="CG7" s="25">
        <v>155.9</v>
      </c>
      <c r="CH7" s="25">
        <v>162.47</v>
      </c>
      <c r="CI7" s="25">
        <v>165.52</v>
      </c>
      <c r="CJ7" s="25">
        <v>169.99</v>
      </c>
      <c r="CK7" s="25">
        <v>181.66</v>
      </c>
      <c r="CL7" s="25">
        <v>55.7</v>
      </c>
      <c r="CM7" s="25">
        <v>54.83</v>
      </c>
      <c r="CN7" s="25">
        <v>53.97</v>
      </c>
      <c r="CO7" s="25">
        <v>53.58</v>
      </c>
      <c r="CP7" s="25">
        <v>53.35</v>
      </c>
      <c r="CQ7" s="25">
        <v>64.41</v>
      </c>
      <c r="CR7" s="25">
        <v>64.11</v>
      </c>
      <c r="CS7" s="25">
        <v>63.81</v>
      </c>
      <c r="CT7" s="25">
        <v>63.58</v>
      </c>
      <c r="CU7" s="25">
        <v>64.13</v>
      </c>
      <c r="CV7" s="25">
        <v>60.21</v>
      </c>
      <c r="CW7" s="25">
        <v>97.76</v>
      </c>
      <c r="CX7" s="25">
        <v>98.25</v>
      </c>
      <c r="CY7" s="25">
        <v>98.21</v>
      </c>
      <c r="CZ7" s="25">
        <v>97.77</v>
      </c>
      <c r="DA7" s="25">
        <v>98.01</v>
      </c>
      <c r="DB7" s="25">
        <v>91.64</v>
      </c>
      <c r="DC7" s="25">
        <v>92.09</v>
      </c>
      <c r="DD7" s="25">
        <v>91.76</v>
      </c>
      <c r="DE7" s="25">
        <v>91.22</v>
      </c>
      <c r="DF7" s="25">
        <v>90.98</v>
      </c>
      <c r="DG7" s="25">
        <v>89.21</v>
      </c>
      <c r="DH7" s="25">
        <v>51.37</v>
      </c>
      <c r="DI7" s="25">
        <v>51.69</v>
      </c>
      <c r="DJ7" s="25">
        <v>52.24</v>
      </c>
      <c r="DK7" s="25">
        <v>52.56</v>
      </c>
      <c r="DL7" s="25">
        <v>53</v>
      </c>
      <c r="DM7" s="25">
        <v>51.62</v>
      </c>
      <c r="DN7" s="25">
        <v>52.16</v>
      </c>
      <c r="DO7" s="25">
        <v>52.59</v>
      </c>
      <c r="DP7" s="25">
        <v>52.74</v>
      </c>
      <c r="DQ7" s="25">
        <v>53.15</v>
      </c>
      <c r="DR7" s="25">
        <v>52.41</v>
      </c>
      <c r="DS7" s="25">
        <v>27.2</v>
      </c>
      <c r="DT7" s="25">
        <v>27.72</v>
      </c>
      <c r="DU7" s="25">
        <v>28.15</v>
      </c>
      <c r="DV7" s="25">
        <v>28.72</v>
      </c>
      <c r="DW7" s="25">
        <v>29.37</v>
      </c>
      <c r="DX7" s="25">
        <v>23.68</v>
      </c>
      <c r="DY7" s="25">
        <v>25.76</v>
      </c>
      <c r="DZ7" s="25">
        <v>27.51</v>
      </c>
      <c r="EA7" s="25">
        <v>28.57</v>
      </c>
      <c r="EB7" s="25">
        <v>29.7</v>
      </c>
      <c r="EC7" s="25">
        <v>26.78</v>
      </c>
      <c r="ED7" s="25">
        <v>1.0900000000000001</v>
      </c>
      <c r="EE7" s="25">
        <v>1.0900000000000001</v>
      </c>
      <c r="EF7" s="25">
        <v>1.1000000000000001</v>
      </c>
      <c r="EG7" s="25">
        <v>1.05</v>
      </c>
      <c r="EH7" s="25">
        <v>1.17</v>
      </c>
      <c r="EI7" s="25">
        <v>0.79</v>
      </c>
      <c r="EJ7" s="25">
        <v>0.75</v>
      </c>
      <c r="EK7" s="25">
        <v>0.78</v>
      </c>
      <c r="EL7" s="25">
        <v>0.73</v>
      </c>
      <c r="EM7" s="25">
        <v>0.69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椎原　知春</cp:lastModifiedBy>
  <cp:lastPrinted>2026-01-22T05:06:07Z</cp:lastPrinted>
  <dcterms:created xsi:type="dcterms:W3CDTF">2025-12-12T09:19:33Z</dcterms:created>
  <dcterms:modified xsi:type="dcterms:W3CDTF">2026-02-19T00:53:24Z</dcterms:modified>
  <cp:category/>
</cp:coreProperties>
</file>