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5D870CF-FE06-4A33-AEF8-72A9D8DEDA6A}" xr6:coauthVersionLast="47" xr6:coauthVersionMax="47" xr10:uidLastSave="{00000000-0000-0000-0000-000000000000}"/>
  <workbookProtection workbookAlgorithmName="SHA-512" workbookHashValue="VdVyY1WJsTSnRvO1UXY86ZoAKSi4UoHWTS8FlFSby48UGUR4iBCystKICaYDwBdU9jNIO/OMTA/SpQmayRepCg==" workbookSaltValue="7LrJkT5aQHURDHnABHy6V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<sst xmlns="http://schemas.openxmlformats.org/spreadsheetml/2006/main" count="231" uniqueCount="115">
  <si>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</si>
  <si>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</si>
  <si>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</si>
  <si>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</si>
  <si>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</si>
  <si>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</si>
  <si>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</si>
  <si>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</si>
  <si>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</si>
  <si>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</si>
  <si>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</si>
  <si>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</si>
  <si>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</si>
  <si>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</si>
  <si>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</si>
  <si>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</si>
  <si>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</si>
  <si>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</si>
  <si>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</si>
  <si>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</si>
  <si>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</si>
  <si>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</si>
  <si>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</si>
  <si>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</si>
  <si>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</si>
  <si>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</si>
  <si>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</si>
  <si>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</si>
  <si>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</si>
  <si>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</si>
  <si>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</si>
  <si>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</si>
  <si>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</si>
  <si>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</si>
  <si>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</si>
  <si>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</si>
  <si>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</si>
  <si>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</si>
  <si>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</si>
  <si>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</si>
  <si>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</si>
  <si>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</si>
  <si>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</si>
  <si>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</si>
  <si>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</si>
  <si>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</si>
  <si>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</si>
  <si>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</si>
  <si>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</si>
  <si>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</si>
  <si>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</si>
  <si>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</si>
  <si>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</si>
  <si>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</si>
  <si>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</si>
  <si>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</si>
  <si>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</si>
  <si>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</si>
  <si>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</si>
  <si>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</si>
  <si>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</si>
  <si>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</si>
  <si>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</si>
  <si>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</si>
  <si>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</si>
  <si>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</si>
  <si>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</si>
  <si>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</si>
  <si>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</si>
  <si>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</si>
  <si>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</si>
  <si>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</si>
  <si>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</si>
  <si>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</si>
  <si>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</si>
  <si>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</si>
  <si>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</si>
  <si>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</si>
  <si>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</si>
  <si>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</si>
  <si>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</si>
  <si>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</si>
  <si>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</si>
  <si>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</si>
  <si>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</si>
  <si>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</si>
  <si>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</si>
  <si>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</si>
  <si>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</si>
  <si>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</si>
  <si>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</si>
  <si>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</si>
  <si>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</si>
  <si>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</si>
  <si>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</si>
  <si>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</si>
  <si>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岸和田市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</si>
  <si>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</si>
  <si>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</si>
  <si>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</si>
  <si>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</si>
  <si>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</si>
  <si>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</si>
  <si>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</si>
  <si>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</si>
  <si>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</si>
  <si>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</si>
  <si>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</si>
  <si>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</si>
  <si>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</si>
  <si>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</si>
  <si>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</si>
  <si>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有形固定資産減価償却率は、下水道施設の老朽度合いを示す指標である。投資額を抑制し施設の更新をあまり進めていないため、年々増加しており、類似団体平均値を上回っている。
　管渠老朽化率は、法定耐用年数の50年を経過した管渠の割合を示すが、本市において管渠施設を集中的に整備したのが平成の時代に入ってからであるため、類似団体平均値と比べ、まだ低い水準にあるものの、増加傾向にある。
　管渠改善率は、管渠全体のうち当該年度に更新・修繕等を行った割合を示す指標だが、管渠老朽化率が低いため、類似団体平均値と比べて低い水準である。</t>
    <phoneticPr fontId="4"/>
  </si>
  <si>
    <t>　令和6年度は、費用が増加したが、料金収入もわずかに増加し、経常収支比率は100％を大きく上回り、経常的な費用を収入で賄えている。
　流動比率は、短期的な支払能力を示す指標である。経常収支で黒字が発生しているが、その全てを企業債（借金）の償還に使ってしまい、手元に残る資金が増加していないことから、十分な支払い能力があることを示す100％を大幅に下回った状態が続いている。
　企業債残高対事業規模比率は、1年間の料金収入に対してどれくらい企業債の残高があるかを示す指標である。減少傾向であるが、過去下水道の普及を進めた時代に財源として借り入れた企業債がまだ多く残っているため、類似団体平均値と比べて高い水準となっている。
　経費回収率は100％を上回っており、汚水処理に係る費用を料金収入で賄うことができている。類似団体平均値を大きく上回っているのは、料金水準が類似団体と比べて高いためと考えられる。
　汚水処理原価は、汚水1㎥を処理するのにかかる費用であるが、企業債利息等の費用が大幅に減少し、類似団体平均値を下回っている。
　施設利用率は、処理施設の能力のうち利用している割合を示す指標で、本市単独で運営している処理場は、流域下水道への編入を進めた結果、類似団体平均値と比較し、低い利用率となっている。
　水洗化率は、下水道が供用されている地域内で、実際に下水道へ接続済みの人口の割合である。下水道の普及促進の取り組みにより増加傾向にはあるが、類似団体平均値を下回っている。</t>
    <rPh sb="26" eb="28">
      <t>ゾウカ</t>
    </rPh>
    <rPh sb="249" eb="252">
      <t>ゲスイドウ</t>
    </rPh>
    <rPh sb="253" eb="255">
      <t>フキュウ</t>
    </rPh>
    <rPh sb="256" eb="257">
      <t>スス</t>
    </rPh>
    <rPh sb="259" eb="261">
      <t>ジダイ</t>
    </rPh>
    <rPh sb="262" eb="264">
      <t>ザイゲン</t>
    </rPh>
    <rPh sb="301" eb="303">
      <t>スイジュン</t>
    </rPh>
    <rPh sb="537" eb="539">
      <t>ヒカク</t>
    </rPh>
    <rPh sb="541" eb="542">
      <t>ヒク</t>
    </rPh>
    <rPh sb="561" eb="564">
      <t>ゲスイドウ</t>
    </rPh>
    <rPh sb="565" eb="567">
      <t>キョウヨウ</t>
    </rPh>
    <rPh sb="572" eb="574">
      <t>チイキ</t>
    </rPh>
    <rPh sb="574" eb="575">
      <t>ナイ</t>
    </rPh>
    <rPh sb="577" eb="579">
      <t>ジッサイ</t>
    </rPh>
    <rPh sb="580" eb="583">
      <t>ゲスイドウ</t>
    </rPh>
    <rPh sb="584" eb="586">
      <t>セツゾク</t>
    </rPh>
    <rPh sb="586" eb="587">
      <t>ス</t>
    </rPh>
    <rPh sb="589" eb="591">
      <t>ジンコウ</t>
    </rPh>
    <rPh sb="592" eb="594">
      <t>ワリアイ</t>
    </rPh>
    <rPh sb="632" eb="634">
      <t>シタマワ</t>
    </rPh>
    <phoneticPr fontId="4"/>
  </si>
  <si>
    <t>　経常収支では黒字を確保できているが、発生した黒字は全て企業債償還の財源に充てており、厳しい資金状況が続いている。令和7年度以降は、資金不足解消の取り組みとして資本費平準化債の拡充部分の活用を計画しているが、令和6年度末時点で企業債の残高がなお約340億円あり、今後も企業債の償還が経営の負担となる見込みである。
　管渠は比較的新しいが、過去集中的に整備したものが将来一斉に更新時期を迎える見込みである。また、処理場、ポンプ場の施設・設備の老朽化も進んでいる。
　施設の改築更新については計画的に順次取り組む必要があるため、ストック・マネジメント計画及び経営戦略に基づき、事業費を平準化しつつ費用の縮減に取り組み、経営基盤の強化を図っていくものである。</t>
    <rPh sb="51" eb="52">
      <t>ツヅ</t>
    </rPh>
    <rPh sb="90" eb="92">
      <t>ブブン</t>
    </rPh>
    <rPh sb="122" eb="123">
      <t>ヤク</t>
    </rPh>
    <rPh sb="182" eb="184">
      <t>ショウライ</t>
    </rPh>
    <rPh sb="184" eb="186">
      <t>イッセイ</t>
    </rPh>
    <rPh sb="302" eb="303">
      <t>ト</t>
    </rPh>
    <rPh sb="304" eb="30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</si>
</sst>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formatCode="#,##0.00;&quot;△&quot;#,##0.00">
                  <c:v>0</c:v>
                </c:pt>
                <c:pt idx="3">
                  <c:v>0.02</c:v>
                </c:pt>
                <c:pt idx="4">
                  <c:v>0.01</c:v>
                </c:pt>
              </c:numCache>
            </c:numRef>
          </c:val>
          <c:extLst>
            <c:ext xmlns:c16="http://schemas.microsoft.com/office/drawing/2014/chart" uri="{C3380CC4-5D6E-409C-BE32-E72D297353CC}">
              <c16:uniqueId val="{00000000-9EE4-4621-9474-163766928D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9EE4-4621-9474-163766928D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20.09</c:v>
                </c:pt>
                <c:pt idx="1">
                  <c:v>18.75</c:v>
                </c:pt>
                <c:pt idx="2">
                  <c:v>15.77</c:v>
                </c:pt>
                <c:pt idx="3">
                  <c:v>18.78</c:v>
                </c:pt>
                <c:pt idx="4">
                  <c:v>18.2</c:v>
                </c:pt>
              </c:numCache>
            </c:numRef>
          </c:val>
          <c:extLst>
            <c:ext xmlns:c16="http://schemas.microsoft.com/office/drawing/2014/chart" uri="{C3380CC4-5D6E-409C-BE32-E72D297353CC}">
              <c16:uniqueId val="{00000000-1766-41F2-A17F-5A513E8527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1766-41F2-A17F-5A513E8527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92.89</c:v>
                </c:pt>
                <c:pt idx="1">
                  <c:v>93.14</c:v>
                </c:pt>
                <c:pt idx="2">
                  <c:v>93.31</c:v>
                </c:pt>
                <c:pt idx="3">
                  <c:v>93.61</c:v>
                </c:pt>
                <c:pt idx="4">
                  <c:v>93.9</c:v>
                </c:pt>
              </c:numCache>
            </c:numRef>
          </c:val>
          <c:extLst>
            <c:ext xmlns:c16="http://schemas.microsoft.com/office/drawing/2014/chart" uri="{C3380CC4-5D6E-409C-BE32-E72D297353CC}">
              <c16:uniqueId val="{00000000-F426-4893-B8EA-EB19239A74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F426-4893-B8EA-EB19239A74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115.4</c:v>
                </c:pt>
                <c:pt idx="1">
                  <c:v>115.67</c:v>
                </c:pt>
                <c:pt idx="2">
                  <c:v>115.82</c:v>
                </c:pt>
                <c:pt idx="3">
                  <c:v>115.38</c:v>
                </c:pt>
                <c:pt idx="4">
                  <c:v>115.33</c:v>
                </c:pt>
              </c:numCache>
            </c:numRef>
          </c:val>
          <c:extLst>
            <c:ext xmlns:c16="http://schemas.microsoft.com/office/drawing/2014/chart" uri="{C3380CC4-5D6E-409C-BE32-E72D297353CC}">
              <c16:uniqueId val="{00000000-E423-45C9-8E5B-88875773F2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423-45C9-8E5B-88875773F2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36.14</c:v>
                </c:pt>
                <c:pt idx="1">
                  <c:v>38.26</c:v>
                </c:pt>
                <c:pt idx="2">
                  <c:v>40.119999999999997</c:v>
                </c:pt>
                <c:pt idx="3">
                  <c:v>42.15</c:v>
                </c:pt>
                <c:pt idx="4">
                  <c:v>44.25</c:v>
                </c:pt>
              </c:numCache>
            </c:numRef>
          </c:val>
          <c:extLst>
            <c:ext xmlns:c16="http://schemas.microsoft.com/office/drawing/2014/chart" uri="{C3380CC4-5D6E-409C-BE32-E72D297353CC}">
              <c16:uniqueId val="{00000000-1028-4EBD-9302-6C0C4621F4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1028-4EBD-9302-6C0C4621F4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1.73</c:v>
                </c:pt>
                <c:pt idx="1">
                  <c:v>2.3199999999999998</c:v>
                </c:pt>
                <c:pt idx="2">
                  <c:v>3.31</c:v>
                </c:pt>
                <c:pt idx="3">
                  <c:v>3.49</c:v>
                </c:pt>
                <c:pt idx="4">
                  <c:v>3.87</c:v>
                </c:pt>
              </c:numCache>
            </c:numRef>
          </c:val>
          <c:extLst>
            <c:ext xmlns:c16="http://schemas.microsoft.com/office/drawing/2014/chart" uri="{C3380CC4-5D6E-409C-BE32-E72D297353CC}">
              <c16:uniqueId val="{00000000-845F-440F-810C-CBC562A3B8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45F-440F-810C-CBC562A3B8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F6-4A31-843B-FC9E3DFC49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95F6-4A31-843B-FC9E3DFC49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14.8</c:v>
                </c:pt>
                <c:pt idx="1">
                  <c:v>16.16</c:v>
                </c:pt>
                <c:pt idx="2">
                  <c:v>12.71</c:v>
                </c:pt>
                <c:pt idx="3">
                  <c:v>18.579999999999998</c:v>
                </c:pt>
                <c:pt idx="4">
                  <c:v>21.75</c:v>
                </c:pt>
              </c:numCache>
            </c:numRef>
          </c:val>
          <c:extLst>
            <c:ext xmlns:c16="http://schemas.microsoft.com/office/drawing/2014/chart" uri="{C3380CC4-5D6E-409C-BE32-E72D297353CC}">
              <c16:uniqueId val="{00000000-5230-4523-97C2-3D3E06C6DC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5230-4523-97C2-3D3E06C6DC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966.05</c:v>
                </c:pt>
                <c:pt idx="1">
                  <c:v>931.6</c:v>
                </c:pt>
                <c:pt idx="2">
                  <c:v>886.3</c:v>
                </c:pt>
                <c:pt idx="3">
                  <c:v>827.15</c:v>
                </c:pt>
                <c:pt idx="4">
                  <c:v>763.18</c:v>
                </c:pt>
              </c:numCache>
            </c:numRef>
          </c:val>
          <c:extLst>
            <c:ext xmlns:c16="http://schemas.microsoft.com/office/drawing/2014/chart" uri="{C3380CC4-5D6E-409C-BE32-E72D297353CC}">
              <c16:uniqueId val="{00000000-16A0-40CF-85D4-D0143F1914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16A0-40CF-85D4-D0143F1914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136.22</c:v>
                </c:pt>
                <c:pt idx="1">
                  <c:v>136.94</c:v>
                </c:pt>
                <c:pt idx="2">
                  <c:v>137.91999999999999</c:v>
                </c:pt>
                <c:pt idx="3">
                  <c:v>136.38</c:v>
                </c:pt>
                <c:pt idx="4">
                  <c:v>137.79</c:v>
                </c:pt>
              </c:numCache>
            </c:numRef>
          </c:val>
          <c:extLst>
            <c:ext xmlns:c16="http://schemas.microsoft.com/office/drawing/2014/chart" uri="{C3380CC4-5D6E-409C-BE32-E72D297353CC}">
              <c16:uniqueId val="{00000000-09F7-456C-AFC7-13BEFADB8F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09F7-456C-AFC7-13BEFADB8F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128.15</c:v>
                </c:pt>
                <c:pt idx="1">
                  <c:v>126.91</c:v>
                </c:pt>
                <c:pt idx="2">
                  <c:v>126.01</c:v>
                </c:pt>
                <c:pt idx="3">
                  <c:v>127.86</c:v>
                </c:pt>
                <c:pt idx="4">
                  <c:v>127.34</c:v>
                </c:pt>
              </c:numCache>
            </c:numRef>
          </c:val>
          <c:extLst>
            <c:ext xmlns:c16="http://schemas.microsoft.com/office/drawing/2014/chart" uri="{C3380CC4-5D6E-409C-BE32-E72D297353CC}">
              <c16:uniqueId val="{00000000-2568-42AB-B039-A6BA4C47D1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2568-42AB-B039-A6BA4C47D1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大阪府　岸和田市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Ac1</v>
      </c>
      <c r="X8" s="76"/>
      <c r="Y8" s="76"/>
      <c r="Z8" s="76"/>
      <c r="AA8" s="76"/>
      <c r="AB8" s="76"/>
      <c r="AC8" s="76"/>
      <c r="AD8" s="77" t="str">
        <f>データ!$M$6</f>
        <v>非設置</v>
      </c>
      <c r="AE8" s="77"/>
      <c r="AF8" s="77"/>
      <c r="AG8" s="77"/>
      <c r="AH8" s="77"/>
      <c r="AI8" s="77"/>
      <c r="AJ8" s="77"/>
      <c r="AK8" s="3"/>
      <c r="AL8" s="44">
        <f>データ!S6</f>
        <v>186596</v>
      </c>
      <c r="AM8" s="44"/>
      <c r="AN8" s="44"/>
      <c r="AO8" s="44"/>
      <c r="AP8" s="44"/>
      <c r="AQ8" s="44"/>
      <c r="AR8" s="44"/>
      <c r="AS8" s="44"/>
      <c r="AT8" s="45">
        <f>データ!T6</f>
        <v>72.72</v>
      </c>
      <c r="AU8" s="45"/>
      <c r="AV8" s="45"/>
      <c r="AW8" s="45"/>
      <c r="AX8" s="45"/>
      <c r="AY8" s="45"/>
      <c r="AZ8" s="45"/>
      <c r="BA8" s="45"/>
      <c r="BB8" s="45">
        <f>データ!U6</f>
        <v>2565.9499999999998</v>
      </c>
      <c r="BC8" s="45"/>
      <c r="BD8" s="45"/>
      <c r="BE8" s="45"/>
      <c r="BF8" s="45"/>
      <c r="BG8" s="45"/>
      <c r="BH8" s="45"/>
      <c r="BI8" s="45"/>
      <c r="BJ8" s="3"/>
      <c r="BK8" s="3"/>
      <c r="BL8" s="72" t="s">
        <v>10</v>
      </c>
      <c r="BM8" s="73"/>
      <c r="BN8" s="74" t="s">
        <v>11</v>
      </c>
      <c r="BO8" s="74"/>
      <c r="BP8" s="74"/>
      <c r="BQ8" s="74"/>
      <c r="BR8" s="74"/>
      <c r="BS8" s="74"/>
      <c r="BT8" s="74"/>
      <c r="BU8" s="74"/>
      <c r="BV8" s="74"/>
      <c r="BW8" s="74"/>
      <c r="BX8" s="74"/>
      <c r="BY8" s="75"/>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58.35</v>
      </c>
      <c r="J10" s="45"/>
      <c r="K10" s="45"/>
      <c r="L10" s="45"/>
      <c r="M10" s="45"/>
      <c r="N10" s="45"/>
      <c r="O10" s="45"/>
      <c r="P10" s="45">
        <f>データ!P6</f>
        <v>96.31</v>
      </c>
      <c r="Q10" s="45"/>
      <c r="R10" s="45"/>
      <c r="S10" s="45"/>
      <c r="T10" s="45"/>
      <c r="U10" s="45"/>
      <c r="V10" s="45"/>
      <c r="W10" s="45">
        <f>データ!Q6</f>
        <v>81.37</v>
      </c>
      <c r="X10" s="45"/>
      <c r="Y10" s="45"/>
      <c r="Z10" s="45"/>
      <c r="AA10" s="45"/>
      <c r="AB10" s="45"/>
      <c r="AC10" s="45"/>
      <c r="AD10" s="44">
        <f>データ!R6</f>
        <v>2871</v>
      </c>
      <c r="AE10" s="44"/>
      <c r="AF10" s="44"/>
      <c r="AG10" s="44"/>
      <c r="AH10" s="44"/>
      <c r="AI10" s="44"/>
      <c r="AJ10" s="44"/>
      <c r="AK10" s="2"/>
      <c r="AL10" s="44">
        <f>データ!V6</f>
        <v>179175</v>
      </c>
      <c r="AM10" s="44"/>
      <c r="AN10" s="44"/>
      <c r="AO10" s="44"/>
      <c r="AP10" s="44"/>
      <c r="AQ10" s="44"/>
      <c r="AR10" s="44"/>
      <c r="AS10" s="44"/>
      <c r="AT10" s="45">
        <f>データ!W6</f>
        <v>28.63</v>
      </c>
      <c r="AU10" s="45"/>
      <c r="AV10" s="45"/>
      <c r="AW10" s="45"/>
      <c r="AX10" s="45"/>
      <c r="AY10" s="45"/>
      <c r="AZ10" s="45"/>
      <c r="BA10" s="45"/>
      <c r="BB10" s="45">
        <f>データ!X6</f>
        <v>6258.3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u6x8jXAMi2hDylz4PFdmmzzwC0fsQxEdqP8DUKvECbm7lGJqqU9PpKP8g7lQENQkAtDyBObjSC1F+n3Wpvelg==" saltValue="wV1MqZk7Fwoxz8MfLByT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272027</v>
      </c>
      <c r="D6" s="19">
        <f t="shared" si="3"/>
        <v>46</v>
      </c>
      <c r="E6" s="19">
        <f t="shared" si="3"/>
        <v>17</v>
      </c>
      <c r="F6" s="19">
        <f t="shared" si="3"/>
        <v>1</v>
      </c>
      <c r="G6" s="19">
        <f t="shared" si="3"/>
        <v>0</v>
      </c>
      <c r="H6" s="19" t="str">
        <f t="shared" si="3"/>
        <v>大阪府　岸和田市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58.35</v>
      </c>
      <c r="P6" s="20">
        <f t="shared" si="3"/>
        <v>96.31</v>
      </c>
      <c r="Q6" s="20">
        <f t="shared" si="3"/>
        <v>81.37</v>
      </c>
      <c r="R6" s="20">
        <f t="shared" si="3"/>
        <v>2871</v>
      </c>
      <c r="S6" s="20">
        <f t="shared" si="3"/>
        <v>186596</v>
      </c>
      <c r="T6" s="20">
        <f t="shared" si="3"/>
        <v>72.72</v>
      </c>
      <c r="U6" s="20">
        <f t="shared" si="3"/>
        <v>2565.9499999999998</v>
      </c>
      <c r="V6" s="20">
        <f t="shared" si="3"/>
        <v>179175</v>
      </c>
      <c r="W6" s="20">
        <f t="shared" si="3"/>
        <v>28.63</v>
      </c>
      <c r="X6" s="20">
        <f t="shared" si="3"/>
        <v>6258.3</v>
      </c>
      <c r="Y6" s="21">
        <f>IF(Y7="",NA(),Y7)</f>
        <v>115.4</v>
      </c>
      <c r="Z6" s="21">
        <f t="shared" ref="Z6:AH6" si="4">IF(Z7="",NA(),Z7)</f>
        <v>115.67</v>
      </c>
      <c r="AA6" s="21">
        <f t="shared" si="4"/>
        <v>115.82</v>
      </c>
      <c r="AB6" s="21">
        <f t="shared" si="4"/>
        <v>115.38</v>
      </c>
      <c r="AC6" s="21">
        <f t="shared" si="4"/>
        <v>115.33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14.8</v>
      </c>
      <c r="AV6" s="21">
        <f t="shared" ref="AV6:BD6" si="6">IF(AV7="",NA(),AV7)</f>
        <v>16.16</v>
      </c>
      <c r="AW6" s="21">
        <f t="shared" si="6"/>
        <v>12.71</v>
      </c>
      <c r="AX6" s="21">
        <f t="shared" si="6"/>
        <v>18.579999999999998</v>
      </c>
      <c r="AY6" s="21">
        <f t="shared" si="6"/>
        <v>21.75</v>
      </c>
      <c r="AZ6" s="21">
        <f t="shared" si="6"/>
        <v>72.930000000000007</v>
      </c>
      <c r="BA6" s="21">
        <f t="shared" si="6"/>
        <v>80.08</v>
      </c>
      <c r="BB6" s="21">
        <f t="shared" si="6"/>
        <v>87.33</v>
      </c>
      <c r="BC6" s="21">
        <f t="shared" si="6"/>
        <v>92.26</v>
      </c>
      <c r="BD6" s="21">
        <f t="shared" si="6"/>
        <v>99.9</v>
      </c>
      <c r="BE6" s="20" t="str">
        <f>IF(BE7="","",IF(BE7="-","【-】","【"&amp;SUBSTITUTE(TEXT(BE7,"#,##0.00"),"-","△")&amp;"】"))</f>
        <v>【82.75】</v>
      </c>
      <c r="BF6" s="21">
        <f>IF(BF7="",NA(),BF7)</f>
        <v>966.05</v>
      </c>
      <c r="BG6" s="21">
        <f t="shared" ref="BG6:BO6" si="7">IF(BG7="",NA(),BG7)</f>
        <v>931.6</v>
      </c>
      <c r="BH6" s="21">
        <f t="shared" si="7"/>
        <v>886.3</v>
      </c>
      <c r="BI6" s="21">
        <f t="shared" si="7"/>
        <v>827.15</v>
      </c>
      <c r="BJ6" s="21">
        <f t="shared" si="7"/>
        <v>763.18</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136.22</v>
      </c>
      <c r="BR6" s="21">
        <f t="shared" ref="BR6:BZ6" si="8">IF(BR7="",NA(),BR7)</f>
        <v>136.94</v>
      </c>
      <c r="BS6" s="21">
        <f t="shared" si="8"/>
        <v>137.91999999999999</v>
      </c>
      <c r="BT6" s="21">
        <f t="shared" si="8"/>
        <v>136.38</v>
      </c>
      <c r="BU6" s="21">
        <f t="shared" si="8"/>
        <v>137.79</v>
      </c>
      <c r="BV6" s="21">
        <f t="shared" si="8"/>
        <v>98.61</v>
      </c>
      <c r="BW6" s="21">
        <f t="shared" si="8"/>
        <v>98.75</v>
      </c>
      <c r="BX6" s="21">
        <f t="shared" si="8"/>
        <v>98.36</v>
      </c>
      <c r="BY6" s="21">
        <f t="shared" si="8"/>
        <v>97.29</v>
      </c>
      <c r="BZ6" s="21">
        <f t="shared" si="8"/>
        <v>99.29</v>
      </c>
      <c r="CA6" s="20" t="str">
        <f>IF(CA7="","",IF(CA7="-","【-】","【"&amp;SUBSTITUTE(TEXT(CA7,"#,##0.00"),"-","△")&amp;"】"))</f>
        <v>【97.94】</v>
      </c>
      <c r="CB6" s="21">
        <f>IF(CB7="",NA(),CB7)</f>
        <v>128.15</v>
      </c>
      <c r="CC6" s="21">
        <f t="shared" ref="CC6:CK6" si="9">IF(CC7="",NA(),CC7)</f>
        <v>126.91</v>
      </c>
      <c r="CD6" s="21">
        <f t="shared" si="9"/>
        <v>126.01</v>
      </c>
      <c r="CE6" s="21">
        <f t="shared" si="9"/>
        <v>127.86</v>
      </c>
      <c r="CF6" s="21">
        <f t="shared" si="9"/>
        <v>127.34</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20.09</v>
      </c>
      <c r="CN6" s="21">
        <f t="shared" ref="CN6:CV6" si="10">IF(CN7="",NA(),CN7)</f>
        <v>18.75</v>
      </c>
      <c r="CO6" s="21">
        <f t="shared" si="10"/>
        <v>15.77</v>
      </c>
      <c r="CP6" s="21">
        <f t="shared" si="10"/>
        <v>18.78</v>
      </c>
      <c r="CQ6" s="21">
        <f t="shared" si="10"/>
        <v>18.2</v>
      </c>
      <c r="CR6" s="21">
        <f t="shared" si="10"/>
        <v>61.7</v>
      </c>
      <c r="CS6" s="21">
        <f t="shared" si="10"/>
        <v>63.04</v>
      </c>
      <c r="CT6" s="21">
        <f t="shared" si="10"/>
        <v>60.55</v>
      </c>
      <c r="CU6" s="21">
        <f t="shared" si="10"/>
        <v>61.49</v>
      </c>
      <c r="CV6" s="21">
        <f t="shared" si="10"/>
        <v>62.15</v>
      </c>
      <c r="CW6" s="20" t="str">
        <f>IF(CW7="","",IF(CW7="-","【-】","【"&amp;SUBSTITUTE(TEXT(CW7,"#,##0.00"),"-","△")&amp;"】"))</f>
        <v>【60.13】</v>
      </c>
      <c r="CX6" s="21">
        <f>IF(CX7="",NA(),CX7)</f>
        <v>92.89</v>
      </c>
      <c r="CY6" s="21">
        <f t="shared" ref="CY6:DG6" si="11">IF(CY7="",NA(),CY7)</f>
        <v>93.14</v>
      </c>
      <c r="CZ6" s="21">
        <f t="shared" si="11"/>
        <v>93.31</v>
      </c>
      <c r="DA6" s="21">
        <f t="shared" si="11"/>
        <v>93.61</v>
      </c>
      <c r="DB6" s="21">
        <f t="shared" si="11"/>
        <v>93.9</v>
      </c>
      <c r="DC6" s="21">
        <f t="shared" si="11"/>
        <v>94.56</v>
      </c>
      <c r="DD6" s="21">
        <f t="shared" si="11"/>
        <v>94.75</v>
      </c>
      <c r="DE6" s="21">
        <f t="shared" si="11"/>
        <v>94.92</v>
      </c>
      <c r="DF6" s="21">
        <f t="shared" si="11"/>
        <v>95.01</v>
      </c>
      <c r="DG6" s="21">
        <f t="shared" si="11"/>
        <v>94.96</v>
      </c>
      <c r="DH6" s="20" t="str">
        <f>IF(DH7="","",IF(DH7="-","【-】","【"&amp;SUBSTITUTE(TEXT(DH7,"#,##0.00"),"-","△")&amp;"】"))</f>
        <v>【96.00】</v>
      </c>
      <c r="DI6" s="21">
        <f>IF(DI7="",NA(),DI7)</f>
        <v>36.14</v>
      </c>
      <c r="DJ6" s="21">
        <f t="shared" ref="DJ6:DR6" si="12">IF(DJ7="",NA(),DJ7)</f>
        <v>38.26</v>
      </c>
      <c r="DK6" s="21">
        <f t="shared" si="12"/>
        <v>40.119999999999997</v>
      </c>
      <c r="DL6" s="21">
        <f t="shared" si="12"/>
        <v>42.15</v>
      </c>
      <c r="DM6" s="21">
        <f t="shared" si="12"/>
        <v>44.25</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1.73</v>
      </c>
      <c r="DU6" s="21">
        <f t="shared" ref="DU6:EC6" si="13">IF(DU7="",NA(),DU7)</f>
        <v>2.3199999999999998</v>
      </c>
      <c r="DV6" s="21">
        <f t="shared" si="13"/>
        <v>3.31</v>
      </c>
      <c r="DW6" s="21">
        <f t="shared" si="13"/>
        <v>3.49</v>
      </c>
      <c r="DX6" s="21">
        <f t="shared" si="13"/>
        <v>3.87</v>
      </c>
      <c r="DY6" s="21">
        <f t="shared" si="13"/>
        <v>5.64</v>
      </c>
      <c r="DZ6" s="21">
        <f t="shared" si="13"/>
        <v>6.43</v>
      </c>
      <c r="EA6" s="21">
        <f t="shared" si="13"/>
        <v>7.75</v>
      </c>
      <c r="EB6" s="21">
        <f t="shared" si="13"/>
        <v>9.44</v>
      </c>
      <c r="EC6" s="21">
        <f t="shared" si="13"/>
        <v>10.69</v>
      </c>
      <c r="ED6" s="20" t="str">
        <f>IF(ED7="","",IF(ED7="-","【-】","【"&amp;SUBSTITUTE(TEXT(ED7,"#,##0.00"),"-","△")&amp;"】"))</f>
        <v>【9.46】</v>
      </c>
      <c r="EE6" s="21">
        <f>IF(EE7="",NA(),EE7)</f>
        <v>0.01</v>
      </c>
      <c r="EF6" s="21">
        <f t="shared" ref="EF6:EN6" si="14">IF(EF7="",NA(),EF7)</f>
        <v>0.01</v>
      </c>
      <c r="EG6" s="20">
        <f t="shared" si="14"/>
        <v>0</v>
      </c>
      <c r="EH6" s="21">
        <f t="shared" si="14"/>
        <v>0.02</v>
      </c>
      <c r="EI6" s="21">
        <f t="shared" si="14"/>
        <v>0.01</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272027</v>
      </c>
      <c r="D7" s="23">
        <v>46</v>
      </c>
      <c r="E7" s="23">
        <v>17</v>
      </c>
      <c r="F7" s="23">
        <v>1</v>
      </c>
      <c r="G7" s="23">
        <v>0</v>
      </c>
      <c r="H7" s="23" t="s">
        <v>96</v>
      </c>
      <c r="I7" s="23" t="s">
        <v>97</v>
      </c>
      <c r="J7" s="23" t="s">
        <v>98</v>
      </c>
      <c r="K7" s="23" t="s">
        <v>99</v>
      </c>
      <c r="L7" s="23" t="s">
        <v>100</v>
      </c>
      <c r="M7" s="23" t="s">
        <v>101</v>
      </c>
      <c r="N7" s="24" t="s">
        <v>102</v>
      </c>
      <c r="O7" s="24">
        <v>58.35</v>
      </c>
      <c r="P7" s="24">
        <v>96.31</v>
      </c>
      <c r="Q7" s="24">
        <v>81.37</v>
      </c>
      <c r="R7" s="24">
        <v>2871</v>
      </c>
      <c r="S7" s="24">
        <v>186596</v>
      </c>
      <c r="T7" s="24">
        <v>72.72</v>
      </c>
      <c r="U7" s="24">
        <v>2565.9499999999998</v>
      </c>
      <c r="V7" s="24">
        <v>179175</v>
      </c>
      <c r="W7" s="24">
        <v>28.63</v>
      </c>
      <c r="X7" s="24">
        <v>6258.3</v>
      </c>
      <c r="Y7" s="24">
        <v>115.4</v>
      </c>
      <c r="Z7" s="24">
        <v>115.67</v>
      </c>
      <c r="AA7" s="24">
        <v>115.82</v>
      </c>
      <c r="AB7" s="24">
        <v>115.38</v>
      </c>
      <c r="AC7" s="24">
        <v>115.33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14.8</v>
      </c>
      <c r="AV7" s="24">
        <v>16.16</v>
      </c>
      <c r="AW7" s="24">
        <v>12.71</v>
      </c>
      <c r="AX7" s="24">
        <v>18.579999999999998</v>
      </c>
      <c r="AY7" s="24">
        <v>21.75</v>
      </c>
      <c r="AZ7" s="24">
        <v>72.930000000000007</v>
      </c>
      <c r="BA7" s="24">
        <v>80.08</v>
      </c>
      <c r="BB7" s="24">
        <v>87.33</v>
      </c>
      <c r="BC7" s="24">
        <v>92.26</v>
      </c>
      <c r="BD7" s="24">
        <v>99.9</v>
      </c>
      <c r="BE7" s="24">
        <v>82.75</v>
      </c>
      <c r="BF7" s="24">
        <v>966.05</v>
      </c>
      <c r="BG7" s="24">
        <v>931.6</v>
      </c>
      <c r="BH7" s="24">
        <v>886.3</v>
      </c>
      <c r="BI7" s="24">
        <v>827.15</v>
      </c>
      <c r="BJ7" s="24">
        <v>763.18</v>
      </c>
      <c r="BK7" s="24">
        <v>730.52</v>
      </c>
      <c r="BL7" s="24">
        <v>672.33</v>
      </c>
      <c r="BM7" s="24">
        <v>668.8</v>
      </c>
      <c r="BN7" s="24">
        <v>652.79999999999995</v>
      </c>
      <c r="BO7" s="24">
        <v>624.62</v>
      </c>
      <c r="BP7" s="24">
        <v>602.55999999999995</v>
      </c>
      <c r="BQ7" s="24">
        <v>136.22</v>
      </c>
      <c r="BR7" s="24">
        <v>136.94</v>
      </c>
      <c r="BS7" s="24">
        <v>137.91999999999999</v>
      </c>
      <c r="BT7" s="24">
        <v>136.38</v>
      </c>
      <c r="BU7" s="24">
        <v>137.79</v>
      </c>
      <c r="BV7" s="24">
        <v>98.61</v>
      </c>
      <c r="BW7" s="24">
        <v>98.75</v>
      </c>
      <c r="BX7" s="24">
        <v>98.36</v>
      </c>
      <c r="BY7" s="24">
        <v>97.29</v>
      </c>
      <c r="BZ7" s="24">
        <v>99.29</v>
      </c>
      <c r="CA7" s="24">
        <v>97.94</v>
      </c>
      <c r="CB7" s="24">
        <v>128.15</v>
      </c>
      <c r="CC7" s="24">
        <v>126.91</v>
      </c>
      <c r="CD7" s="24">
        <v>126.01</v>
      </c>
      <c r="CE7" s="24">
        <v>127.86</v>
      </c>
      <c r="CF7" s="24">
        <v>127.34</v>
      </c>
      <c r="CG7" s="24">
        <v>141.24</v>
      </c>
      <c r="CH7" s="24">
        <v>142.03</v>
      </c>
      <c r="CI7" s="24">
        <v>142.11000000000001</v>
      </c>
      <c r="CJ7" s="24">
        <v>145.49</v>
      </c>
      <c r="CK7" s="24">
        <v>144.28</v>
      </c>
      <c r="CL7" s="24">
        <v>140.97999999999999</v>
      </c>
      <c r="CM7" s="24">
        <v>20.09</v>
      </c>
      <c r="CN7" s="24">
        <v>18.75</v>
      </c>
      <c r="CO7" s="24">
        <v>15.77</v>
      </c>
      <c r="CP7" s="24">
        <v>18.78</v>
      </c>
      <c r="CQ7" s="24">
        <v>18.2</v>
      </c>
      <c r="CR7" s="24">
        <v>61.7</v>
      </c>
      <c r="CS7" s="24">
        <v>63.04</v>
      </c>
      <c r="CT7" s="24">
        <v>60.55</v>
      </c>
      <c r="CU7" s="24">
        <v>61.49</v>
      </c>
      <c r="CV7" s="24">
        <v>62.15</v>
      </c>
      <c r="CW7" s="24">
        <v>60.13</v>
      </c>
      <c r="CX7" s="24">
        <v>92.89</v>
      </c>
      <c r="CY7" s="24">
        <v>93.14</v>
      </c>
      <c r="CZ7" s="24">
        <v>93.31</v>
      </c>
      <c r="DA7" s="24">
        <v>93.61</v>
      </c>
      <c r="DB7" s="24">
        <v>93.9</v>
      </c>
      <c r="DC7" s="24">
        <v>94.56</v>
      </c>
      <c r="DD7" s="24">
        <v>94.75</v>
      </c>
      <c r="DE7" s="24">
        <v>94.92</v>
      </c>
      <c r="DF7" s="24">
        <v>95.01</v>
      </c>
      <c r="DG7" s="24">
        <v>94.96</v>
      </c>
      <c r="DH7" s="24">
        <v>96</v>
      </c>
      <c r="DI7" s="24">
        <v>36.14</v>
      </c>
      <c r="DJ7" s="24">
        <v>38.26</v>
      </c>
      <c r="DK7" s="24">
        <v>40.119999999999997</v>
      </c>
      <c r="DL7" s="24">
        <v>42.15</v>
      </c>
      <c r="DM7" s="24">
        <v>44.25</v>
      </c>
      <c r="DN7" s="24">
        <v>28.87</v>
      </c>
      <c r="DO7" s="24">
        <v>31.34</v>
      </c>
      <c r="DP7" s="24">
        <v>32.909999999999997</v>
      </c>
      <c r="DQ7" s="24">
        <v>34.869999999999997</v>
      </c>
      <c r="DR7" s="24">
        <v>36.700000000000003</v>
      </c>
      <c r="DS7" s="24">
        <v>42.2</v>
      </c>
      <c r="DT7" s="24">
        <v>1.73</v>
      </c>
      <c r="DU7" s="24">
        <v>2.3199999999999998</v>
      </c>
      <c r="DV7" s="24">
        <v>3.31</v>
      </c>
      <c r="DW7" s="24">
        <v>3.49</v>
      </c>
      <c r="DX7" s="24">
        <v>3.87</v>
      </c>
      <c r="DY7" s="24">
        <v>5.64</v>
      </c>
      <c r="DZ7" s="24">
        <v>6.43</v>
      </c>
      <c r="EA7" s="24">
        <v>7.75</v>
      </c>
      <c r="EB7" s="24">
        <v>9.44</v>
      </c>
      <c r="EC7" s="24">
        <v>10.69</v>
      </c>
      <c r="ED7" s="24">
        <v>9.4600000000000009</v>
      </c>
      <c r="EE7" s="24">
        <v>0.01</v>
      </c>
      <c r="EF7" s="24">
        <v>0.01</v>
      </c>
      <c r="EG7" s="24">
        <v>0</v>
      </c>
      <c r="EH7" s="24">
        <v>0.02</v>
      </c>
      <c r="EI7" s="24">
        <v>0.01</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cp:lastPrinted>2026-02-16T02:37:22Z</cp:lastPrinted>
  <dcterms:modified xsi:type="dcterms:W3CDTF">2026-02-19T00:54:08Z</dcterms:modified>
</cp:coreProperties>
</file>