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7$\doc\!!NETDATAからの移行分!!\06_【選挙】\03 経常業務全般\34 政治団体(大阪府所管)収支報告書\令和７年度\10_要旨公表関係\01_要旨公表\HP貼り付け用\"/>
    </mc:Choice>
  </mc:AlternateContent>
  <xr:revisionPtr revIDLastSave="0" documentId="13_ncr:1_{6E02463B-DE99-4AA4-8F1A-FB6877945BA6}" xr6:coauthVersionLast="47" xr6:coauthVersionMax="47" xr10:uidLastSave="{00000000-0000-0000-0000-000000000000}"/>
  <bookViews>
    <workbookView xWindow="-108" yWindow="-108" windowWidth="23256" windowHeight="13896" tabRatio="800" xr2:uid="{00000000-000D-0000-FFFF-FFFF00000000}"/>
  </bookViews>
  <sheets>
    <sheet name="参考２－①（R６）" sheetId="32" r:id="rId1"/>
    <sheet name="参考２－②（R５）" sheetId="31" r:id="rId2"/>
  </sheets>
  <definedNames>
    <definedName name="_xlnm.Print_Area" localSheetId="0">'参考２－①（R６）'!$A$1:$P$29</definedName>
    <definedName name="_xlnm.Print_Area" localSheetId="1">'参考２－②（R５）'!$A$1:$P$29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2" l="1"/>
  <c r="K14" i="32"/>
  <c r="K16" i="32"/>
  <c r="K18" i="32"/>
  <c r="K20" i="32"/>
  <c r="K22" i="32"/>
  <c r="K24" i="32"/>
  <c r="K26" i="32"/>
  <c r="K27" i="32"/>
  <c r="P5" i="32"/>
  <c r="P7" i="32"/>
  <c r="P9" i="32"/>
  <c r="P11" i="32"/>
  <c r="P13" i="32"/>
  <c r="C27" i="32"/>
  <c r="D27" i="32"/>
  <c r="E27" i="32"/>
  <c r="F27" i="32"/>
  <c r="G27" i="32"/>
  <c r="H27" i="32"/>
  <c r="I27" i="32"/>
  <c r="J27" i="32"/>
  <c r="L27" i="32"/>
  <c r="M27" i="32"/>
  <c r="N27" i="32"/>
  <c r="O27" i="32"/>
  <c r="B27" i="32"/>
  <c r="L28" i="31"/>
  <c r="K28" i="31"/>
  <c r="J28" i="31"/>
  <c r="I28" i="31"/>
  <c r="H28" i="31"/>
  <c r="G28" i="31"/>
  <c r="F28" i="31"/>
  <c r="E28" i="31"/>
  <c r="D28" i="31"/>
  <c r="C28" i="31"/>
  <c r="B28" i="31"/>
  <c r="P27" i="31"/>
  <c r="L26" i="31"/>
  <c r="K26" i="31"/>
  <c r="J26" i="31"/>
  <c r="I26" i="31"/>
  <c r="G26" i="31"/>
  <c r="F26" i="31"/>
  <c r="E26" i="31"/>
  <c r="D26" i="31"/>
  <c r="C26" i="31"/>
  <c r="B26" i="31"/>
  <c r="P25" i="31"/>
  <c r="N25" i="31"/>
  <c r="H25" i="31"/>
  <c r="H26" i="31" s="1"/>
  <c r="L24" i="31"/>
  <c r="K24" i="31"/>
  <c r="J24" i="31"/>
  <c r="I24" i="31"/>
  <c r="G24" i="31"/>
  <c r="F24" i="31"/>
  <c r="E24" i="31"/>
  <c r="D24" i="31"/>
  <c r="C24" i="31"/>
  <c r="B24" i="31"/>
  <c r="P23" i="31"/>
  <c r="H23" i="31"/>
  <c r="H24" i="31" s="1"/>
  <c r="L22" i="31"/>
  <c r="K22" i="31"/>
  <c r="J22" i="31"/>
  <c r="I22" i="31"/>
  <c r="G22" i="31"/>
  <c r="F22" i="31"/>
  <c r="E22" i="31"/>
  <c r="D22" i="31"/>
  <c r="C22" i="31"/>
  <c r="B22" i="31"/>
  <c r="P21" i="31"/>
  <c r="H21" i="31"/>
  <c r="H22" i="31" s="1"/>
  <c r="L20" i="31"/>
  <c r="K20" i="31"/>
  <c r="J20" i="31"/>
  <c r="I20" i="31"/>
  <c r="G20" i="31"/>
  <c r="F20" i="31"/>
  <c r="E20" i="31"/>
  <c r="D20" i="31"/>
  <c r="C20" i="31"/>
  <c r="B20" i="31"/>
  <c r="P19" i="31"/>
  <c r="H19" i="31"/>
  <c r="H20" i="31" s="1"/>
  <c r="L18" i="31"/>
  <c r="K18" i="31"/>
  <c r="J18" i="31"/>
  <c r="I18" i="31"/>
  <c r="G18" i="31"/>
  <c r="F18" i="31"/>
  <c r="E18" i="31"/>
  <c r="D18" i="31"/>
  <c r="C18" i="31"/>
  <c r="B18" i="31"/>
  <c r="P17" i="31"/>
  <c r="H17" i="31"/>
  <c r="H18" i="31" s="1"/>
  <c r="L16" i="31"/>
  <c r="K16" i="31"/>
  <c r="J16" i="31"/>
  <c r="I16" i="31"/>
  <c r="G16" i="31"/>
  <c r="F16" i="31"/>
  <c r="E16" i="31"/>
  <c r="D16" i="31"/>
  <c r="C16" i="31"/>
  <c r="B16" i="31"/>
  <c r="P15" i="31"/>
  <c r="H15" i="31"/>
  <c r="H16" i="31" s="1"/>
  <c r="L14" i="31"/>
  <c r="K14" i="31"/>
  <c r="J14" i="31"/>
  <c r="I14" i="31"/>
  <c r="G14" i="31"/>
  <c r="F14" i="31"/>
  <c r="E14" i="31"/>
  <c r="D14" i="31"/>
  <c r="C14" i="31"/>
  <c r="B14" i="31"/>
  <c r="P13" i="31"/>
  <c r="H13" i="31"/>
  <c r="H14" i="31" s="1"/>
  <c r="L12" i="31"/>
  <c r="K12" i="31"/>
  <c r="J12" i="31"/>
  <c r="I12" i="31"/>
  <c r="G12" i="31"/>
  <c r="F12" i="31"/>
  <c r="E12" i="31"/>
  <c r="D12" i="31"/>
  <c r="C12" i="31"/>
  <c r="B12" i="31"/>
  <c r="P11" i="31"/>
  <c r="H11" i="31"/>
  <c r="H12" i="31" s="1"/>
  <c r="L10" i="31"/>
  <c r="K10" i="31"/>
  <c r="J10" i="31"/>
  <c r="I10" i="31"/>
  <c r="G10" i="31"/>
  <c r="F10" i="31"/>
  <c r="E10" i="31"/>
  <c r="D10" i="31"/>
  <c r="C10" i="31"/>
  <c r="B10" i="31"/>
  <c r="P9" i="31"/>
  <c r="H9" i="31"/>
  <c r="H10" i="31" s="1"/>
  <c r="L8" i="31"/>
  <c r="K8" i="31"/>
  <c r="J8" i="31"/>
  <c r="I8" i="31"/>
  <c r="G8" i="31"/>
  <c r="F8" i="31"/>
  <c r="E8" i="31"/>
  <c r="D8" i="31"/>
  <c r="C8" i="31"/>
  <c r="B8" i="31"/>
  <c r="P7" i="31"/>
  <c r="H7" i="31"/>
  <c r="H8" i="31" s="1"/>
  <c r="L6" i="31"/>
  <c r="K6" i="31"/>
  <c r="J6" i="31"/>
  <c r="I6" i="31"/>
  <c r="G6" i="31"/>
  <c r="F6" i="31"/>
  <c r="E6" i="31"/>
  <c r="D6" i="31"/>
  <c r="C6" i="31"/>
  <c r="B6" i="31"/>
  <c r="P5" i="31"/>
  <c r="H5" i="31"/>
  <c r="H6" i="31" s="1"/>
  <c r="L26" i="32"/>
  <c r="J26" i="32"/>
  <c r="I26" i="32"/>
  <c r="G26" i="32"/>
  <c r="F26" i="32"/>
  <c r="E26" i="32"/>
  <c r="D26" i="32"/>
  <c r="C26" i="32"/>
  <c r="B26" i="32"/>
  <c r="H26" i="32"/>
  <c r="L24" i="32"/>
  <c r="J24" i="32"/>
  <c r="I24" i="32"/>
  <c r="G24" i="32"/>
  <c r="F24" i="32"/>
  <c r="E24" i="32"/>
  <c r="D24" i="32"/>
  <c r="C24" i="32"/>
  <c r="B24" i="32"/>
  <c r="P23" i="32"/>
  <c r="H24" i="32"/>
  <c r="L16" i="32"/>
  <c r="J16" i="32"/>
  <c r="I16" i="32"/>
  <c r="G16" i="32"/>
  <c r="F16" i="32"/>
  <c r="E16" i="32"/>
  <c r="D16" i="32"/>
  <c r="C16" i="32"/>
  <c r="B16" i="32"/>
  <c r="P15" i="32"/>
  <c r="H16" i="32"/>
  <c r="L22" i="32"/>
  <c r="J22" i="32"/>
  <c r="I22" i="32"/>
  <c r="G22" i="32"/>
  <c r="F22" i="32"/>
  <c r="E22" i="32"/>
  <c r="D22" i="32"/>
  <c r="C22" i="32"/>
  <c r="B22" i="32"/>
  <c r="P21" i="32"/>
  <c r="H22" i="32"/>
  <c r="L18" i="32"/>
  <c r="J18" i="32"/>
  <c r="I18" i="32"/>
  <c r="G18" i="32"/>
  <c r="F18" i="32"/>
  <c r="E18" i="32"/>
  <c r="D18" i="32"/>
  <c r="C18" i="32"/>
  <c r="B18" i="32"/>
  <c r="P17" i="32"/>
  <c r="H18" i="32"/>
  <c r="L20" i="32"/>
  <c r="J20" i="32"/>
  <c r="I20" i="32"/>
  <c r="G20" i="32"/>
  <c r="F20" i="32"/>
  <c r="E20" i="32"/>
  <c r="D20" i="32"/>
  <c r="C20" i="32"/>
  <c r="B20" i="32"/>
  <c r="P19" i="32"/>
  <c r="H20" i="32"/>
  <c r="L14" i="32"/>
  <c r="J14" i="32"/>
  <c r="I14" i="32"/>
  <c r="G14" i="32"/>
  <c r="F14" i="32"/>
  <c r="E14" i="32"/>
  <c r="D14" i="32"/>
  <c r="C14" i="32"/>
  <c r="B14" i="32"/>
  <c r="H14" i="32"/>
  <c r="L12" i="32"/>
  <c r="K12" i="32"/>
  <c r="J12" i="32"/>
  <c r="I12" i="32"/>
  <c r="G12" i="32"/>
  <c r="F12" i="32"/>
  <c r="E12" i="32"/>
  <c r="D12" i="32"/>
  <c r="C12" i="32"/>
  <c r="B12" i="32"/>
  <c r="H12" i="32"/>
  <c r="L10" i="32"/>
  <c r="K10" i="32"/>
  <c r="J10" i="32"/>
  <c r="I10" i="32"/>
  <c r="G10" i="32"/>
  <c r="F10" i="32"/>
  <c r="E10" i="32"/>
  <c r="D10" i="32"/>
  <c r="C10" i="32"/>
  <c r="B10" i="32"/>
  <c r="H10" i="32"/>
  <c r="L8" i="32"/>
  <c r="K8" i="32"/>
  <c r="J8" i="32"/>
  <c r="I8" i="32"/>
  <c r="G8" i="32"/>
  <c r="F8" i="32"/>
  <c r="E8" i="32"/>
  <c r="D8" i="32"/>
  <c r="C8" i="32"/>
  <c r="B8" i="32"/>
  <c r="H8" i="32"/>
  <c r="L6" i="32"/>
  <c r="K6" i="32"/>
  <c r="J6" i="32"/>
  <c r="I6" i="32"/>
  <c r="G6" i="32"/>
  <c r="F6" i="32"/>
  <c r="E6" i="32"/>
  <c r="D6" i="32"/>
  <c r="C6" i="32"/>
  <c r="B6" i="32"/>
  <c r="H6" i="32"/>
  <c r="K28" i="32" l="1"/>
  <c r="J28" i="32"/>
  <c r="P27" i="32"/>
  <c r="F28" i="32"/>
  <c r="G28" i="32"/>
  <c r="C28" i="32"/>
  <c r="I28" i="32"/>
  <c r="H28" i="32"/>
  <c r="B28" i="32"/>
  <c r="D28" i="32"/>
  <c r="L28" i="32"/>
  <c r="E28" i="32"/>
</calcChain>
</file>

<file path=xl/sharedStrings.xml><?xml version="1.0" encoding="utf-8"?>
<sst xmlns="http://schemas.openxmlformats.org/spreadsheetml/2006/main" count="68" uniqueCount="36">
  <si>
    <t>日本共産党</t>
  </si>
  <si>
    <t>総      計</t>
  </si>
  <si>
    <t xml:space="preserve">項目 </t>
  </si>
  <si>
    <t xml:space="preserve"> 区分</t>
  </si>
  <si>
    <t xml:space="preserve">個  人 </t>
  </si>
  <si>
    <t xml:space="preserve">団  体 </t>
  </si>
  <si>
    <t>政治団体</t>
    <phoneticPr fontId="2"/>
  </si>
  <si>
    <t>寄附金額</t>
    <phoneticPr fontId="2"/>
  </si>
  <si>
    <t>本年収入額   ①</t>
    <phoneticPr fontId="2"/>
  </si>
  <si>
    <t>前年繰越額    ②</t>
    <phoneticPr fontId="2"/>
  </si>
  <si>
    <t>収入総額    ③＝①＋②</t>
    <phoneticPr fontId="2"/>
  </si>
  <si>
    <t>支出総額     ④</t>
    <phoneticPr fontId="2"/>
  </si>
  <si>
    <t>交付金収入</t>
    <phoneticPr fontId="2"/>
  </si>
  <si>
    <t>借入金収入</t>
    <phoneticPr fontId="2"/>
  </si>
  <si>
    <t>事業収入</t>
    <phoneticPr fontId="2"/>
  </si>
  <si>
    <t>政党匿名</t>
    <phoneticPr fontId="2"/>
  </si>
  <si>
    <t>その他の政治団体合計</t>
    <phoneticPr fontId="2"/>
  </si>
  <si>
    <t>計</t>
    <phoneticPr fontId="2"/>
  </si>
  <si>
    <t>党費又は　　　会費</t>
    <rPh sb="0" eb="2">
      <t>トウヒ</t>
    </rPh>
    <rPh sb="2" eb="3">
      <t>マタ</t>
    </rPh>
    <rPh sb="7" eb="9">
      <t>カイヒ</t>
    </rPh>
    <phoneticPr fontId="2"/>
  </si>
  <si>
    <t>その他の　　　収入</t>
    <rPh sb="7" eb="9">
      <t>シュウニュウ</t>
    </rPh>
    <phoneticPr fontId="2"/>
  </si>
  <si>
    <t xml:space="preserve">政党の支部　合計 </t>
    <phoneticPr fontId="2"/>
  </si>
  <si>
    <t>翌年繰越額 ③－④</t>
    <phoneticPr fontId="2"/>
  </si>
  <si>
    <t>〔単位：千円・％〕</t>
    <phoneticPr fontId="2"/>
  </si>
  <si>
    <t>自由民主党</t>
    <rPh sb="0" eb="2">
      <t>ジユウ</t>
    </rPh>
    <rPh sb="2" eb="4">
      <t>ミンシュ</t>
    </rPh>
    <rPh sb="4" eb="5">
      <t>トウ</t>
    </rPh>
    <phoneticPr fontId="2"/>
  </si>
  <si>
    <t>公明党</t>
    <rPh sb="0" eb="3">
      <t>コウメイトウ</t>
    </rPh>
    <phoneticPr fontId="2"/>
  </si>
  <si>
    <t>社会民主党</t>
    <rPh sb="0" eb="2">
      <t>シャカイ</t>
    </rPh>
    <rPh sb="2" eb="5">
      <t>ミンシュトウ</t>
    </rPh>
    <phoneticPr fontId="2"/>
  </si>
  <si>
    <t>日本維新の会</t>
    <rPh sb="0" eb="2">
      <t>ニッポン</t>
    </rPh>
    <rPh sb="2" eb="4">
      <t>イシン</t>
    </rPh>
    <rPh sb="5" eb="6">
      <t>カイ</t>
    </rPh>
    <phoneticPr fontId="2"/>
  </si>
  <si>
    <t>参考　２－①</t>
    <phoneticPr fontId="2"/>
  </si>
  <si>
    <t>れいわ新選組</t>
    <rPh sb="3" eb="5">
      <t>シンセン</t>
    </rPh>
    <rPh sb="5" eb="6">
      <t>グミ</t>
    </rPh>
    <phoneticPr fontId="2"/>
  </si>
  <si>
    <t>立憲民主党</t>
    <rPh sb="0" eb="2">
      <t>リッケン</t>
    </rPh>
    <rPh sb="2" eb="4">
      <t>ミンシュ</t>
    </rPh>
    <rPh sb="4" eb="5">
      <t>トウ</t>
    </rPh>
    <phoneticPr fontId="2"/>
  </si>
  <si>
    <t>参政党</t>
    <rPh sb="0" eb="1">
      <t>サン</t>
    </rPh>
    <rPh sb="1" eb="3">
      <t>セイトウ</t>
    </rPh>
    <phoneticPr fontId="2"/>
  </si>
  <si>
    <t>国民民主党</t>
    <rPh sb="0" eb="5">
      <t>コクミンミンシュトウ</t>
    </rPh>
    <phoneticPr fontId="2"/>
  </si>
  <si>
    <t>　　　　　収入項目別内訳（令和５年分）</t>
    <rPh sb="13" eb="15">
      <t>レイワ</t>
    </rPh>
    <rPh sb="16" eb="18">
      <t>ネンブン</t>
    </rPh>
    <phoneticPr fontId="2"/>
  </si>
  <si>
    <t>※　本表の政党の順序は、令和５年の本年収入額による。　※  (  )内は、本年収入額に占める比率である。  　※千円単位で四捨五入しているため、合計欄と表中の計が一致しない場合がある。</t>
    <rPh sb="12" eb="14">
      <t>レイワ</t>
    </rPh>
    <phoneticPr fontId="2"/>
  </si>
  <si>
    <t>　　　　　収入項目別内訳（令和６年分）</t>
    <rPh sb="13" eb="15">
      <t>レイワ</t>
    </rPh>
    <rPh sb="16" eb="18">
      <t>ネンブン</t>
    </rPh>
    <phoneticPr fontId="2"/>
  </si>
  <si>
    <t>※　本表の政党の順序は、令和６年の本年収入額による。　※  (  )内は、本年収入額に占める比率である。  　※千円単位で四捨五入しているため、合計欄と表中の計が一致しない場合がある。</t>
    <rPh sb="12" eb="14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</si>
</sst>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#,##0.0&quot;)&quot;"/>
    <numFmt numFmtId="177" formatCode="#,##0_);[Red]\(#,##0\)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1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17" applyNumberFormat="0" applyFont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1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30" borderId="2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19" applyNumberFormat="0" applyAlignment="0" applyProtection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0" fontId="20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2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right" vertical="center"/>
    </xf>
    <xf numFmtId="0" fontId="25" fillId="0" borderId="1" xfId="0" applyFont="1" applyFill="1" applyBorder="1" applyAlignment="1">
      <alignment horizontal="righ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3" fontId="26" fillId="0" borderId="25" xfId="0" applyNumberFormat="1" applyFont="1" applyFill="1" applyBorder="1" applyAlignment="1">
      <alignment horizontal="right" vertical="center" wrapText="1"/>
    </xf>
    <xf numFmtId="3" fontId="27" fillId="0" borderId="25" xfId="0" applyNumberFormat="1" applyFont="1" applyFill="1" applyBorder="1" applyAlignment="1">
      <alignment horizontal="right" vertical="center" wrapText="1"/>
    </xf>
    <xf numFmtId="3" fontId="27" fillId="0" borderId="26" xfId="0" applyNumberFormat="1" applyFont="1" applyFill="1" applyBorder="1" applyAlignment="1">
      <alignment horizontal="right" vertical="center" wrapText="1"/>
    </xf>
    <xf numFmtId="3" fontId="27" fillId="0" borderId="27" xfId="0" applyNumberFormat="1" applyFont="1" applyFill="1" applyBorder="1" applyAlignment="1">
      <alignment horizontal="right" vertical="center" wrapText="1"/>
    </xf>
    <xf numFmtId="3" fontId="27" fillId="0" borderId="28" xfId="0" applyNumberFormat="1" applyFont="1" applyFill="1" applyBorder="1" applyAlignment="1">
      <alignment horizontal="right" vertical="center" wrapText="1"/>
    </xf>
    <xf numFmtId="176" fontId="27" fillId="0" borderId="6" xfId="0" applyNumberFormat="1" applyFont="1" applyFill="1" applyBorder="1" applyAlignment="1">
      <alignment horizontal="right" vertical="center" wrapText="1"/>
    </xf>
    <xf numFmtId="176" fontId="27" fillId="0" borderId="7" xfId="0" applyNumberFormat="1" applyFont="1" applyFill="1" applyBorder="1" applyAlignment="1">
      <alignment horizontal="right" vertical="center" wrapText="1"/>
    </xf>
    <xf numFmtId="176" fontId="27" fillId="0" borderId="8" xfId="0" applyNumberFormat="1" applyFont="1" applyFill="1" applyBorder="1" applyAlignment="1">
      <alignment horizontal="right" vertical="center" wrapText="1"/>
    </xf>
    <xf numFmtId="176" fontId="27" fillId="0" borderId="9" xfId="0" applyNumberFormat="1" applyFont="1" applyFill="1" applyBorder="1" applyAlignment="1">
      <alignment horizontal="right" vertical="center" wrapText="1"/>
    </xf>
    <xf numFmtId="0" fontId="27" fillId="0" borderId="6" xfId="0" applyFont="1" applyFill="1" applyBorder="1" applyAlignment="1">
      <alignment horizontal="right" vertical="center" wrapText="1"/>
    </xf>
    <xf numFmtId="177" fontId="27" fillId="0" borderId="2" xfId="0" applyNumberFormat="1" applyFont="1" applyFill="1" applyBorder="1" applyAlignment="1">
      <alignment horizontal="right" vertical="center" wrapText="1"/>
    </xf>
    <xf numFmtId="177" fontId="27" fillId="0" borderId="10" xfId="0" applyNumberFormat="1" applyFont="1" applyFill="1" applyBorder="1" applyAlignment="1">
      <alignment horizontal="right" vertical="center" wrapText="1"/>
    </xf>
    <xf numFmtId="177" fontId="27" fillId="0" borderId="11" xfId="0" applyNumberFormat="1" applyFont="1" applyFill="1" applyBorder="1" applyAlignment="1">
      <alignment horizontal="right" vertical="center" wrapText="1"/>
    </xf>
    <xf numFmtId="177" fontId="27" fillId="0" borderId="12" xfId="0" applyNumberFormat="1" applyFont="1" applyFill="1" applyBorder="1" applyAlignment="1">
      <alignment horizontal="right" vertical="center" wrapText="1"/>
    </xf>
    <xf numFmtId="3" fontId="27" fillId="0" borderId="1" xfId="0" applyNumberFormat="1" applyFont="1" applyFill="1" applyBorder="1" applyAlignment="1">
      <alignment horizontal="right" vertical="center" wrapText="1"/>
    </xf>
    <xf numFmtId="3" fontId="28" fillId="0" borderId="25" xfId="0" applyNumberFormat="1" applyFont="1" applyFill="1" applyBorder="1" applyAlignment="1">
      <alignment horizontal="right" vertical="center" wrapText="1"/>
    </xf>
    <xf numFmtId="0" fontId="28" fillId="0" borderId="6" xfId="0" applyFont="1" applyFill="1" applyBorder="1" applyAlignment="1">
      <alignment horizontal="right" vertical="center" wrapText="1"/>
    </xf>
    <xf numFmtId="3" fontId="27" fillId="0" borderId="6" xfId="0" applyNumberFormat="1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25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</cellXfs>
  <cellStyles count="4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標準 3" xfId="42" xr:uid="{00000000-0005-0000-0000-00002A000000}"/>
    <cellStyle name="標準 4" xfId="43" xr:uid="{00000000-0005-0000-0000-00002B000000}"/>
    <cellStyle name="良い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0E1D6D2-57F8-4D86-A279-B0D8DCA82922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800100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A90DC2F-361E-42BC-8752-0732BFFB59E1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800100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1EEF48D4-C4A5-430C-9718-EE9F2B2E915F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800100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64DDD98-8D4E-43B5-960C-CC5C28FAF41D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885825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6832CB8-38EA-4885-B8D3-AC4FBF2D92C7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885825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230FD72-A45C-4E6F-8FD5-92BFEEB9E26A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885825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2F8C9C-21A1-4636-9B85-248CB749A864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800100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4C3A8DD6-F203-4D8A-9EC9-1E391DBD26D5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800100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64C5A45B-B04B-4B84-B5EC-9D9B53972014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800100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43173-194B-4D2E-A1B7-378947E0A12C}">
  <sheetPr>
    <pageSetUpPr fitToPage="1"/>
  </sheetPr>
  <dimension ref="A1:P30"/>
  <sheetViews>
    <sheetView tabSelected="1" zoomScale="70" zoomScaleNormal="70" zoomScaleSheetLayoutView="75" workbookViewId="0">
      <pane ySplit="4" topLeftCell="A5" activePane="bottomLeft" state="frozen"/>
      <selection activeCell="F19" sqref="F19"/>
      <selection pane="bottomLeft"/>
    </sheetView>
  </sheetViews>
  <sheetFormatPr defaultColWidth="11.33203125" defaultRowHeight="13.2" x14ac:dyDescent="0.2"/>
  <cols>
    <col min="1" max="1" width="11.6640625" style="1" customWidth="1"/>
    <col min="2" max="16" width="11.109375" style="1" customWidth="1"/>
    <col min="17" max="16384" width="11.33203125" style="1"/>
  </cols>
  <sheetData>
    <row r="1" spans="1:16" s="5" customFormat="1" ht="21" customHeight="1" x14ac:dyDescent="0.2">
      <c r="A1" s="4" t="s">
        <v>27</v>
      </c>
    </row>
    <row r="2" spans="1:16" s="5" customFormat="1" ht="21" customHeight="1" x14ac:dyDescent="0.2">
      <c r="A2" s="6" t="s">
        <v>34</v>
      </c>
      <c r="P2" s="7" t="s">
        <v>22</v>
      </c>
    </row>
    <row r="3" spans="1:16" s="5" customFormat="1" ht="30" customHeight="1" x14ac:dyDescent="0.2">
      <c r="A3" s="8" t="s">
        <v>2</v>
      </c>
      <c r="B3" s="34" t="s">
        <v>8</v>
      </c>
      <c r="C3" s="34" t="s">
        <v>18</v>
      </c>
      <c r="D3" s="36" t="s">
        <v>7</v>
      </c>
      <c r="E3" s="37"/>
      <c r="F3" s="37"/>
      <c r="G3" s="37"/>
      <c r="H3" s="38"/>
      <c r="I3" s="34" t="s">
        <v>14</v>
      </c>
      <c r="J3" s="34" t="s">
        <v>13</v>
      </c>
      <c r="K3" s="34" t="s">
        <v>12</v>
      </c>
      <c r="L3" s="34" t="s">
        <v>19</v>
      </c>
      <c r="M3" s="34" t="s">
        <v>9</v>
      </c>
      <c r="N3" s="34" t="s">
        <v>10</v>
      </c>
      <c r="O3" s="34" t="s">
        <v>11</v>
      </c>
      <c r="P3" s="34" t="s">
        <v>21</v>
      </c>
    </row>
    <row r="4" spans="1:16" s="5" customFormat="1" ht="30" customHeight="1" x14ac:dyDescent="0.2">
      <c r="A4" s="9" t="s">
        <v>3</v>
      </c>
      <c r="B4" s="35"/>
      <c r="C4" s="35"/>
      <c r="D4" s="10" t="s">
        <v>4</v>
      </c>
      <c r="E4" s="11" t="s">
        <v>5</v>
      </c>
      <c r="F4" s="11" t="s">
        <v>6</v>
      </c>
      <c r="G4" s="11" t="s">
        <v>15</v>
      </c>
      <c r="H4" s="12" t="s">
        <v>17</v>
      </c>
      <c r="I4" s="35"/>
      <c r="J4" s="35"/>
      <c r="K4" s="35"/>
      <c r="L4" s="35"/>
      <c r="M4" s="35"/>
      <c r="N4" s="35"/>
      <c r="O4" s="35"/>
      <c r="P4" s="35"/>
    </row>
    <row r="5" spans="1:16" s="5" customFormat="1" ht="21" customHeight="1" x14ac:dyDescent="0.2">
      <c r="A5" s="31" t="s">
        <v>0</v>
      </c>
      <c r="B5" s="14">
        <v>1624287.8160000001</v>
      </c>
      <c r="C5" s="14">
        <v>173581.139</v>
      </c>
      <c r="D5" s="15">
        <v>599749.95499999996</v>
      </c>
      <c r="E5" s="16">
        <v>0</v>
      </c>
      <c r="F5" s="16">
        <v>0</v>
      </c>
      <c r="G5" s="16">
        <v>0</v>
      </c>
      <c r="H5" s="17">
        <v>599749.95499999996</v>
      </c>
      <c r="I5" s="14">
        <v>6185.2489999999998</v>
      </c>
      <c r="J5" s="14">
        <v>0</v>
      </c>
      <c r="K5" s="14">
        <v>822814.62399999995</v>
      </c>
      <c r="L5" s="14">
        <v>21956.848999999998</v>
      </c>
      <c r="M5" s="14">
        <v>627698.80900000001</v>
      </c>
      <c r="N5" s="14">
        <v>2251986.625</v>
      </c>
      <c r="O5" s="13">
        <v>1652907.743</v>
      </c>
      <c r="P5" s="27">
        <f>N5-O5</f>
        <v>599078.88199999998</v>
      </c>
    </row>
    <row r="6" spans="1:16" s="5" customFormat="1" ht="21" customHeight="1" x14ac:dyDescent="0.2">
      <c r="A6" s="32"/>
      <c r="B6" s="18">
        <f t="shared" ref="B6:L6" si="0">IF(B5=0,"(－)",B5/$B5*100)</f>
        <v>100</v>
      </c>
      <c r="C6" s="18">
        <f t="shared" si="0"/>
        <v>10.686599831024035</v>
      </c>
      <c r="D6" s="19">
        <f t="shared" si="0"/>
        <v>36.923872055936172</v>
      </c>
      <c r="E6" s="20" t="str">
        <f t="shared" si="0"/>
        <v>(－)</v>
      </c>
      <c r="F6" s="20" t="str">
        <f>IF(F5=0,"(－)",F5/$B5*100)</f>
        <v>(－)</v>
      </c>
      <c r="G6" s="20" t="str">
        <f t="shared" si="0"/>
        <v>(－)</v>
      </c>
      <c r="H6" s="21">
        <f>IF(H5=0,"(－)",H5/$B5*100)</f>
        <v>36.923872055936172</v>
      </c>
      <c r="I6" s="18">
        <f t="shared" si="0"/>
        <v>0.380797598742808</v>
      </c>
      <c r="J6" s="18" t="str">
        <f t="shared" si="0"/>
        <v>(－)</v>
      </c>
      <c r="K6" s="18">
        <f t="shared" si="0"/>
        <v>50.656947364554995</v>
      </c>
      <c r="L6" s="18">
        <f t="shared" si="0"/>
        <v>1.3517831497419788</v>
      </c>
      <c r="M6" s="22"/>
      <c r="N6" s="22"/>
      <c r="O6" s="22"/>
      <c r="P6" s="30"/>
    </row>
    <row r="7" spans="1:16" s="5" customFormat="1" ht="21" customHeight="1" x14ac:dyDescent="0.2">
      <c r="A7" s="31" t="s">
        <v>23</v>
      </c>
      <c r="B7" s="14">
        <v>1091509.8019999999</v>
      </c>
      <c r="C7" s="14">
        <v>98561.95</v>
      </c>
      <c r="D7" s="15">
        <v>220460.508</v>
      </c>
      <c r="E7" s="16">
        <v>111718.005</v>
      </c>
      <c r="F7" s="16">
        <v>38393.5</v>
      </c>
      <c r="G7" s="16">
        <v>0</v>
      </c>
      <c r="H7" s="17">
        <v>370572.01299999998</v>
      </c>
      <c r="I7" s="14">
        <v>11493.83</v>
      </c>
      <c r="J7" s="14">
        <v>12400</v>
      </c>
      <c r="K7" s="14">
        <v>589180.28099999996</v>
      </c>
      <c r="L7" s="14">
        <v>9301.7279999999992</v>
      </c>
      <c r="M7" s="14">
        <v>586460.83700000006</v>
      </c>
      <c r="N7" s="14">
        <v>1677970.639</v>
      </c>
      <c r="O7" s="13">
        <v>966738.78200000001</v>
      </c>
      <c r="P7" s="27">
        <f t="shared" ref="P7:P13" si="1">N7-O7</f>
        <v>711231.85699999996</v>
      </c>
    </row>
    <row r="8" spans="1:16" s="5" customFormat="1" ht="21" customHeight="1" x14ac:dyDescent="0.2">
      <c r="A8" s="32"/>
      <c r="B8" s="18">
        <f t="shared" ref="B8:L8" si="2">IF(B7=0,"(－)",B7/$B7*100)</f>
        <v>100</v>
      </c>
      <c r="C8" s="18">
        <f t="shared" si="2"/>
        <v>9.0298731004891142</v>
      </c>
      <c r="D8" s="19">
        <f t="shared" si="2"/>
        <v>20.197757967545947</v>
      </c>
      <c r="E8" s="20">
        <f t="shared" si="2"/>
        <v>10.235181103760716</v>
      </c>
      <c r="F8" s="20">
        <f>IF(F7=0,"(－)",F7/$B7*100)</f>
        <v>3.5174672668674765</v>
      </c>
      <c r="G8" s="20" t="str">
        <f t="shared" si="2"/>
        <v>(－)</v>
      </c>
      <c r="H8" s="21">
        <f>IF(H7=0,"(－)",H7/$B7*100)</f>
        <v>33.95040633817414</v>
      </c>
      <c r="I8" s="18">
        <f t="shared" si="2"/>
        <v>1.0530212352595987</v>
      </c>
      <c r="J8" s="18">
        <f t="shared" si="2"/>
        <v>1.1360411035502549</v>
      </c>
      <c r="K8" s="18">
        <f t="shared" si="2"/>
        <v>53.978469082039446</v>
      </c>
      <c r="L8" s="18">
        <f t="shared" si="2"/>
        <v>0.85218914048744376</v>
      </c>
      <c r="M8" s="22"/>
      <c r="N8" s="22"/>
      <c r="O8" s="22"/>
      <c r="P8" s="30"/>
    </row>
    <row r="9" spans="1:16" s="5" customFormat="1" ht="21" customHeight="1" x14ac:dyDescent="0.2">
      <c r="A9" s="31" t="s">
        <v>24</v>
      </c>
      <c r="B9" s="14">
        <v>540917.09299999999</v>
      </c>
      <c r="C9" s="14">
        <v>0</v>
      </c>
      <c r="D9" s="15">
        <v>237781.95699999999</v>
      </c>
      <c r="E9" s="16">
        <v>15258</v>
      </c>
      <c r="F9" s="16">
        <v>10027.712</v>
      </c>
      <c r="G9" s="16">
        <v>0</v>
      </c>
      <c r="H9" s="17">
        <v>263067.66899999999</v>
      </c>
      <c r="I9" s="14">
        <v>0</v>
      </c>
      <c r="J9" s="14">
        <v>1500</v>
      </c>
      <c r="K9" s="14">
        <v>274434.07299999997</v>
      </c>
      <c r="L9" s="14">
        <v>1915.3510000000001</v>
      </c>
      <c r="M9" s="14">
        <v>122936.94500000001</v>
      </c>
      <c r="N9" s="14">
        <v>663854.03799999994</v>
      </c>
      <c r="O9" s="14">
        <v>560032.26399999997</v>
      </c>
      <c r="P9" s="27">
        <f t="shared" si="1"/>
        <v>103821.77399999998</v>
      </c>
    </row>
    <row r="10" spans="1:16" s="5" customFormat="1" ht="21" customHeight="1" x14ac:dyDescent="0.2">
      <c r="A10" s="32"/>
      <c r="B10" s="18">
        <f t="shared" ref="B10:L10" si="3">IF(B9=0,"(－)",B9/$B9*100)</f>
        <v>100</v>
      </c>
      <c r="C10" s="18" t="str">
        <f t="shared" si="3"/>
        <v>(－)</v>
      </c>
      <c r="D10" s="19">
        <f t="shared" si="3"/>
        <v>43.959039208990205</v>
      </c>
      <c r="E10" s="20">
        <f t="shared" si="3"/>
        <v>2.8207649929080723</v>
      </c>
      <c r="F10" s="20">
        <f>IF(F9=0,"(－)",F9/$B9*100)</f>
        <v>1.8538352974547245</v>
      </c>
      <c r="G10" s="20" t="str">
        <f t="shared" si="3"/>
        <v>(－)</v>
      </c>
      <c r="H10" s="21">
        <f>IF(H9=0,"(－)",H9/$B9*100)</f>
        <v>48.633639499352995</v>
      </c>
      <c r="I10" s="18" t="str">
        <f t="shared" si="3"/>
        <v>(－)</v>
      </c>
      <c r="J10" s="18">
        <f t="shared" si="3"/>
        <v>0.27730682195321193</v>
      </c>
      <c r="K10" s="18">
        <f t="shared" si="3"/>
        <v>50.734960412870514</v>
      </c>
      <c r="L10" s="18">
        <f t="shared" si="3"/>
        <v>0.354093265823271</v>
      </c>
      <c r="M10" s="22"/>
      <c r="N10" s="22"/>
      <c r="O10" s="29"/>
      <c r="P10" s="30"/>
    </row>
    <row r="11" spans="1:16" s="5" customFormat="1" ht="21" customHeight="1" x14ac:dyDescent="0.2">
      <c r="A11" s="31" t="s">
        <v>26</v>
      </c>
      <c r="B11" s="14">
        <v>524033.1</v>
      </c>
      <c r="C11" s="14">
        <v>0</v>
      </c>
      <c r="D11" s="15">
        <v>46236.313999999998</v>
      </c>
      <c r="E11" s="16">
        <v>0</v>
      </c>
      <c r="F11" s="16">
        <v>44916.684999999998</v>
      </c>
      <c r="G11" s="16">
        <v>0</v>
      </c>
      <c r="H11" s="17">
        <v>91152.998999999996</v>
      </c>
      <c r="I11" s="14">
        <v>0</v>
      </c>
      <c r="J11" s="14">
        <v>1800</v>
      </c>
      <c r="K11" s="14">
        <v>428873.55499999999</v>
      </c>
      <c r="L11" s="14">
        <v>2206.5459999999998</v>
      </c>
      <c r="M11" s="14">
        <v>177478.64600000001</v>
      </c>
      <c r="N11" s="14">
        <v>701511.74600000004</v>
      </c>
      <c r="O11" s="14">
        <v>488799.033</v>
      </c>
      <c r="P11" s="27">
        <f t="shared" si="1"/>
        <v>212712.71300000005</v>
      </c>
    </row>
    <row r="12" spans="1:16" s="5" customFormat="1" ht="21" customHeight="1" x14ac:dyDescent="0.2">
      <c r="A12" s="32"/>
      <c r="B12" s="18">
        <f t="shared" ref="B12:L12" si="4">IF(B11=0,"(－)",B11/$B11*100)</f>
        <v>100</v>
      </c>
      <c r="C12" s="18" t="str">
        <f t="shared" si="4"/>
        <v>(－)</v>
      </c>
      <c r="D12" s="19">
        <f t="shared" si="4"/>
        <v>8.8231667045459545</v>
      </c>
      <c r="E12" s="20" t="str">
        <f t="shared" si="4"/>
        <v>(－)</v>
      </c>
      <c r="F12" s="20">
        <f t="shared" si="4"/>
        <v>8.5713450161831375</v>
      </c>
      <c r="G12" s="20" t="str">
        <f t="shared" si="4"/>
        <v>(－)</v>
      </c>
      <c r="H12" s="21">
        <f t="shared" si="4"/>
        <v>17.394511720729092</v>
      </c>
      <c r="I12" s="18" t="str">
        <f t="shared" si="4"/>
        <v>(－)</v>
      </c>
      <c r="J12" s="18">
        <f t="shared" si="4"/>
        <v>0.34348975284194838</v>
      </c>
      <c r="K12" s="18">
        <f t="shared" si="4"/>
        <v>81.840928559665414</v>
      </c>
      <c r="L12" s="18">
        <f t="shared" si="4"/>
        <v>0.4210699667635498</v>
      </c>
      <c r="M12" s="22"/>
      <c r="N12" s="22"/>
      <c r="O12" s="29"/>
      <c r="P12" s="30"/>
    </row>
    <row r="13" spans="1:16" s="5" customFormat="1" ht="21" customHeight="1" x14ac:dyDescent="0.2">
      <c r="A13" s="33" t="s">
        <v>29</v>
      </c>
      <c r="B13" s="14">
        <v>114771.90399999999</v>
      </c>
      <c r="C13" s="14">
        <v>1395.5</v>
      </c>
      <c r="D13" s="15">
        <v>9675.7000000000007</v>
      </c>
      <c r="E13" s="16">
        <v>3200</v>
      </c>
      <c r="F13" s="16">
        <v>11100</v>
      </c>
      <c r="G13" s="16">
        <v>0</v>
      </c>
      <c r="H13" s="17">
        <v>23975.7</v>
      </c>
      <c r="I13" s="14">
        <v>0</v>
      </c>
      <c r="J13" s="14">
        <v>600</v>
      </c>
      <c r="K13" s="14">
        <v>87920</v>
      </c>
      <c r="L13" s="14">
        <v>880.70399999999995</v>
      </c>
      <c r="M13" s="14">
        <v>8141.8909999999996</v>
      </c>
      <c r="N13" s="14">
        <v>122913.795</v>
      </c>
      <c r="O13" s="28">
        <v>107160.024</v>
      </c>
      <c r="P13" s="27">
        <f t="shared" si="1"/>
        <v>15753.770999999993</v>
      </c>
    </row>
    <row r="14" spans="1:16" s="5" customFormat="1" ht="21" customHeight="1" x14ac:dyDescent="0.2">
      <c r="A14" s="32"/>
      <c r="B14" s="18">
        <f t="shared" ref="B14:L14" si="5">IF(B13=0,"(－)",B13/$B13*100)</f>
        <v>100</v>
      </c>
      <c r="C14" s="18">
        <f t="shared" si="5"/>
        <v>1.2158899097814044</v>
      </c>
      <c r="D14" s="19">
        <f t="shared" si="5"/>
        <v>8.4303733429394025</v>
      </c>
      <c r="E14" s="20">
        <f t="shared" si="5"/>
        <v>2.7881388113941199</v>
      </c>
      <c r="F14" s="20">
        <f t="shared" si="5"/>
        <v>9.6713565020233521</v>
      </c>
      <c r="G14" s="20" t="str">
        <f t="shared" si="5"/>
        <v>(－)</v>
      </c>
      <c r="H14" s="21">
        <f t="shared" si="5"/>
        <v>20.889868656356875</v>
      </c>
      <c r="I14" s="18" t="str">
        <f t="shared" si="5"/>
        <v>(－)</v>
      </c>
      <c r="J14" s="18">
        <f t="shared" si="5"/>
        <v>0.52277602713639748</v>
      </c>
      <c r="K14" s="18">
        <f t="shared" si="5"/>
        <v>76.60411384305344</v>
      </c>
      <c r="L14" s="18">
        <f t="shared" si="5"/>
        <v>0.76735156367188961</v>
      </c>
      <c r="M14" s="22"/>
      <c r="N14" s="22"/>
      <c r="O14" s="29"/>
      <c r="P14" s="30"/>
    </row>
    <row r="15" spans="1:16" s="5" customFormat="1" ht="21" customHeight="1" x14ac:dyDescent="0.2">
      <c r="A15" s="31" t="s">
        <v>30</v>
      </c>
      <c r="B15" s="14">
        <v>77083.308000000005</v>
      </c>
      <c r="C15" s="14">
        <v>0</v>
      </c>
      <c r="D15" s="15">
        <v>6273.0339999999997</v>
      </c>
      <c r="E15" s="16">
        <v>0</v>
      </c>
      <c r="F15" s="16">
        <v>0</v>
      </c>
      <c r="G15" s="16">
        <v>1</v>
      </c>
      <c r="H15" s="17">
        <v>6274.0339999999997</v>
      </c>
      <c r="I15" s="14">
        <v>4237.0460000000003</v>
      </c>
      <c r="J15" s="14">
        <v>0</v>
      </c>
      <c r="K15" s="14">
        <v>54529.417000000001</v>
      </c>
      <c r="L15" s="14">
        <v>12042.811</v>
      </c>
      <c r="M15" s="14">
        <v>28485.125</v>
      </c>
      <c r="N15" s="14">
        <v>105568.433</v>
      </c>
      <c r="O15" s="28">
        <v>84311.191000000006</v>
      </c>
      <c r="P15" s="27">
        <f>N15-O15</f>
        <v>21257.241999999998</v>
      </c>
    </row>
    <row r="16" spans="1:16" s="5" customFormat="1" ht="21" customHeight="1" x14ac:dyDescent="0.2">
      <c r="A16" s="32"/>
      <c r="B16" s="18">
        <f t="shared" ref="B16:L16" si="6">IF(B15=0,"(－)",B15/$B15*100)</f>
        <v>100</v>
      </c>
      <c r="C16" s="18" t="str">
        <f t="shared" si="6"/>
        <v>(－)</v>
      </c>
      <c r="D16" s="19">
        <f t="shared" si="6"/>
        <v>8.1379927285943658</v>
      </c>
      <c r="E16" s="20" t="str">
        <f t="shared" si="6"/>
        <v>(－)</v>
      </c>
      <c r="F16" s="20" t="str">
        <f t="shared" si="6"/>
        <v>(－)</v>
      </c>
      <c r="G16" s="20">
        <f t="shared" si="6"/>
        <v>1.2972977236524409E-3</v>
      </c>
      <c r="H16" s="21">
        <f t="shared" si="6"/>
        <v>8.1392900263180188</v>
      </c>
      <c r="I16" s="18">
        <f t="shared" si="6"/>
        <v>5.4967101308106807</v>
      </c>
      <c r="J16" s="18" t="str">
        <f t="shared" si="6"/>
        <v>(－)</v>
      </c>
      <c r="K16" s="18">
        <f t="shared" si="6"/>
        <v>70.740888546194725</v>
      </c>
      <c r="L16" s="18">
        <f t="shared" si="6"/>
        <v>15.623111296676576</v>
      </c>
      <c r="M16" s="22"/>
      <c r="N16" s="22"/>
      <c r="O16" s="29"/>
      <c r="P16" s="22"/>
    </row>
    <row r="17" spans="1:16" s="5" customFormat="1" ht="21" customHeight="1" x14ac:dyDescent="0.2">
      <c r="A17" s="33" t="s">
        <v>28</v>
      </c>
      <c r="B17" s="14">
        <v>59308.99</v>
      </c>
      <c r="C17" s="14">
        <v>0</v>
      </c>
      <c r="D17" s="15">
        <v>10321.272000000001</v>
      </c>
      <c r="E17" s="16">
        <v>0</v>
      </c>
      <c r="F17" s="16">
        <v>30000</v>
      </c>
      <c r="G17" s="16">
        <v>0</v>
      </c>
      <c r="H17" s="17">
        <v>40321.271999999997</v>
      </c>
      <c r="I17" s="14">
        <v>3332.6</v>
      </c>
      <c r="J17" s="14">
        <v>0</v>
      </c>
      <c r="K17" s="14">
        <v>15550</v>
      </c>
      <c r="L17" s="14">
        <v>105.11799999999999</v>
      </c>
      <c r="M17" s="14">
        <v>5679.6549999999997</v>
      </c>
      <c r="N17" s="14">
        <v>64988.644999999997</v>
      </c>
      <c r="O17" s="28">
        <v>57032.322999999997</v>
      </c>
      <c r="P17" s="27">
        <f>N17-O17</f>
        <v>7956.3220000000001</v>
      </c>
    </row>
    <row r="18" spans="1:16" s="5" customFormat="1" ht="21" customHeight="1" x14ac:dyDescent="0.2">
      <c r="A18" s="32"/>
      <c r="B18" s="18">
        <f t="shared" ref="B18:L18" si="7">IF(B17=0,"(－)",B17/$B17*100)</f>
        <v>100</v>
      </c>
      <c r="C18" s="18" t="str">
        <f t="shared" si="7"/>
        <v>(－)</v>
      </c>
      <c r="D18" s="19">
        <f t="shared" si="7"/>
        <v>17.40254217783847</v>
      </c>
      <c r="E18" s="20" t="str">
        <f t="shared" si="7"/>
        <v>(－)</v>
      </c>
      <c r="F18" s="20">
        <f t="shared" si="7"/>
        <v>50.582550807221637</v>
      </c>
      <c r="G18" s="20" t="str">
        <f t="shared" si="7"/>
        <v>(－)</v>
      </c>
      <c r="H18" s="21">
        <f t="shared" si="7"/>
        <v>67.985092985060106</v>
      </c>
      <c r="I18" s="18">
        <f t="shared" si="7"/>
        <v>5.619046960671561</v>
      </c>
      <c r="J18" s="18" t="str">
        <f t="shared" si="7"/>
        <v>(－)</v>
      </c>
      <c r="K18" s="18">
        <f t="shared" si="7"/>
        <v>26.218622168409883</v>
      </c>
      <c r="L18" s="18">
        <f t="shared" si="7"/>
        <v>0.17723788585845079</v>
      </c>
      <c r="M18" s="22"/>
      <c r="N18" s="22"/>
      <c r="O18" s="29"/>
      <c r="P18" s="22"/>
    </row>
    <row r="19" spans="1:16" s="5" customFormat="1" ht="21" customHeight="1" x14ac:dyDescent="0.2">
      <c r="A19" s="33" t="s">
        <v>31</v>
      </c>
      <c r="B19" s="14">
        <v>26206.514999999999</v>
      </c>
      <c r="C19" s="14">
        <v>357</v>
      </c>
      <c r="D19" s="15">
        <v>1605</v>
      </c>
      <c r="E19" s="16">
        <v>0</v>
      </c>
      <c r="F19" s="16">
        <v>38.54</v>
      </c>
      <c r="G19" s="16">
        <v>0</v>
      </c>
      <c r="H19" s="17">
        <v>1643.54</v>
      </c>
      <c r="I19" s="14">
        <v>0</v>
      </c>
      <c r="J19" s="14">
        <v>0</v>
      </c>
      <c r="K19" s="14">
        <v>24205.59</v>
      </c>
      <c r="L19" s="14">
        <v>0.38500000000000001</v>
      </c>
      <c r="M19" s="14">
        <v>8477.2350000000006</v>
      </c>
      <c r="N19" s="14">
        <v>34683.75</v>
      </c>
      <c r="O19" s="28">
        <v>27170.982</v>
      </c>
      <c r="P19" s="14">
        <f>N19-O19</f>
        <v>7512.768</v>
      </c>
    </row>
    <row r="20" spans="1:16" s="5" customFormat="1" ht="21" customHeight="1" x14ac:dyDescent="0.2">
      <c r="A20" s="32"/>
      <c r="B20" s="18">
        <f t="shared" ref="B20:E20" si="8">IF(B19=0,"(－)",B19/$B19*100)</f>
        <v>100</v>
      </c>
      <c r="C20" s="18">
        <f t="shared" si="8"/>
        <v>1.3622566754869925</v>
      </c>
      <c r="D20" s="19">
        <f>IF(D19=0,"(－)",D19/$B19*100)</f>
        <v>6.1244312721474028</v>
      </c>
      <c r="E20" s="20" t="str">
        <f t="shared" si="8"/>
        <v>(－)</v>
      </c>
      <c r="F20" s="20">
        <f>IF(F19=0,"(－)",F19/$B19*100)</f>
        <v>0.14706266743212518</v>
      </c>
      <c r="G20" s="20" t="str">
        <f t="shared" ref="G20" si="9">IF(G19=0,"(－)",G19/$B19*100)</f>
        <v>(－)</v>
      </c>
      <c r="H20" s="21">
        <f>IF(H19=0,"(－)",H19/$B19*100)</f>
        <v>6.2714939395795284</v>
      </c>
      <c r="I20" s="18" t="str">
        <f t="shared" ref="I20:L20" si="10">IF(I19=0,"(－)",I19/$B19*100)</f>
        <v>(－)</v>
      </c>
      <c r="J20" s="18" t="str">
        <f t="shared" si="10"/>
        <v>(－)</v>
      </c>
      <c r="K20" s="18">
        <f t="shared" si="10"/>
        <v>92.364780284597174</v>
      </c>
      <c r="L20" s="18">
        <f t="shared" si="10"/>
        <v>1.4691003363095016E-3</v>
      </c>
      <c r="M20" s="22"/>
      <c r="N20" s="22"/>
      <c r="O20" s="29"/>
      <c r="P20" s="22"/>
    </row>
    <row r="21" spans="1:16" s="5" customFormat="1" ht="21" customHeight="1" x14ac:dyDescent="0.2">
      <c r="A21" s="31" t="s">
        <v>25</v>
      </c>
      <c r="B21" s="14">
        <v>16170.424999999999</v>
      </c>
      <c r="C21" s="14">
        <v>0</v>
      </c>
      <c r="D21" s="15">
        <v>5469</v>
      </c>
      <c r="E21" s="16">
        <v>200</v>
      </c>
      <c r="F21" s="16">
        <v>0</v>
      </c>
      <c r="G21" s="16">
        <v>0</v>
      </c>
      <c r="H21" s="17">
        <v>5669</v>
      </c>
      <c r="I21" s="14">
        <v>572</v>
      </c>
      <c r="J21" s="14">
        <v>0</v>
      </c>
      <c r="K21" s="14">
        <v>9168</v>
      </c>
      <c r="L21" s="14">
        <v>761.42499999999995</v>
      </c>
      <c r="M21" s="14">
        <v>4940.3919999999998</v>
      </c>
      <c r="N21" s="14">
        <v>21110.816999999999</v>
      </c>
      <c r="O21" s="28">
        <v>16661.578000000001</v>
      </c>
      <c r="P21" s="27">
        <f t="shared" ref="P21" si="11">N21-O21</f>
        <v>4449.2389999999978</v>
      </c>
    </row>
    <row r="22" spans="1:16" s="5" customFormat="1" ht="21" customHeight="1" x14ac:dyDescent="0.2">
      <c r="A22" s="32"/>
      <c r="B22" s="18">
        <f t="shared" ref="B22:L22" si="12">IF(B21=0,"(－)",B21/$B21*100)</f>
        <v>100</v>
      </c>
      <c r="C22" s="18" t="str">
        <f t="shared" si="12"/>
        <v>(－)</v>
      </c>
      <c r="D22" s="19">
        <f t="shared" si="12"/>
        <v>33.821003467750536</v>
      </c>
      <c r="E22" s="20">
        <f t="shared" si="12"/>
        <v>1.2368258719235889</v>
      </c>
      <c r="F22" s="20" t="str">
        <f>IF(F21=0,"(－)",F21/$B21*100)</f>
        <v>(－)</v>
      </c>
      <c r="G22" s="20" t="str">
        <f t="shared" si="12"/>
        <v>(－)</v>
      </c>
      <c r="H22" s="21">
        <f>IF(H21=0,"(－)",H21/$B21*100)</f>
        <v>35.057829339674129</v>
      </c>
      <c r="I22" s="18">
        <f t="shared" si="12"/>
        <v>3.5373219937014646</v>
      </c>
      <c r="J22" s="18" t="str">
        <f t="shared" si="12"/>
        <v>(－)</v>
      </c>
      <c r="K22" s="18">
        <f t="shared" si="12"/>
        <v>56.69609796897732</v>
      </c>
      <c r="L22" s="18">
        <f t="shared" si="12"/>
        <v>4.7087506976470932</v>
      </c>
      <c r="M22" s="22"/>
      <c r="N22" s="22"/>
      <c r="O22" s="29"/>
      <c r="P22" s="22"/>
    </row>
    <row r="23" spans="1:16" s="5" customFormat="1" ht="21" customHeight="1" x14ac:dyDescent="0.2">
      <c r="A23" s="31" t="s">
        <v>20</v>
      </c>
      <c r="B23" s="23">
        <v>4074288.9530000002</v>
      </c>
      <c r="C23" s="23">
        <v>273895.58899999998</v>
      </c>
      <c r="D23" s="24">
        <v>1137572.74</v>
      </c>
      <c r="E23" s="25">
        <v>130376.005</v>
      </c>
      <c r="F23" s="25">
        <v>134476.43700000001</v>
      </c>
      <c r="G23" s="25">
        <v>1</v>
      </c>
      <c r="H23" s="17">
        <v>1402426.182</v>
      </c>
      <c r="I23" s="26">
        <v>25820.724999999999</v>
      </c>
      <c r="J23" s="23">
        <v>16300</v>
      </c>
      <c r="K23" s="23">
        <v>2306675.54</v>
      </c>
      <c r="L23" s="23">
        <v>49170.917000000001</v>
      </c>
      <c r="M23" s="23">
        <v>1570299.5349999999</v>
      </c>
      <c r="N23" s="14">
        <v>5644588.4879999999</v>
      </c>
      <c r="O23" s="28">
        <v>3960813.92</v>
      </c>
      <c r="P23" s="27">
        <f t="shared" ref="P23:P25" si="13">N23-O23</f>
        <v>1683774.568</v>
      </c>
    </row>
    <row r="24" spans="1:16" s="5" customFormat="1" ht="21" customHeight="1" x14ac:dyDescent="0.2">
      <c r="A24" s="32"/>
      <c r="B24" s="18">
        <f t="shared" ref="B24:L28" si="14">IF(B23=0,"(－)",B23/$B23*100)</f>
        <v>100</v>
      </c>
      <c r="C24" s="18">
        <f t="shared" si="14"/>
        <v>6.722537163161288</v>
      </c>
      <c r="D24" s="19">
        <f t="shared" si="14"/>
        <v>27.920767356531666</v>
      </c>
      <c r="E24" s="20">
        <f t="shared" si="14"/>
        <v>3.1999695285235212</v>
      </c>
      <c r="F24" s="20">
        <f>IF(F23=0,"(－)",F23/$B23*100)</f>
        <v>3.3006111876523061</v>
      </c>
      <c r="G24" s="20">
        <f t="shared" si="14"/>
        <v>2.4544160012599874E-5</v>
      </c>
      <c r="H24" s="21">
        <f>IF(H23=0,"(－)",H23/$B23*100)</f>
        <v>34.421372616867508</v>
      </c>
      <c r="I24" s="18">
        <f t="shared" si="14"/>
        <v>0.63374800604133774</v>
      </c>
      <c r="J24" s="18">
        <f t="shared" si="14"/>
        <v>0.40006980820537791</v>
      </c>
      <c r="K24" s="18">
        <f t="shared" si="14"/>
        <v>56.615413550910212</v>
      </c>
      <c r="L24" s="18">
        <f t="shared" si="14"/>
        <v>1.2068588548142671</v>
      </c>
      <c r="M24" s="22"/>
      <c r="N24" s="22"/>
      <c r="O24" s="29"/>
      <c r="P24" s="22"/>
    </row>
    <row r="25" spans="1:16" s="5" customFormat="1" ht="21" customHeight="1" x14ac:dyDescent="0.2">
      <c r="A25" s="31" t="s">
        <v>16</v>
      </c>
      <c r="B25" s="14">
        <v>2124968.8059999999</v>
      </c>
      <c r="C25" s="14">
        <v>478860.01199999999</v>
      </c>
      <c r="D25" s="15">
        <v>495861.62699999998</v>
      </c>
      <c r="E25" s="16">
        <v>0</v>
      </c>
      <c r="F25" s="16">
        <v>732028.22400000005</v>
      </c>
      <c r="G25" s="16">
        <v>0</v>
      </c>
      <c r="H25" s="17">
        <v>1227889.851</v>
      </c>
      <c r="I25" s="17">
        <v>233499.478</v>
      </c>
      <c r="J25" s="14">
        <v>41111.124000000003</v>
      </c>
      <c r="K25" s="14">
        <v>65299.199999999997</v>
      </c>
      <c r="L25" s="14">
        <v>78309.141000000003</v>
      </c>
      <c r="M25" s="14">
        <v>3526169.4670000002</v>
      </c>
      <c r="N25" s="14">
        <v>5651138.273</v>
      </c>
      <c r="O25" s="28">
        <v>2081807.902</v>
      </c>
      <c r="P25" s="27">
        <f t="shared" si="13"/>
        <v>3569330.3710000003</v>
      </c>
    </row>
    <row r="26" spans="1:16" s="5" customFormat="1" ht="21" customHeight="1" x14ac:dyDescent="0.2">
      <c r="A26" s="32"/>
      <c r="B26" s="18">
        <f t="shared" si="14"/>
        <v>100</v>
      </c>
      <c r="C26" s="18">
        <f t="shared" si="14"/>
        <v>22.534919602015091</v>
      </c>
      <c r="D26" s="19">
        <f t="shared" si="14"/>
        <v>23.335007346926673</v>
      </c>
      <c r="E26" s="20" t="str">
        <f t="shared" si="14"/>
        <v>(－)</v>
      </c>
      <c r="F26" s="20">
        <f>IF(F25=0,"(－)",F25/$B25*100)</f>
        <v>34.448892705298377</v>
      </c>
      <c r="G26" s="20" t="str">
        <f t="shared" si="14"/>
        <v>(－)</v>
      </c>
      <c r="H26" s="21">
        <f>IF(H25=0,"(－)",H25/$B25*100)</f>
        <v>57.783900052225057</v>
      </c>
      <c r="I26" s="18">
        <f t="shared" si="14"/>
        <v>10.98837203354222</v>
      </c>
      <c r="J26" s="18">
        <f t="shared" si="14"/>
        <v>1.9346695294500247</v>
      </c>
      <c r="K26" s="18">
        <f t="shared" si="14"/>
        <v>3.0729486388516896</v>
      </c>
      <c r="L26" s="18">
        <f t="shared" si="14"/>
        <v>3.6851901439159294</v>
      </c>
      <c r="M26" s="22"/>
      <c r="N26" s="22"/>
      <c r="O26" s="29"/>
      <c r="P26" s="22"/>
    </row>
    <row r="27" spans="1:16" s="5" customFormat="1" ht="21" customHeight="1" x14ac:dyDescent="0.2">
      <c r="A27" s="31" t="s">
        <v>1</v>
      </c>
      <c r="B27" s="14">
        <f>SUM(B23,B25)</f>
        <v>6199257.7589999996</v>
      </c>
      <c r="C27" s="14">
        <f t="shared" ref="C27:P27" si="15">SUM(C23,C25)</f>
        <v>752755.60100000002</v>
      </c>
      <c r="D27" s="14">
        <f t="shared" si="15"/>
        <v>1633434.3670000001</v>
      </c>
      <c r="E27" s="14">
        <f t="shared" si="15"/>
        <v>130376.005</v>
      </c>
      <c r="F27" s="14">
        <f t="shared" si="15"/>
        <v>866504.66100000008</v>
      </c>
      <c r="G27" s="14">
        <f t="shared" si="15"/>
        <v>1</v>
      </c>
      <c r="H27" s="14">
        <f t="shared" si="15"/>
        <v>2630316.0329999998</v>
      </c>
      <c r="I27" s="14">
        <f t="shared" si="15"/>
        <v>259320.20300000001</v>
      </c>
      <c r="J27" s="14">
        <f t="shared" si="15"/>
        <v>57411.124000000003</v>
      </c>
      <c r="K27" s="14">
        <f t="shared" si="15"/>
        <v>2371974.7400000002</v>
      </c>
      <c r="L27" s="14">
        <f t="shared" si="15"/>
        <v>127480.058</v>
      </c>
      <c r="M27" s="14">
        <f t="shared" si="15"/>
        <v>5096469.0020000003</v>
      </c>
      <c r="N27" s="14">
        <f t="shared" si="15"/>
        <v>11295726.761</v>
      </c>
      <c r="O27" s="14">
        <f t="shared" si="15"/>
        <v>6042621.8219999997</v>
      </c>
      <c r="P27" s="14">
        <f t="shared" si="15"/>
        <v>5253104.9390000002</v>
      </c>
    </row>
    <row r="28" spans="1:16" s="5" customFormat="1" ht="21" customHeight="1" x14ac:dyDescent="0.2">
      <c r="A28" s="32"/>
      <c r="B28" s="18">
        <f>IF(B27=0,"(－)",B27/$B27*100)</f>
        <v>100</v>
      </c>
      <c r="C28" s="18">
        <f t="shared" si="14"/>
        <v>12.142673046739498</v>
      </c>
      <c r="D28" s="19">
        <f t="shared" si="14"/>
        <v>26.348869985743086</v>
      </c>
      <c r="E28" s="20">
        <f t="shared" si="14"/>
        <v>2.1030905645231779</v>
      </c>
      <c r="F28" s="20">
        <f>IF(F27=0,"(－)",F27/$B27*100)</f>
        <v>13.977554970061057</v>
      </c>
      <c r="G28" s="20">
        <f t="shared" si="14"/>
        <v>1.6130963397161756E-5</v>
      </c>
      <c r="H28" s="21">
        <f>IF(H27=0,"(－)",H27/$B27*100)</f>
        <v>42.429531651290709</v>
      </c>
      <c r="I28" s="18">
        <f t="shared" si="14"/>
        <v>4.1830847027375562</v>
      </c>
      <c r="J28" s="18">
        <f t="shared" si="14"/>
        <v>0.92609673983391483</v>
      </c>
      <c r="K28" s="18">
        <f t="shared" si="14"/>
        <v>38.262237709932272</v>
      </c>
      <c r="L28" s="18">
        <f t="shared" si="14"/>
        <v>2.0563761494660575</v>
      </c>
      <c r="M28" s="22"/>
      <c r="N28" s="22"/>
      <c r="O28" s="22"/>
      <c r="P28" s="22"/>
    </row>
    <row r="29" spans="1:16" ht="27" customHeight="1" x14ac:dyDescent="0.2">
      <c r="A29" s="2" t="s">
        <v>35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P29" s="3"/>
    </row>
    <row r="30" spans="1:16" ht="18" customHeight="1" x14ac:dyDescent="0.2">
      <c r="A30" s="2"/>
    </row>
  </sheetData>
  <mergeCells count="23">
    <mergeCell ref="J3:J4"/>
    <mergeCell ref="K3:K4"/>
    <mergeCell ref="A5:A6"/>
    <mergeCell ref="B3:B4"/>
    <mergeCell ref="C3:C4"/>
    <mergeCell ref="D3:H3"/>
    <mergeCell ref="I3:I4"/>
    <mergeCell ref="L3:L4"/>
    <mergeCell ref="M3:M4"/>
    <mergeCell ref="N3:N4"/>
    <mergeCell ref="O3:O4"/>
    <mergeCell ref="P3:P4"/>
    <mergeCell ref="A7:A8"/>
    <mergeCell ref="A9:A10"/>
    <mergeCell ref="A11:A12"/>
    <mergeCell ref="A13:A14"/>
    <mergeCell ref="A19:A20"/>
    <mergeCell ref="A17:A18"/>
    <mergeCell ref="A21:A22"/>
    <mergeCell ref="A15:A16"/>
    <mergeCell ref="A23:A24"/>
    <mergeCell ref="A25:A26"/>
    <mergeCell ref="A27:A28"/>
  </mergeCells>
  <phoneticPr fontId="2"/>
  <printOptions horizontalCentered="1"/>
  <pageMargins left="0.6692913385826772" right="0.23622047244094491" top="0.98425196850393704" bottom="0.98425196850393704" header="0.51181102362204722" footer="0.51181102362204722"/>
  <pageSetup paperSize="9" scale="77" firstPageNumber="9" orientation="landscape" r:id="rId1"/>
  <headerFooter alignWithMargins="0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8F445-7D26-4094-A17C-F2BA53A1ED11}">
  <sheetPr>
    <pageSetUpPr fitToPage="1"/>
  </sheetPr>
  <dimension ref="A1:P30"/>
  <sheetViews>
    <sheetView zoomScale="70" zoomScaleNormal="70" zoomScaleSheetLayoutView="75" workbookViewId="0">
      <pane ySplit="4" topLeftCell="A5" activePane="bottomLeft" state="frozen"/>
      <selection activeCell="Q18" sqref="Q18"/>
      <selection pane="bottomLeft"/>
    </sheetView>
  </sheetViews>
  <sheetFormatPr defaultColWidth="11.33203125" defaultRowHeight="13.2" x14ac:dyDescent="0.2"/>
  <cols>
    <col min="1" max="1" width="11.6640625" style="1" customWidth="1"/>
    <col min="2" max="16" width="11.109375" style="1" customWidth="1"/>
    <col min="17" max="16384" width="11.33203125" style="1"/>
  </cols>
  <sheetData>
    <row r="1" spans="1:16" s="5" customFormat="1" ht="21" customHeight="1" x14ac:dyDescent="0.2">
      <c r="A1" s="4" t="s">
        <v>27</v>
      </c>
    </row>
    <row r="2" spans="1:16" s="5" customFormat="1" ht="21" customHeight="1" x14ac:dyDescent="0.2">
      <c r="A2" s="6" t="s">
        <v>32</v>
      </c>
      <c r="P2" s="7" t="s">
        <v>22</v>
      </c>
    </row>
    <row r="3" spans="1:16" s="5" customFormat="1" ht="30" customHeight="1" x14ac:dyDescent="0.2">
      <c r="A3" s="8" t="s">
        <v>2</v>
      </c>
      <c r="B3" s="34" t="s">
        <v>8</v>
      </c>
      <c r="C3" s="34" t="s">
        <v>18</v>
      </c>
      <c r="D3" s="36" t="s">
        <v>7</v>
      </c>
      <c r="E3" s="37"/>
      <c r="F3" s="37"/>
      <c r="G3" s="37"/>
      <c r="H3" s="38"/>
      <c r="I3" s="34" t="s">
        <v>14</v>
      </c>
      <c r="J3" s="34" t="s">
        <v>13</v>
      </c>
      <c r="K3" s="34" t="s">
        <v>12</v>
      </c>
      <c r="L3" s="34" t="s">
        <v>19</v>
      </c>
      <c r="M3" s="34" t="s">
        <v>9</v>
      </c>
      <c r="N3" s="34" t="s">
        <v>10</v>
      </c>
      <c r="O3" s="34" t="s">
        <v>11</v>
      </c>
      <c r="P3" s="34" t="s">
        <v>21</v>
      </c>
    </row>
    <row r="4" spans="1:16" s="5" customFormat="1" ht="30" customHeight="1" x14ac:dyDescent="0.2">
      <c r="A4" s="9" t="s">
        <v>3</v>
      </c>
      <c r="B4" s="35"/>
      <c r="C4" s="35"/>
      <c r="D4" s="10" t="s">
        <v>4</v>
      </c>
      <c r="E4" s="11" t="s">
        <v>5</v>
      </c>
      <c r="F4" s="11" t="s">
        <v>6</v>
      </c>
      <c r="G4" s="11" t="s">
        <v>15</v>
      </c>
      <c r="H4" s="12" t="s">
        <v>17</v>
      </c>
      <c r="I4" s="35"/>
      <c r="J4" s="35"/>
      <c r="K4" s="35"/>
      <c r="L4" s="35"/>
      <c r="M4" s="35"/>
      <c r="N4" s="35"/>
      <c r="O4" s="35"/>
      <c r="P4" s="35"/>
    </row>
    <row r="5" spans="1:16" s="5" customFormat="1" ht="21" customHeight="1" x14ac:dyDescent="0.2">
      <c r="A5" s="31" t="s">
        <v>0</v>
      </c>
      <c r="B5" s="14">
        <v>1727448</v>
      </c>
      <c r="C5" s="14">
        <v>181779</v>
      </c>
      <c r="D5" s="15">
        <v>625926</v>
      </c>
      <c r="E5" s="16">
        <v>0</v>
      </c>
      <c r="F5" s="16">
        <v>0</v>
      </c>
      <c r="G5" s="16">
        <v>0</v>
      </c>
      <c r="H5" s="17">
        <f>D5+E5+F5+G5</f>
        <v>625926</v>
      </c>
      <c r="I5" s="14">
        <v>7179</v>
      </c>
      <c r="J5" s="14">
        <v>4645</v>
      </c>
      <c r="K5" s="14">
        <v>875390</v>
      </c>
      <c r="L5" s="14">
        <v>32530</v>
      </c>
      <c r="M5" s="14">
        <v>676447</v>
      </c>
      <c r="N5" s="14">
        <v>2403894</v>
      </c>
      <c r="O5" s="13">
        <v>1776195</v>
      </c>
      <c r="P5" s="27">
        <f>N5-O5</f>
        <v>627699</v>
      </c>
    </row>
    <row r="6" spans="1:16" s="5" customFormat="1" ht="21" customHeight="1" x14ac:dyDescent="0.2">
      <c r="A6" s="32"/>
      <c r="B6" s="18">
        <f t="shared" ref="B6:L6" si="0">IF(B5=0,"(－)",B5/$B5*100)</f>
        <v>100</v>
      </c>
      <c r="C6" s="18">
        <f t="shared" si="0"/>
        <v>10.52297956291593</v>
      </c>
      <c r="D6" s="19">
        <f t="shared" si="0"/>
        <v>36.234144240521275</v>
      </c>
      <c r="E6" s="20" t="str">
        <f t="shared" si="0"/>
        <v>(－)</v>
      </c>
      <c r="F6" s="20" t="str">
        <f>IF(F5=0,"(－)",F5/$B5*100)</f>
        <v>(－)</v>
      </c>
      <c r="G6" s="20" t="str">
        <f t="shared" si="0"/>
        <v>(－)</v>
      </c>
      <c r="H6" s="21">
        <f>IF(H5=0,"(－)",H5/$B5*100)</f>
        <v>36.234144240521275</v>
      </c>
      <c r="I6" s="18">
        <f t="shared" si="0"/>
        <v>0.41558414493518764</v>
      </c>
      <c r="J6" s="18">
        <f t="shared" si="0"/>
        <v>0.2688937669903812</v>
      </c>
      <c r="K6" s="18">
        <f t="shared" si="0"/>
        <v>50.675331471627516</v>
      </c>
      <c r="L6" s="18">
        <f t="shared" si="0"/>
        <v>1.8831247018723574</v>
      </c>
      <c r="M6" s="22"/>
      <c r="N6" s="22"/>
      <c r="O6" s="22"/>
      <c r="P6" s="22"/>
    </row>
    <row r="7" spans="1:16" s="5" customFormat="1" ht="21" customHeight="1" x14ac:dyDescent="0.2">
      <c r="A7" s="31" t="s">
        <v>23</v>
      </c>
      <c r="B7" s="14">
        <v>818680</v>
      </c>
      <c r="C7" s="14">
        <v>84794</v>
      </c>
      <c r="D7" s="15">
        <v>153213</v>
      </c>
      <c r="E7" s="16">
        <v>103071</v>
      </c>
      <c r="F7" s="16">
        <v>60465</v>
      </c>
      <c r="G7" s="16">
        <v>0</v>
      </c>
      <c r="H7" s="17">
        <f>D7+E7+F7+G7</f>
        <v>316749</v>
      </c>
      <c r="I7" s="14">
        <v>73857</v>
      </c>
      <c r="J7" s="14">
        <v>6853</v>
      </c>
      <c r="K7" s="14">
        <v>328648</v>
      </c>
      <c r="L7" s="14">
        <v>7778</v>
      </c>
      <c r="M7" s="14">
        <v>687695</v>
      </c>
      <c r="N7" s="14">
        <v>1506375</v>
      </c>
      <c r="O7" s="13">
        <v>924884</v>
      </c>
      <c r="P7" s="27">
        <f t="shared" ref="P7" si="1">N7-O7</f>
        <v>581491</v>
      </c>
    </row>
    <row r="8" spans="1:16" s="5" customFormat="1" ht="21" customHeight="1" x14ac:dyDescent="0.2">
      <c r="A8" s="32"/>
      <c r="B8" s="18">
        <f t="shared" ref="B8:L8" si="2">IF(B7=0,"(－)",B7/$B7*100)</f>
        <v>100</v>
      </c>
      <c r="C8" s="18">
        <f t="shared" si="2"/>
        <v>10.357404602530904</v>
      </c>
      <c r="D8" s="19">
        <f t="shared" si="2"/>
        <v>18.714638198074951</v>
      </c>
      <c r="E8" s="20">
        <f t="shared" si="2"/>
        <v>12.589900815947622</v>
      </c>
      <c r="F8" s="20">
        <f>IF(F7=0,"(－)",F7/$B7*100)</f>
        <v>7.3856696145013929</v>
      </c>
      <c r="G8" s="20" t="str">
        <f t="shared" si="2"/>
        <v>(－)</v>
      </c>
      <c r="H8" s="21">
        <f>IF(H7=0,"(－)",H7/$B7*100)</f>
        <v>38.690208628523962</v>
      </c>
      <c r="I8" s="18">
        <f t="shared" si="2"/>
        <v>9.0214735916353153</v>
      </c>
      <c r="J8" s="18">
        <f t="shared" si="2"/>
        <v>0.83707920066448427</v>
      </c>
      <c r="K8" s="18">
        <f t="shared" si="2"/>
        <v>40.143645868959787</v>
      </c>
      <c r="L8" s="18">
        <f t="shared" si="2"/>
        <v>0.95006595983778763</v>
      </c>
      <c r="M8" s="22"/>
      <c r="N8" s="22"/>
      <c r="O8" s="22"/>
      <c r="P8" s="22"/>
    </row>
    <row r="9" spans="1:16" s="5" customFormat="1" ht="21" customHeight="1" x14ac:dyDescent="0.2">
      <c r="A9" s="31" t="s">
        <v>24</v>
      </c>
      <c r="B9" s="14">
        <v>767489</v>
      </c>
      <c r="C9" s="14">
        <v>0</v>
      </c>
      <c r="D9" s="15">
        <v>336510</v>
      </c>
      <c r="E9" s="16">
        <v>12352</v>
      </c>
      <c r="F9" s="16">
        <v>6590</v>
      </c>
      <c r="G9" s="16">
        <v>0</v>
      </c>
      <c r="H9" s="17">
        <f>D9+E9+F9+G9</f>
        <v>355452</v>
      </c>
      <c r="I9" s="14">
        <v>15806</v>
      </c>
      <c r="J9" s="14">
        <v>0</v>
      </c>
      <c r="K9" s="14">
        <v>394597</v>
      </c>
      <c r="L9" s="14">
        <v>1634</v>
      </c>
      <c r="M9" s="14">
        <v>142399</v>
      </c>
      <c r="N9" s="14">
        <v>909889</v>
      </c>
      <c r="O9" s="13">
        <v>786952</v>
      </c>
      <c r="P9" s="27">
        <f t="shared" ref="P9" si="3">N9-O9</f>
        <v>122937</v>
      </c>
    </row>
    <row r="10" spans="1:16" s="5" customFormat="1" ht="21" customHeight="1" x14ac:dyDescent="0.2">
      <c r="A10" s="32"/>
      <c r="B10" s="18">
        <f t="shared" ref="B10:L10" si="4">IF(B9=0,"(－)",B9/$B9*100)</f>
        <v>100</v>
      </c>
      <c r="C10" s="18" t="str">
        <f t="shared" si="4"/>
        <v>(－)</v>
      </c>
      <c r="D10" s="19">
        <f t="shared" si="4"/>
        <v>43.845579545765482</v>
      </c>
      <c r="E10" s="20">
        <f t="shared" si="4"/>
        <v>1.609404173870896</v>
      </c>
      <c r="F10" s="20">
        <f>IF(F9=0,"(－)",F9/$B9*100)</f>
        <v>0.85864422812574515</v>
      </c>
      <c r="G10" s="20" t="str">
        <f t="shared" si="4"/>
        <v>(－)</v>
      </c>
      <c r="H10" s="21">
        <f>IF(H9=0,"(－)",H9/$B9*100)</f>
        <v>46.313627947762122</v>
      </c>
      <c r="I10" s="18">
        <f t="shared" si="4"/>
        <v>2.0594431972314911</v>
      </c>
      <c r="J10" s="18" t="str">
        <f t="shared" si="4"/>
        <v>(－)</v>
      </c>
      <c r="K10" s="18">
        <f t="shared" si="4"/>
        <v>51.414026780839862</v>
      </c>
      <c r="L10" s="18">
        <f t="shared" si="4"/>
        <v>0.21290207416653528</v>
      </c>
      <c r="M10" s="22"/>
      <c r="N10" s="22"/>
      <c r="O10" s="22"/>
      <c r="P10" s="22"/>
    </row>
    <row r="11" spans="1:16" s="5" customFormat="1" ht="21" customHeight="1" x14ac:dyDescent="0.2">
      <c r="A11" s="31" t="s">
        <v>26</v>
      </c>
      <c r="B11" s="14">
        <v>700597</v>
      </c>
      <c r="C11" s="14">
        <v>277</v>
      </c>
      <c r="D11" s="15">
        <v>33233</v>
      </c>
      <c r="E11" s="16">
        <v>0</v>
      </c>
      <c r="F11" s="16">
        <v>36998</v>
      </c>
      <c r="G11" s="16">
        <v>0</v>
      </c>
      <c r="H11" s="17">
        <f>D11+E11+F11+G11</f>
        <v>70231</v>
      </c>
      <c r="I11" s="14">
        <v>300</v>
      </c>
      <c r="J11" s="14">
        <v>7800</v>
      </c>
      <c r="K11" s="14">
        <v>619950</v>
      </c>
      <c r="L11" s="14">
        <v>2040</v>
      </c>
      <c r="M11" s="14">
        <v>184157</v>
      </c>
      <c r="N11" s="14">
        <v>884754</v>
      </c>
      <c r="O11" s="13">
        <v>707357</v>
      </c>
      <c r="P11" s="27">
        <f t="shared" ref="P11" si="5">N11-O11</f>
        <v>177397</v>
      </c>
    </row>
    <row r="12" spans="1:16" s="5" customFormat="1" ht="21" customHeight="1" x14ac:dyDescent="0.2">
      <c r="A12" s="32"/>
      <c r="B12" s="18">
        <f t="shared" ref="B12:L12" si="6">IF(B11=0,"(－)",B11/$B11*100)</f>
        <v>100</v>
      </c>
      <c r="C12" s="18">
        <f t="shared" si="6"/>
        <v>3.9537708554275852E-2</v>
      </c>
      <c r="D12" s="19">
        <f t="shared" si="6"/>
        <v>4.7435258786434993</v>
      </c>
      <c r="E12" s="20" t="str">
        <f t="shared" si="6"/>
        <v>(－)</v>
      </c>
      <c r="F12" s="20">
        <f t="shared" si="6"/>
        <v>5.2809246970797767</v>
      </c>
      <c r="G12" s="20" t="str">
        <f t="shared" si="6"/>
        <v>(－)</v>
      </c>
      <c r="H12" s="21">
        <f t="shared" si="6"/>
        <v>10.024450575723275</v>
      </c>
      <c r="I12" s="18">
        <f t="shared" si="6"/>
        <v>4.2820622982970243E-2</v>
      </c>
      <c r="J12" s="18">
        <f t="shared" si="6"/>
        <v>1.1133361975572262</v>
      </c>
      <c r="K12" s="18">
        <f t="shared" si="6"/>
        <v>88.488817394308001</v>
      </c>
      <c r="L12" s="18">
        <f t="shared" si="6"/>
        <v>0.29118023628419765</v>
      </c>
      <c r="M12" s="22"/>
      <c r="N12" s="22"/>
      <c r="O12" s="22"/>
      <c r="P12" s="22"/>
    </row>
    <row r="13" spans="1:16" s="5" customFormat="1" ht="21" customHeight="1" x14ac:dyDescent="0.2">
      <c r="A13" s="33" t="s">
        <v>29</v>
      </c>
      <c r="B13" s="14">
        <v>92196</v>
      </c>
      <c r="C13" s="14">
        <v>1706</v>
      </c>
      <c r="D13" s="15">
        <v>10121</v>
      </c>
      <c r="E13" s="16">
        <v>2200</v>
      </c>
      <c r="F13" s="16">
        <v>0</v>
      </c>
      <c r="G13" s="16">
        <v>0</v>
      </c>
      <c r="H13" s="17">
        <f>D13+E13+F13+G13</f>
        <v>12321</v>
      </c>
      <c r="I13" s="14">
        <v>10980</v>
      </c>
      <c r="J13" s="14">
        <v>5000</v>
      </c>
      <c r="K13" s="14">
        <v>60839</v>
      </c>
      <c r="L13" s="14">
        <v>1349</v>
      </c>
      <c r="M13" s="14">
        <v>9967</v>
      </c>
      <c r="N13" s="14">
        <v>102163</v>
      </c>
      <c r="O13" s="13">
        <v>93082</v>
      </c>
      <c r="P13" s="14">
        <f t="shared" ref="P13" si="7">N13-O13</f>
        <v>9081</v>
      </c>
    </row>
    <row r="14" spans="1:16" s="5" customFormat="1" ht="21" customHeight="1" x14ac:dyDescent="0.2">
      <c r="A14" s="32"/>
      <c r="B14" s="18">
        <f t="shared" ref="B14:L14" si="8">IF(B13=0,"(－)",B13/$B13*100)</f>
        <v>100</v>
      </c>
      <c r="C14" s="18">
        <f t="shared" si="8"/>
        <v>1.8504056575122565</v>
      </c>
      <c r="D14" s="19">
        <f t="shared" si="8"/>
        <v>10.97769968328344</v>
      </c>
      <c r="E14" s="20">
        <f t="shared" si="8"/>
        <v>2.3862206603323353</v>
      </c>
      <c r="F14" s="20" t="str">
        <f t="shared" si="8"/>
        <v>(－)</v>
      </c>
      <c r="G14" s="20" t="str">
        <f t="shared" si="8"/>
        <v>(－)</v>
      </c>
      <c r="H14" s="21">
        <f t="shared" si="8"/>
        <v>13.363920343615776</v>
      </c>
      <c r="I14" s="18">
        <f t="shared" si="8"/>
        <v>11.909410386567746</v>
      </c>
      <c r="J14" s="18">
        <f t="shared" si="8"/>
        <v>5.423228773482581</v>
      </c>
      <c r="K14" s="18">
        <f t="shared" si="8"/>
        <v>65.988763069981346</v>
      </c>
      <c r="L14" s="18">
        <f t="shared" si="8"/>
        <v>1.4631871230856002</v>
      </c>
      <c r="M14" s="22"/>
      <c r="N14" s="22"/>
      <c r="O14" s="22"/>
      <c r="P14" s="22"/>
    </row>
    <row r="15" spans="1:16" s="5" customFormat="1" ht="21" customHeight="1" x14ac:dyDescent="0.2">
      <c r="A15" s="31" t="s">
        <v>30</v>
      </c>
      <c r="B15" s="14">
        <v>85705</v>
      </c>
      <c r="C15" s="14">
        <v>0</v>
      </c>
      <c r="D15" s="15">
        <v>3282</v>
      </c>
      <c r="E15" s="16">
        <v>0</v>
      </c>
      <c r="F15" s="16">
        <v>0</v>
      </c>
      <c r="G15" s="16">
        <v>3</v>
      </c>
      <c r="H15" s="17">
        <f>D15+E15+F15+G15</f>
        <v>3285</v>
      </c>
      <c r="I15" s="14">
        <v>11286</v>
      </c>
      <c r="J15" s="14">
        <v>0</v>
      </c>
      <c r="K15" s="14">
        <v>70658</v>
      </c>
      <c r="L15" s="14">
        <v>477</v>
      </c>
      <c r="M15" s="14">
        <v>8071</v>
      </c>
      <c r="N15" s="14">
        <v>93777</v>
      </c>
      <c r="O15" s="13">
        <v>65292</v>
      </c>
      <c r="P15" s="27">
        <f>N15-O15</f>
        <v>28485</v>
      </c>
    </row>
    <row r="16" spans="1:16" s="5" customFormat="1" ht="21" customHeight="1" x14ac:dyDescent="0.2">
      <c r="A16" s="32"/>
      <c r="B16" s="18">
        <f t="shared" ref="B16:L16" si="9">IF(B15=0,"(－)",B15/$B15*100)</f>
        <v>100</v>
      </c>
      <c r="C16" s="18" t="str">
        <f t="shared" si="9"/>
        <v>(－)</v>
      </c>
      <c r="D16" s="19">
        <f t="shared" si="9"/>
        <v>3.8294148532757712</v>
      </c>
      <c r="E16" s="20" t="str">
        <f t="shared" si="9"/>
        <v>(－)</v>
      </c>
      <c r="F16" s="20" t="str">
        <f t="shared" si="9"/>
        <v>(－)</v>
      </c>
      <c r="G16" s="20">
        <f t="shared" si="9"/>
        <v>3.5003792077475059E-3</v>
      </c>
      <c r="H16" s="21">
        <f t="shared" si="9"/>
        <v>3.8329152324835194</v>
      </c>
      <c r="I16" s="18">
        <f t="shared" si="9"/>
        <v>13.168426579546116</v>
      </c>
      <c r="J16" s="18" t="str">
        <f t="shared" si="9"/>
        <v>(－)</v>
      </c>
      <c r="K16" s="18">
        <f t="shared" si="9"/>
        <v>82.443264687007755</v>
      </c>
      <c r="L16" s="18">
        <f t="shared" si="9"/>
        <v>0.55656029403185348</v>
      </c>
      <c r="M16" s="22"/>
      <c r="N16" s="22"/>
      <c r="O16" s="22"/>
      <c r="P16" s="22"/>
    </row>
    <row r="17" spans="1:16" s="5" customFormat="1" ht="21" customHeight="1" x14ac:dyDescent="0.2">
      <c r="A17" s="33" t="s">
        <v>28</v>
      </c>
      <c r="B17" s="14">
        <v>33028</v>
      </c>
      <c r="C17" s="14">
        <v>0</v>
      </c>
      <c r="D17" s="15">
        <v>8134</v>
      </c>
      <c r="E17" s="16">
        <v>0</v>
      </c>
      <c r="F17" s="16">
        <v>9900</v>
      </c>
      <c r="G17" s="16">
        <v>0</v>
      </c>
      <c r="H17" s="17">
        <f>D17+E17+F17+G17</f>
        <v>18034</v>
      </c>
      <c r="I17" s="14">
        <v>1982</v>
      </c>
      <c r="J17" s="14">
        <v>0</v>
      </c>
      <c r="K17" s="14">
        <v>13000</v>
      </c>
      <c r="L17" s="14">
        <v>12</v>
      </c>
      <c r="M17" s="14">
        <v>3623</v>
      </c>
      <c r="N17" s="14">
        <v>36651</v>
      </c>
      <c r="O17" s="13">
        <v>30972</v>
      </c>
      <c r="P17" s="27">
        <f>N17-O17</f>
        <v>5679</v>
      </c>
    </row>
    <row r="18" spans="1:16" s="5" customFormat="1" ht="21" customHeight="1" x14ac:dyDescent="0.2">
      <c r="A18" s="32"/>
      <c r="B18" s="18">
        <f t="shared" ref="B18:L18" si="10">IF(B17=0,"(－)",B17/$B17*100)</f>
        <v>100</v>
      </c>
      <c r="C18" s="18" t="str">
        <f t="shared" si="10"/>
        <v>(－)</v>
      </c>
      <c r="D18" s="19">
        <f t="shared" si="10"/>
        <v>24.627588712607484</v>
      </c>
      <c r="E18" s="20" t="str">
        <f t="shared" si="10"/>
        <v>(－)</v>
      </c>
      <c r="F18" s="20">
        <f t="shared" si="10"/>
        <v>29.974567034031729</v>
      </c>
      <c r="G18" s="20" t="str">
        <f t="shared" si="10"/>
        <v>(－)</v>
      </c>
      <c r="H18" s="21">
        <f t="shared" si="10"/>
        <v>54.602155746639212</v>
      </c>
      <c r="I18" s="18">
        <f t="shared" si="10"/>
        <v>6.0009688748940286</v>
      </c>
      <c r="J18" s="18" t="str">
        <f t="shared" si="10"/>
        <v>(－)</v>
      </c>
      <c r="K18" s="18">
        <f t="shared" si="10"/>
        <v>39.360542569940655</v>
      </c>
      <c r="L18" s="18">
        <f t="shared" si="10"/>
        <v>3.6332808526099068E-2</v>
      </c>
      <c r="M18" s="22"/>
      <c r="N18" s="22"/>
      <c r="O18" s="22"/>
      <c r="P18" s="22"/>
    </row>
    <row r="19" spans="1:16" s="5" customFormat="1" ht="21" customHeight="1" x14ac:dyDescent="0.2">
      <c r="A19" s="33" t="s">
        <v>31</v>
      </c>
      <c r="B19" s="14">
        <v>13633</v>
      </c>
      <c r="C19" s="14">
        <v>237</v>
      </c>
      <c r="D19" s="15">
        <v>0</v>
      </c>
      <c r="E19" s="16">
        <v>0</v>
      </c>
      <c r="F19" s="16">
        <v>0</v>
      </c>
      <c r="G19" s="16">
        <v>0</v>
      </c>
      <c r="H19" s="17">
        <f>D19+E19+F19+G19</f>
        <v>0</v>
      </c>
      <c r="I19" s="14">
        <v>0</v>
      </c>
      <c r="J19" s="14">
        <v>0</v>
      </c>
      <c r="K19" s="14">
        <v>13396</v>
      </c>
      <c r="L19" s="14">
        <v>0</v>
      </c>
      <c r="M19" s="14">
        <v>9400</v>
      </c>
      <c r="N19" s="14">
        <v>23033</v>
      </c>
      <c r="O19" s="13">
        <v>14555</v>
      </c>
      <c r="P19" s="14">
        <f>N19-O19</f>
        <v>8478</v>
      </c>
    </row>
    <row r="20" spans="1:16" s="5" customFormat="1" ht="21" customHeight="1" x14ac:dyDescent="0.2">
      <c r="A20" s="32"/>
      <c r="B20" s="18">
        <f t="shared" ref="B20:E20" si="11">IF(B19=0,"(－)",B19/$B19*100)</f>
        <v>100</v>
      </c>
      <c r="C20" s="18">
        <f t="shared" si="11"/>
        <v>1.7384288124404019</v>
      </c>
      <c r="D20" s="19" t="str">
        <f>IF(D19=0,"(－)",D19/$B19*100)</f>
        <v>(－)</v>
      </c>
      <c r="E20" s="20" t="str">
        <f t="shared" si="11"/>
        <v>(－)</v>
      </c>
      <c r="F20" s="20" t="str">
        <f>IF(F19=0,"(－)",F19/$B19*100)</f>
        <v>(－)</v>
      </c>
      <c r="G20" s="20" t="str">
        <f t="shared" ref="G20" si="12">IF(G19=0,"(－)",G19/$B19*100)</f>
        <v>(－)</v>
      </c>
      <c r="H20" s="21" t="str">
        <f>IF(H19=0,"(－)",H19/$B19*100)</f>
        <v>(－)</v>
      </c>
      <c r="I20" s="18" t="str">
        <f t="shared" ref="I20:L20" si="13">IF(I19=0,"(－)",I19/$B19*100)</f>
        <v>(－)</v>
      </c>
      <c r="J20" s="18" t="str">
        <f t="shared" si="13"/>
        <v>(－)</v>
      </c>
      <c r="K20" s="18">
        <f t="shared" si="13"/>
        <v>98.261571187559596</v>
      </c>
      <c r="L20" s="18" t="str">
        <f t="shared" si="13"/>
        <v>(－)</v>
      </c>
      <c r="M20" s="22"/>
      <c r="N20" s="22"/>
      <c r="O20" s="22"/>
      <c r="P20" s="22"/>
    </row>
    <row r="21" spans="1:16" s="5" customFormat="1" ht="21" customHeight="1" x14ac:dyDescent="0.2">
      <c r="A21" s="31" t="s">
        <v>25</v>
      </c>
      <c r="B21" s="14">
        <v>7561</v>
      </c>
      <c r="C21" s="14">
        <v>2</v>
      </c>
      <c r="D21" s="15">
        <v>1625</v>
      </c>
      <c r="E21" s="16">
        <v>70</v>
      </c>
      <c r="F21" s="16">
        <v>0</v>
      </c>
      <c r="G21" s="16">
        <v>0</v>
      </c>
      <c r="H21" s="17">
        <f>D21+E21+F21+G21</f>
        <v>1695</v>
      </c>
      <c r="I21" s="14">
        <v>0</v>
      </c>
      <c r="J21" s="14">
        <v>0</v>
      </c>
      <c r="K21" s="14">
        <v>4794</v>
      </c>
      <c r="L21" s="14">
        <v>1070</v>
      </c>
      <c r="M21" s="14">
        <v>6506</v>
      </c>
      <c r="N21" s="14">
        <v>14067</v>
      </c>
      <c r="O21" s="13">
        <v>9127</v>
      </c>
      <c r="P21" s="27">
        <f t="shared" ref="P21" si="14">N21-O21</f>
        <v>4940</v>
      </c>
    </row>
    <row r="22" spans="1:16" s="5" customFormat="1" ht="21" customHeight="1" x14ac:dyDescent="0.2">
      <c r="A22" s="32"/>
      <c r="B22" s="18">
        <f t="shared" ref="B22:L22" si="15">IF(B21=0,"(－)",B21/$B21*100)</f>
        <v>100</v>
      </c>
      <c r="C22" s="18">
        <f t="shared" si="15"/>
        <v>2.6451527575717497E-2</v>
      </c>
      <c r="D22" s="19">
        <f t="shared" si="15"/>
        <v>21.491866155270468</v>
      </c>
      <c r="E22" s="20">
        <f t="shared" si="15"/>
        <v>0.92580346515011236</v>
      </c>
      <c r="F22" s="20" t="str">
        <f>IF(F21=0,"(－)",F21/$B21*100)</f>
        <v>(－)</v>
      </c>
      <c r="G22" s="20" t="str">
        <f t="shared" si="15"/>
        <v>(－)</v>
      </c>
      <c r="H22" s="21">
        <f>IF(H21=0,"(－)",H21/$B21*100)</f>
        <v>22.417669620420579</v>
      </c>
      <c r="I22" s="18" t="str">
        <f t="shared" si="15"/>
        <v>(－)</v>
      </c>
      <c r="J22" s="18" t="str">
        <f t="shared" si="15"/>
        <v>(－)</v>
      </c>
      <c r="K22" s="18">
        <f t="shared" si="15"/>
        <v>63.404311598994845</v>
      </c>
      <c r="L22" s="18">
        <f t="shared" si="15"/>
        <v>14.151567253008862</v>
      </c>
      <c r="M22" s="22"/>
      <c r="N22" s="22"/>
      <c r="O22" s="22"/>
      <c r="P22" s="22"/>
    </row>
    <row r="23" spans="1:16" s="5" customFormat="1" ht="21" customHeight="1" x14ac:dyDescent="0.2">
      <c r="A23" s="31" t="s">
        <v>20</v>
      </c>
      <c r="B23" s="23">
        <v>4246338</v>
      </c>
      <c r="C23" s="23">
        <v>268795</v>
      </c>
      <c r="D23" s="24">
        <v>1172044</v>
      </c>
      <c r="E23" s="25">
        <v>117693</v>
      </c>
      <c r="F23" s="25">
        <v>113953</v>
      </c>
      <c r="G23" s="25">
        <v>3</v>
      </c>
      <c r="H23" s="17">
        <f>D23+E23+F23+G23</f>
        <v>1403693</v>
      </c>
      <c r="I23" s="26">
        <v>121391</v>
      </c>
      <c r="J23" s="23">
        <v>24298</v>
      </c>
      <c r="K23" s="23">
        <v>2381272</v>
      </c>
      <c r="L23" s="23">
        <v>46890</v>
      </c>
      <c r="M23" s="23">
        <v>1728264</v>
      </c>
      <c r="N23" s="14">
        <v>5974602</v>
      </c>
      <c r="O23" s="13">
        <v>4408416</v>
      </c>
      <c r="P23" s="27">
        <f t="shared" ref="P23:P25" si="16">N23-O23</f>
        <v>1566186</v>
      </c>
    </row>
    <row r="24" spans="1:16" s="5" customFormat="1" ht="21" customHeight="1" x14ac:dyDescent="0.2">
      <c r="A24" s="32"/>
      <c r="B24" s="18">
        <f t="shared" ref="B24:L28" si="17">IF(B23=0,"(－)",B23/$B23*100)</f>
        <v>100</v>
      </c>
      <c r="C24" s="18">
        <f t="shared" si="17"/>
        <v>6.3300424977945706</v>
      </c>
      <c r="D24" s="19">
        <f t="shared" si="17"/>
        <v>27.601288451366802</v>
      </c>
      <c r="E24" s="20">
        <f t="shared" si="17"/>
        <v>2.7716352301677354</v>
      </c>
      <c r="F24" s="20">
        <f>IF(F23=0,"(－)",F23/$B23*100)</f>
        <v>2.6835593398358775</v>
      </c>
      <c r="G24" s="20">
        <f t="shared" si="17"/>
        <v>7.0649109891864469E-5</v>
      </c>
      <c r="H24" s="21">
        <f>IF(H23=0,"(－)",H23/$B23*100)</f>
        <v>33.056553670480305</v>
      </c>
      <c r="I24" s="18">
        <f t="shared" si="17"/>
        <v>2.8587220329611069</v>
      </c>
      <c r="J24" s="18">
        <f t="shared" si="17"/>
        <v>0.57221069071750763</v>
      </c>
      <c r="K24" s="18">
        <f t="shared" si="17"/>
        <v>56.078249070139961</v>
      </c>
      <c r="L24" s="18">
        <f t="shared" si="17"/>
        <v>1.1042455876098418</v>
      </c>
      <c r="M24" s="22"/>
      <c r="N24" s="22"/>
      <c r="O24" s="22"/>
      <c r="P24" s="22"/>
    </row>
    <row r="25" spans="1:16" s="5" customFormat="1" ht="21" customHeight="1" x14ac:dyDescent="0.2">
      <c r="A25" s="31" t="s">
        <v>16</v>
      </c>
      <c r="B25" s="14">
        <v>2736582.9580000001</v>
      </c>
      <c r="C25" s="14">
        <v>467481.36900000001</v>
      </c>
      <c r="D25" s="15">
        <v>589336.02</v>
      </c>
      <c r="E25" s="16">
        <v>0</v>
      </c>
      <c r="F25" s="16">
        <v>826207.821</v>
      </c>
      <c r="G25" s="16">
        <v>0</v>
      </c>
      <c r="H25" s="17">
        <f>D25+E25+F25+G25</f>
        <v>1415543.841</v>
      </c>
      <c r="I25" s="17">
        <v>643570.97400000005</v>
      </c>
      <c r="J25" s="14">
        <v>39669.283000000003</v>
      </c>
      <c r="K25" s="14">
        <v>95007.53</v>
      </c>
      <c r="L25" s="14">
        <v>75309.960999999996</v>
      </c>
      <c r="M25" s="14">
        <v>3492618.6949999998</v>
      </c>
      <c r="N25" s="14">
        <f>M25+B25</f>
        <v>6229201.6529999999</v>
      </c>
      <c r="O25" s="13">
        <v>2657086.4849999999</v>
      </c>
      <c r="P25" s="27">
        <f t="shared" si="16"/>
        <v>3572115.1680000001</v>
      </c>
    </row>
    <row r="26" spans="1:16" s="5" customFormat="1" ht="21" customHeight="1" x14ac:dyDescent="0.2">
      <c r="A26" s="32"/>
      <c r="B26" s="18">
        <f t="shared" si="17"/>
        <v>100</v>
      </c>
      <c r="C26" s="18">
        <f t="shared" si="17"/>
        <v>17.082667552006292</v>
      </c>
      <c r="D26" s="19">
        <f t="shared" si="17"/>
        <v>21.535470659756992</v>
      </c>
      <c r="E26" s="20" t="str">
        <f t="shared" si="17"/>
        <v>(－)</v>
      </c>
      <c r="F26" s="20">
        <f>IF(F25=0,"(－)",F25/$B25*100)</f>
        <v>30.191221449534439</v>
      </c>
      <c r="G26" s="20" t="str">
        <f t="shared" si="17"/>
        <v>(－)</v>
      </c>
      <c r="H26" s="21">
        <f>IF(H25=0,"(－)",H25/$B25*100)</f>
        <v>51.726692109291427</v>
      </c>
      <c r="I26" s="18">
        <f t="shared" si="17"/>
        <v>23.517320098724376</v>
      </c>
      <c r="J26" s="18">
        <f t="shared" si="17"/>
        <v>1.4495918307184021</v>
      </c>
      <c r="K26" s="18">
        <f t="shared" si="17"/>
        <v>3.4717577160326667</v>
      </c>
      <c r="L26" s="18">
        <f t="shared" si="17"/>
        <v>2.7519706932268337</v>
      </c>
      <c r="M26" s="22"/>
      <c r="N26" s="22"/>
      <c r="O26" s="22"/>
      <c r="P26" s="22"/>
    </row>
    <row r="27" spans="1:16" s="5" customFormat="1" ht="21" customHeight="1" x14ac:dyDescent="0.2">
      <c r="A27" s="31" t="s">
        <v>1</v>
      </c>
      <c r="B27" s="14">
        <v>6982920.9950000001</v>
      </c>
      <c r="C27" s="14">
        <v>736275.88199999998</v>
      </c>
      <c r="D27" s="15">
        <v>1761379.7180000001</v>
      </c>
      <c r="E27" s="16">
        <v>117693.47</v>
      </c>
      <c r="F27" s="16">
        <v>940160.81299999997</v>
      </c>
      <c r="G27" s="25">
        <v>3</v>
      </c>
      <c r="H27" s="16">
        <v>2819237.0010000002</v>
      </c>
      <c r="I27" s="17">
        <v>764961.47900000005</v>
      </c>
      <c r="J27" s="14">
        <v>63967.078999999998</v>
      </c>
      <c r="K27" s="14">
        <v>2476279.8879999998</v>
      </c>
      <c r="L27" s="14">
        <v>122199.666</v>
      </c>
      <c r="M27" s="14">
        <v>5220882.8370000003</v>
      </c>
      <c r="N27" s="14">
        <v>12203803.832</v>
      </c>
      <c r="O27" s="13">
        <v>7065502.3789999997</v>
      </c>
      <c r="P27" s="27">
        <f>N27-O27</f>
        <v>5138301.4530000007</v>
      </c>
    </row>
    <row r="28" spans="1:16" s="5" customFormat="1" ht="21" customHeight="1" x14ac:dyDescent="0.2">
      <c r="A28" s="32"/>
      <c r="B28" s="18">
        <f>IF(B27=0,"(－)",B27/$B27*100)</f>
        <v>100</v>
      </c>
      <c r="C28" s="18">
        <f t="shared" si="17"/>
        <v>10.543952631387318</v>
      </c>
      <c r="D28" s="19">
        <f t="shared" si="17"/>
        <v>25.22411064454554</v>
      </c>
      <c r="E28" s="20">
        <f t="shared" si="17"/>
        <v>1.6854475381330016</v>
      </c>
      <c r="F28" s="20">
        <f>IF(F27=0,"(－)",F27/$B27*100)</f>
        <v>13.463718316062659</v>
      </c>
      <c r="G28" s="20">
        <f t="shared" si="17"/>
        <v>4.2961963942426074E-5</v>
      </c>
      <c r="H28" s="21">
        <f>IF(H27=0,"(－)",H27/$B27*100)</f>
        <v>40.37331946070514</v>
      </c>
      <c r="I28" s="18">
        <f t="shared" si="17"/>
        <v>10.954749159380974</v>
      </c>
      <c r="J28" s="18">
        <f t="shared" si="17"/>
        <v>0.9160504471667732</v>
      </c>
      <c r="K28" s="18">
        <f t="shared" si="17"/>
        <v>35.461949086536954</v>
      </c>
      <c r="L28" s="18">
        <f t="shared" si="17"/>
        <v>1.7499792148228364</v>
      </c>
      <c r="M28" s="22"/>
      <c r="N28" s="22"/>
      <c r="O28" s="22"/>
      <c r="P28" s="22"/>
    </row>
    <row r="29" spans="1:16" ht="27" customHeight="1" x14ac:dyDescent="0.2">
      <c r="A29" s="2" t="s">
        <v>33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P29" s="3"/>
    </row>
    <row r="30" spans="1:16" ht="18" customHeight="1" x14ac:dyDescent="0.2">
      <c r="A30" s="2"/>
    </row>
  </sheetData>
  <mergeCells count="23">
    <mergeCell ref="J3:J4"/>
    <mergeCell ref="K3:K4"/>
    <mergeCell ref="A21:A22"/>
    <mergeCell ref="A5:A6"/>
    <mergeCell ref="B3:B4"/>
    <mergeCell ref="C3:C4"/>
    <mergeCell ref="D3:H3"/>
    <mergeCell ref="I3:I4"/>
    <mergeCell ref="A19:A20"/>
    <mergeCell ref="L3:L4"/>
    <mergeCell ref="M3:M4"/>
    <mergeCell ref="N3:N4"/>
    <mergeCell ref="O3:O4"/>
    <mergeCell ref="P3:P4"/>
    <mergeCell ref="A23:A24"/>
    <mergeCell ref="A25:A26"/>
    <mergeCell ref="A27:A28"/>
    <mergeCell ref="A7:A8"/>
    <mergeCell ref="A9:A10"/>
    <mergeCell ref="A11:A12"/>
    <mergeCell ref="A13:A14"/>
    <mergeCell ref="A15:A16"/>
    <mergeCell ref="A17:A18"/>
  </mergeCells>
  <phoneticPr fontId="2"/>
  <printOptions horizontalCentered="1"/>
  <pageMargins left="0.6692913385826772" right="0.23622047244094491" top="0.98425196850393704" bottom="0.98425196850393704" header="0.51181102362204722" footer="0.51181102362204722"/>
  <pageSetup paperSize="9" scale="77" firstPageNumber="9" orientation="landscape" r:id="rId1"/>
  <headerFooter alignWithMargins="0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参考２－①（R６）</vt:lpstr>
      <vt:lpstr>参考２－②（R５）</vt:lpstr>
      <vt:lpstr>'参考２－①（R６）'!Print_Area</vt:lpstr>
      <vt:lpstr>'参考２－②（R５）'!Print_Area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2025-11-14T09:55:16Z</cp:lastPrinted>
  <dcterms:created xsi:type="dcterms:W3CDTF">2006-10-12T01:45:20Z</dcterms:created>
  <dcterms:modified xsi:type="dcterms:W3CDTF">2025-11-25T02:29:05Z</dcterms:modified>
</cp:coreProperties>
</file>