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16800sv001\健康管理\32_財形貯蓄\申請用紙（エクセル版）【保存版】\070404更新\"/>
    </mc:Choice>
  </mc:AlternateContent>
  <xr:revisionPtr revIDLastSave="0" documentId="13_ncr:1_{BD31D60C-A853-4FBF-880C-05832941BFA2}" xr6:coauthVersionLast="47" xr6:coauthVersionMax="47" xr10:uidLastSave="{00000000-0000-0000-0000-000000000000}"/>
  <workbookProtection workbookAlgorithmName="SHA-512" workbookHashValue="6foprhREKN21oFs0vCLPmsVkCivjJLGy6GOR8lYybUfN+yLJSmB1SSzEGFpPyqra3/HKGCoS1piyUZdAaDUXiA==" workbookSaltValue="hVwXcjfg12749CHiFUrR8Q==" workbookSpinCount="100000" lockStructure="1"/>
  <bookViews>
    <workbookView xWindow="-108" yWindow="-108" windowWidth="23256" windowHeight="14160" xr2:uid="{8224335D-1136-4312-B01D-B958A2003128}"/>
  </bookViews>
  <sheets>
    <sheet name="チェックシート" sheetId="2" r:id="rId1"/>
    <sheet name="判定条件（非表示）" sheetId="3" state="hidden" r:id="rId2"/>
    <sheet name="判定表（非表示）" sheetId="4" state="hidden" r:id="rId3"/>
  </sheets>
  <definedNames>
    <definedName name="_xlnm._FilterDatabase" localSheetId="2" hidden="1">'判定表（非表示）'!$A$1:$C$64</definedName>
    <definedName name="_xlnm.Print_Area" localSheetId="0">チェックシート!$A$1:$H$35</definedName>
    <definedName name="判定表示用一般１">INDEX('判定表（非表示）'!$A:$D,MATCH('判定条件（非表示）'!$R$15,'判定表（非表示）'!$A:$A,0),2)</definedName>
    <definedName name="判定表示用一般２">INDEX('判定表（非表示）'!$A:$D,MATCH('判定条件（非表示）'!$R$15,'判定表（非表示）'!$A:$A,0),3)</definedName>
    <definedName name="判定表示用一般３">INDEX('判定表（非表示）'!$A:$D,MATCH('判定条件（非表示）'!$R$15,'判定表（非表示）'!$A:$A,0),4)</definedName>
    <definedName name="判定表示用住宅１">INDEX('判定表（非表示）'!$A:$D,MATCH('判定条件（非表示）'!$R$45,'判定表（非表示）'!$A:$A,0),2)</definedName>
    <definedName name="判定表示用住宅２">INDEX('判定表（非表示）'!$A:$D,MATCH('判定条件（非表示）'!$R$45,'判定表（非表示）'!$A:$A,0),3)</definedName>
    <definedName name="判定表示用住宅３">INDEX('判定表（非表示）'!$A:$D,MATCH('判定条件（非表示）'!$R$45,'判定表（非表示）'!$A:$A,0),4)</definedName>
    <definedName name="判定表示用年金１">INDEX('判定表（非表示）'!$A:$D,MATCH('判定条件（非表示）'!$R$102,'判定表（非表示）'!$A:$A,0),2)</definedName>
    <definedName name="判定表示用年金２">INDEX('判定表（非表示）'!$A:$D,MATCH('判定条件（非表示）'!$R$102,'判定表（非表示）'!$A:$A,0),3)</definedName>
    <definedName name="判定表示用年金３">INDEX('判定表（非表示）'!$A:$D,MATCH('判定条件（非表示）'!$R$102,'判定表（非表示）'!$A:$A,0),4)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0" i="3" l="1"/>
  <c r="D120" i="3"/>
  <c r="E120" i="3"/>
  <c r="F120" i="3"/>
  <c r="G120" i="3"/>
  <c r="F122" i="3"/>
  <c r="F123" i="3"/>
  <c r="G123" i="3"/>
  <c r="L123" i="3"/>
  <c r="I123" i="3"/>
  <c r="E123" i="3"/>
  <c r="D123" i="3"/>
  <c r="I124" i="3"/>
  <c r="I1" i="2"/>
  <c r="C4" i="2" s="1"/>
  <c r="C9" i="2"/>
  <c r="N123" i="3" l="1"/>
  <c r="N120" i="3"/>
  <c r="O120" i="3"/>
  <c r="O123" i="3"/>
  <c r="H131" i="3"/>
  <c r="H128" i="3"/>
  <c r="P123" i="3" l="1"/>
  <c r="P120" i="3"/>
  <c r="D15" i="2"/>
  <c r="L39" i="2"/>
  <c r="L38" i="2"/>
  <c r="F9" i="2" s="1"/>
  <c r="F8" i="2" l="1"/>
  <c r="F17" i="2"/>
  <c r="F15" i="3"/>
  <c r="K103" i="3"/>
  <c r="K104" i="3"/>
  <c r="K105" i="3"/>
  <c r="J103" i="3"/>
  <c r="J104" i="3"/>
  <c r="J105" i="3"/>
  <c r="J106" i="3"/>
  <c r="J107" i="3"/>
  <c r="J108" i="3"/>
  <c r="I103" i="3"/>
  <c r="I104" i="3"/>
  <c r="I105" i="3"/>
  <c r="I106" i="3"/>
  <c r="H103" i="3"/>
  <c r="H104" i="3"/>
  <c r="H105" i="3"/>
  <c r="F102" i="3"/>
  <c r="G102" i="3"/>
  <c r="F103" i="3"/>
  <c r="F104" i="3"/>
  <c r="G104" i="3"/>
  <c r="E103" i="3"/>
  <c r="D103" i="3"/>
  <c r="D104" i="3"/>
  <c r="E104" i="3"/>
  <c r="D105" i="3"/>
  <c r="D13" i="2"/>
  <c r="J57" i="3"/>
  <c r="J56" i="3"/>
  <c r="J55" i="3"/>
  <c r="J54" i="3"/>
  <c r="J52" i="3"/>
  <c r="J51" i="3"/>
  <c r="J49" i="3"/>
  <c r="J48" i="3"/>
  <c r="J47" i="3"/>
  <c r="J46" i="3"/>
  <c r="D12" i="2"/>
  <c r="N104" i="3" l="1"/>
  <c r="O104" i="3"/>
  <c r="N103" i="3"/>
  <c r="O103" i="3"/>
  <c r="D8" i="2"/>
  <c r="F7" i="2"/>
  <c r="D17" i="2"/>
  <c r="M132" i="3"/>
  <c r="M133" i="3"/>
  <c r="M134" i="3"/>
  <c r="M106" i="3"/>
  <c r="M107" i="3"/>
  <c r="M108" i="3"/>
  <c r="M109" i="3"/>
  <c r="M112" i="3"/>
  <c r="M113" i="3"/>
  <c r="M114" i="3"/>
  <c r="M115" i="3"/>
  <c r="M119" i="3"/>
  <c r="M121" i="3"/>
  <c r="L118" i="3"/>
  <c r="L119" i="3"/>
  <c r="L121" i="3"/>
  <c r="L122" i="3"/>
  <c r="K128" i="3"/>
  <c r="K130" i="3"/>
  <c r="K131" i="3"/>
  <c r="K127" i="3"/>
  <c r="K111" i="3"/>
  <c r="K106" i="3"/>
  <c r="K107" i="3"/>
  <c r="K108" i="3"/>
  <c r="K109" i="3"/>
  <c r="K110" i="3"/>
  <c r="K102" i="3"/>
  <c r="J102" i="3"/>
  <c r="J109" i="3"/>
  <c r="J110" i="3"/>
  <c r="J111" i="3"/>
  <c r="J112" i="3"/>
  <c r="J113" i="3"/>
  <c r="J114" i="3"/>
  <c r="J115" i="3"/>
  <c r="J116" i="3"/>
  <c r="J117" i="3"/>
  <c r="I125" i="3"/>
  <c r="I126" i="3"/>
  <c r="I127" i="3"/>
  <c r="I128" i="3"/>
  <c r="I129" i="3"/>
  <c r="I130" i="3"/>
  <c r="I131" i="3"/>
  <c r="I107" i="3"/>
  <c r="I108" i="3"/>
  <c r="I109" i="3"/>
  <c r="I110" i="3"/>
  <c r="I111" i="3"/>
  <c r="I112" i="3"/>
  <c r="I113" i="3"/>
  <c r="I114" i="3"/>
  <c r="I115" i="3"/>
  <c r="I116" i="3"/>
  <c r="I117" i="3"/>
  <c r="I118" i="3"/>
  <c r="I119" i="3"/>
  <c r="I121" i="3"/>
  <c r="I122" i="3"/>
  <c r="I102" i="3"/>
  <c r="H132" i="3"/>
  <c r="H133" i="3"/>
  <c r="H129" i="3"/>
  <c r="H130" i="3"/>
  <c r="H121" i="3"/>
  <c r="H124" i="3"/>
  <c r="H125" i="3"/>
  <c r="H126" i="3"/>
  <c r="H127" i="3"/>
  <c r="H119" i="3"/>
  <c r="H112" i="3"/>
  <c r="H113" i="3"/>
  <c r="H114" i="3"/>
  <c r="H115" i="3"/>
  <c r="H107" i="3"/>
  <c r="H108" i="3"/>
  <c r="H109" i="3"/>
  <c r="H102" i="3"/>
  <c r="G130" i="3"/>
  <c r="G136" i="3"/>
  <c r="H106" i="3"/>
  <c r="G129" i="3"/>
  <c r="G131" i="3"/>
  <c r="G132" i="3"/>
  <c r="G133" i="3"/>
  <c r="G124" i="3"/>
  <c r="G125" i="3"/>
  <c r="G119" i="3"/>
  <c r="G121" i="3"/>
  <c r="G117" i="3"/>
  <c r="G111" i="3"/>
  <c r="G112" i="3"/>
  <c r="G113" i="3"/>
  <c r="G114" i="3"/>
  <c r="G115" i="3"/>
  <c r="G107" i="3"/>
  <c r="G108" i="3"/>
  <c r="G109" i="3"/>
  <c r="G106" i="3"/>
  <c r="F135" i="3"/>
  <c r="F136" i="3"/>
  <c r="F126" i="3"/>
  <c r="F127" i="3"/>
  <c r="F128" i="3"/>
  <c r="F129" i="3"/>
  <c r="F130" i="3"/>
  <c r="F131" i="3"/>
  <c r="F132" i="3"/>
  <c r="F133" i="3"/>
  <c r="F124" i="3"/>
  <c r="F125" i="3"/>
  <c r="F119" i="3"/>
  <c r="F121" i="3"/>
  <c r="F112" i="3"/>
  <c r="F113" i="3"/>
  <c r="F114" i="3"/>
  <c r="F115" i="3"/>
  <c r="F116" i="3"/>
  <c r="F117" i="3"/>
  <c r="F110" i="3"/>
  <c r="F111" i="3"/>
  <c r="F107" i="3"/>
  <c r="F108" i="3"/>
  <c r="F109" i="3"/>
  <c r="F106" i="3"/>
  <c r="E105" i="3"/>
  <c r="E106" i="3"/>
  <c r="E107" i="3"/>
  <c r="E108" i="3"/>
  <c r="E109" i="3"/>
  <c r="E110" i="3"/>
  <c r="E111" i="3"/>
  <c r="E112" i="3"/>
  <c r="E113" i="3"/>
  <c r="E114" i="3"/>
  <c r="E115" i="3"/>
  <c r="E116" i="3"/>
  <c r="E117" i="3"/>
  <c r="E118" i="3"/>
  <c r="E119" i="3"/>
  <c r="E121" i="3"/>
  <c r="E122" i="3"/>
  <c r="E124" i="3"/>
  <c r="E125" i="3"/>
  <c r="E126" i="3"/>
  <c r="E127" i="3"/>
  <c r="E128" i="3"/>
  <c r="E129" i="3"/>
  <c r="E130" i="3"/>
  <c r="E131" i="3"/>
  <c r="E132" i="3"/>
  <c r="E133" i="3"/>
  <c r="E134" i="3"/>
  <c r="E135" i="3"/>
  <c r="E136" i="3"/>
  <c r="E102" i="3"/>
  <c r="E45" i="3"/>
  <c r="D138" i="3"/>
  <c r="D106" i="3"/>
  <c r="D107" i="3"/>
  <c r="D108" i="3"/>
  <c r="D109" i="3"/>
  <c r="D110" i="3"/>
  <c r="D111" i="3"/>
  <c r="D112" i="3"/>
  <c r="D113" i="3"/>
  <c r="D114" i="3"/>
  <c r="D115" i="3"/>
  <c r="D116" i="3"/>
  <c r="D117" i="3"/>
  <c r="D118" i="3"/>
  <c r="D119" i="3"/>
  <c r="D121" i="3"/>
  <c r="D122" i="3"/>
  <c r="D124" i="3"/>
  <c r="D125" i="3"/>
  <c r="D126" i="3"/>
  <c r="D127" i="3"/>
  <c r="D128" i="3"/>
  <c r="D129" i="3"/>
  <c r="D130" i="3"/>
  <c r="D131" i="3"/>
  <c r="D132" i="3"/>
  <c r="D133" i="3"/>
  <c r="D134" i="3"/>
  <c r="D135" i="3"/>
  <c r="D136" i="3"/>
  <c r="D137" i="3"/>
  <c r="D102" i="3"/>
  <c r="D45" i="3"/>
  <c r="I51" i="3"/>
  <c r="I52" i="3"/>
  <c r="I50" i="3"/>
  <c r="H53" i="3"/>
  <c r="H54" i="3"/>
  <c r="H55" i="3"/>
  <c r="H46" i="3"/>
  <c r="H47" i="3"/>
  <c r="H45" i="3"/>
  <c r="G46" i="3"/>
  <c r="G47" i="3"/>
  <c r="G48" i="3"/>
  <c r="G49" i="3"/>
  <c r="G45" i="3"/>
  <c r="F46" i="3"/>
  <c r="F47" i="3"/>
  <c r="F48" i="3"/>
  <c r="F49" i="3"/>
  <c r="F50" i="3"/>
  <c r="F51" i="3"/>
  <c r="F52" i="3"/>
  <c r="F53" i="3"/>
  <c r="F54" i="3"/>
  <c r="F55" i="3"/>
  <c r="F45" i="3"/>
  <c r="E46" i="3"/>
  <c r="E47" i="3"/>
  <c r="E48" i="3"/>
  <c r="E49" i="3"/>
  <c r="E50" i="3"/>
  <c r="E51" i="3"/>
  <c r="E52" i="3"/>
  <c r="E53" i="3"/>
  <c r="E54" i="3"/>
  <c r="E55" i="3"/>
  <c r="E56" i="3"/>
  <c r="E57" i="3"/>
  <c r="D46" i="3"/>
  <c r="D47" i="3"/>
  <c r="D48" i="3"/>
  <c r="D49" i="3"/>
  <c r="D50" i="3"/>
  <c r="D51" i="3"/>
  <c r="D52" i="3"/>
  <c r="D53" i="3"/>
  <c r="D54" i="3"/>
  <c r="D55" i="3"/>
  <c r="D56" i="3"/>
  <c r="D57" i="3"/>
  <c r="D58" i="3"/>
  <c r="O58" i="3" s="1"/>
  <c r="D59" i="3"/>
  <c r="O59" i="3" s="1"/>
  <c r="D24" i="3"/>
  <c r="O24" i="3" s="1"/>
  <c r="D23" i="3"/>
  <c r="O23" i="3" s="1"/>
  <c r="E22" i="3"/>
  <c r="D22" i="3"/>
  <c r="H21" i="3"/>
  <c r="F21" i="3"/>
  <c r="E21" i="3"/>
  <c r="D21" i="3"/>
  <c r="H20" i="3"/>
  <c r="F20" i="3"/>
  <c r="E20" i="3"/>
  <c r="D20" i="3"/>
  <c r="I19" i="3"/>
  <c r="F19" i="3"/>
  <c r="E19" i="3"/>
  <c r="D19" i="3"/>
  <c r="I18" i="3"/>
  <c r="F18" i="3"/>
  <c r="E18" i="3"/>
  <c r="D18" i="3"/>
  <c r="G17" i="3"/>
  <c r="F17" i="3"/>
  <c r="E17" i="3"/>
  <c r="D17" i="3"/>
  <c r="H16" i="3"/>
  <c r="G16" i="3"/>
  <c r="F16" i="3"/>
  <c r="E16" i="3"/>
  <c r="D16" i="3"/>
  <c r="H15" i="3"/>
  <c r="G15" i="3"/>
  <c r="E15" i="3"/>
  <c r="D15" i="3"/>
  <c r="O121" i="3" l="1"/>
  <c r="N121" i="3"/>
  <c r="F4" i="2"/>
  <c r="P103" i="3"/>
  <c r="P104" i="3"/>
  <c r="O105" i="3"/>
  <c r="N105" i="3"/>
  <c r="O134" i="3"/>
  <c r="N134" i="3"/>
  <c r="O108" i="3"/>
  <c r="N108" i="3"/>
  <c r="O115" i="3"/>
  <c r="N115" i="3"/>
  <c r="N124" i="3"/>
  <c r="O124" i="3"/>
  <c r="O122" i="3"/>
  <c r="N122" i="3"/>
  <c r="N130" i="3"/>
  <c r="O130" i="3"/>
  <c r="N119" i="3"/>
  <c r="O119" i="3"/>
  <c r="O125" i="3"/>
  <c r="N125" i="3"/>
  <c r="N114" i="3"/>
  <c r="O114" i="3"/>
  <c r="O131" i="3"/>
  <c r="N131" i="3"/>
  <c r="N138" i="3"/>
  <c r="O138" i="3"/>
  <c r="N112" i="3"/>
  <c r="O112" i="3"/>
  <c r="O137" i="3"/>
  <c r="N137" i="3"/>
  <c r="N111" i="3"/>
  <c r="O111" i="3"/>
  <c r="N136" i="3"/>
  <c r="O136" i="3"/>
  <c r="N118" i="3"/>
  <c r="O118" i="3"/>
  <c r="N110" i="3"/>
  <c r="O110" i="3"/>
  <c r="O126" i="3"/>
  <c r="N126" i="3"/>
  <c r="O116" i="3"/>
  <c r="N116" i="3"/>
  <c r="N133" i="3"/>
  <c r="O133" i="3"/>
  <c r="N107" i="3"/>
  <c r="O107" i="3"/>
  <c r="O132" i="3"/>
  <c r="N132" i="3"/>
  <c r="N106" i="3"/>
  <c r="O106" i="3"/>
  <c r="O113" i="3"/>
  <c r="N113" i="3"/>
  <c r="O129" i="3"/>
  <c r="N129" i="3"/>
  <c r="N128" i="3"/>
  <c r="O128" i="3"/>
  <c r="O135" i="3"/>
  <c r="N135" i="3"/>
  <c r="O127" i="3"/>
  <c r="N127" i="3"/>
  <c r="O117" i="3"/>
  <c r="N117" i="3"/>
  <c r="O109" i="3"/>
  <c r="N109" i="3"/>
  <c r="N58" i="3"/>
  <c r="P58" i="3" s="1"/>
  <c r="N59" i="3"/>
  <c r="P59" i="3" s="1"/>
  <c r="N50" i="3"/>
  <c r="O102" i="3"/>
  <c r="O51" i="3"/>
  <c r="O57" i="3"/>
  <c r="O49" i="3"/>
  <c r="N55" i="3"/>
  <c r="O54" i="3"/>
  <c r="O46" i="3"/>
  <c r="N102" i="3"/>
  <c r="N45" i="3"/>
  <c r="N54" i="3"/>
  <c r="N57" i="3"/>
  <c r="N49" i="3"/>
  <c r="N56" i="3"/>
  <c r="N48" i="3"/>
  <c r="O53" i="3"/>
  <c r="O45" i="3"/>
  <c r="N47" i="3"/>
  <c r="O55" i="3"/>
  <c r="O47" i="3"/>
  <c r="N52" i="3"/>
  <c r="N46" i="3"/>
  <c r="N53" i="3"/>
  <c r="O52" i="3"/>
  <c r="N51" i="3"/>
  <c r="O50" i="3"/>
  <c r="O56" i="3"/>
  <c r="O48" i="3"/>
  <c r="N22" i="3"/>
  <c r="O22" i="3"/>
  <c r="N23" i="3"/>
  <c r="P23" i="3" s="1"/>
  <c r="N24" i="3"/>
  <c r="P24" i="3" s="1"/>
  <c r="N18" i="3"/>
  <c r="N19" i="3"/>
  <c r="O18" i="3"/>
  <c r="O20" i="3"/>
  <c r="N21" i="3"/>
  <c r="N17" i="3"/>
  <c r="N16" i="3"/>
  <c r="N15" i="3"/>
  <c r="N20" i="3"/>
  <c r="O15" i="3"/>
  <c r="O16" i="3"/>
  <c r="O17" i="3"/>
  <c r="O19" i="3"/>
  <c r="O21" i="3"/>
  <c r="P132" i="3" l="1"/>
  <c r="P126" i="3"/>
  <c r="P119" i="3"/>
  <c r="P134" i="3"/>
  <c r="P121" i="3"/>
  <c r="P51" i="3"/>
  <c r="P138" i="3"/>
  <c r="P135" i="3"/>
  <c r="P136" i="3"/>
  <c r="P117" i="3"/>
  <c r="P131" i="3"/>
  <c r="P108" i="3"/>
  <c r="P128" i="3"/>
  <c r="P127" i="3"/>
  <c r="P122" i="3"/>
  <c r="P113" i="3"/>
  <c r="P125" i="3"/>
  <c r="P105" i="3"/>
  <c r="P111" i="3"/>
  <c r="P110" i="3"/>
  <c r="P114" i="3"/>
  <c r="P133" i="3"/>
  <c r="P109" i="3"/>
  <c r="P116" i="3"/>
  <c r="P115" i="3"/>
  <c r="P112" i="3"/>
  <c r="P102" i="3"/>
  <c r="P137" i="3"/>
  <c r="P56" i="3"/>
  <c r="P118" i="3"/>
  <c r="P57" i="3"/>
  <c r="P106" i="3"/>
  <c r="P107" i="3"/>
  <c r="P129" i="3"/>
  <c r="P130" i="3"/>
  <c r="P124" i="3"/>
  <c r="P50" i="3"/>
  <c r="P22" i="3"/>
  <c r="P54" i="3"/>
  <c r="P19" i="3"/>
  <c r="P46" i="3"/>
  <c r="P49" i="3"/>
  <c r="P55" i="3"/>
  <c r="P15" i="3"/>
  <c r="P18" i="3"/>
  <c r="P16" i="3"/>
  <c r="P48" i="3"/>
  <c r="P17" i="3"/>
  <c r="P47" i="3"/>
  <c r="P20" i="3"/>
  <c r="P53" i="3"/>
  <c r="P52" i="3"/>
  <c r="P21" i="3"/>
  <c r="P45" i="3"/>
  <c r="Q103" i="3" l="1"/>
  <c r="Q102" i="3"/>
  <c r="Q104" i="3"/>
  <c r="Q15" i="3"/>
  <c r="Q47" i="3"/>
  <c r="Q16" i="3"/>
  <c r="Q45" i="3"/>
  <c r="Q46" i="3"/>
  <c r="Q17" i="3"/>
  <c r="R102" i="3" l="1"/>
  <c r="R15" i="3"/>
  <c r="R45" i="3"/>
  <c r="D11" i="2"/>
  <c r="D18" i="2"/>
  <c r="D9" i="2"/>
  <c r="D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Q15" authorId="0" shapeId="0" xr:uid="{1AE1C475-81AE-45F8-8EF1-C924792A9302}">
      <text>
        <r>
          <rPr>
            <sz val="12"/>
            <color indexed="81"/>
            <rFont val="MS P ゴシック"/>
            <family val="3"/>
            <charset val="128"/>
          </rPr>
          <t>エラー項目ないか（おそらくこれがエラーなら関数がおかしい）</t>
        </r>
      </text>
    </comment>
    <comment ref="R15" authorId="0" shapeId="0" xr:uid="{56CCB0BC-D0E1-4439-943A-3B2E04BB6FB0}">
      <text>
        <r>
          <rPr>
            <sz val="9"/>
            <color indexed="81"/>
            <rFont val="MS P ゴシック"/>
            <family val="3"/>
            <charset val="128"/>
          </rPr>
          <t>エラーがなければ最終結果を表示</t>
        </r>
      </text>
    </comment>
    <comment ref="Q16" authorId="0" shapeId="0" xr:uid="{C5EE13A2-BB56-4985-9674-CBE6282202D0}">
      <text>
        <r>
          <rPr>
            <sz val="11"/>
            <color indexed="81"/>
            <rFont val="MS P ゴシック"/>
            <family val="3"/>
            <charset val="128"/>
          </rPr>
          <t>複数の最終結果に合致していないか（これがエラーなら設定されている条件に間違いがある）</t>
        </r>
      </text>
    </comment>
    <comment ref="Q17" authorId="0" shapeId="0" xr:uid="{7C13E98E-96D8-40DF-9784-5F9243FC0320}">
      <text>
        <r>
          <rPr>
            <sz val="9"/>
            <color indexed="81"/>
            <rFont val="MS P ゴシック"/>
            <family val="3"/>
            <charset val="128"/>
          </rPr>
          <t>未入力項目の有無
未入力の項目がある旨の注意を表示する</t>
        </r>
      </text>
    </comment>
    <comment ref="Q45" authorId="0" shapeId="0" xr:uid="{938FC8F3-6FCF-4454-97BE-BEFAC206B252}">
      <text>
        <r>
          <rPr>
            <sz val="12"/>
            <color indexed="81"/>
            <rFont val="MS P ゴシック"/>
            <family val="3"/>
            <charset val="128"/>
          </rPr>
          <t>エラー項目ないか（おそらくこれがエラーなら関数がおかしい）</t>
        </r>
      </text>
    </comment>
    <comment ref="Q46" authorId="0" shapeId="0" xr:uid="{EAC67703-6DA7-4DB4-B9C0-78C5BD762E07}">
      <text>
        <r>
          <rPr>
            <sz val="11"/>
            <color indexed="81"/>
            <rFont val="MS P ゴシック"/>
            <family val="3"/>
            <charset val="128"/>
          </rPr>
          <t>複数の最終結果に合致していないか（これがエラーなら設定されている条件に間違いがある）</t>
        </r>
      </text>
    </comment>
    <comment ref="Q47" authorId="0" shapeId="0" xr:uid="{2CFDBD67-B206-4F94-BD32-BB284EEBCFE0}">
      <text>
        <r>
          <rPr>
            <sz val="9"/>
            <color indexed="81"/>
            <rFont val="MS P ゴシック"/>
            <family val="3"/>
            <charset val="128"/>
          </rPr>
          <t>未入力項目の有無
未入力の項目がある旨の注意を表示する</t>
        </r>
      </text>
    </comment>
    <comment ref="M81" authorId="0" shapeId="0" xr:uid="{C197AA08-9AEB-456C-8514-7FE96EE770B2}">
      <text>
        <r>
          <rPr>
            <sz val="14"/>
            <color indexed="81"/>
            <rFont val="MS P ゴシック"/>
            <family val="3"/>
            <charset val="128"/>
          </rPr>
          <t>R7.3.10修正</t>
        </r>
      </text>
    </comment>
    <comment ref="M83" authorId="0" shapeId="0" xr:uid="{655BE869-BDC2-4981-9741-327B98DA55EC}">
      <text>
        <r>
          <rPr>
            <sz val="14"/>
            <color indexed="81"/>
            <rFont val="MS P ゴシック"/>
            <family val="3"/>
            <charset val="128"/>
          </rPr>
          <t>R7.3.10修正</t>
        </r>
      </text>
    </comment>
    <comment ref="Q102" authorId="0" shapeId="0" xr:uid="{197BACB2-2427-4766-8372-35117701718E}">
      <text>
        <r>
          <rPr>
            <sz val="12"/>
            <color indexed="81"/>
            <rFont val="MS P ゴシック"/>
            <family val="3"/>
            <charset val="128"/>
          </rPr>
          <t>エラー項目ないか（おそらくこれがエラーなら関数がおかしい）</t>
        </r>
      </text>
    </comment>
    <comment ref="Q103" authorId="0" shapeId="0" xr:uid="{2BF703AE-77F9-40A3-A23E-2A53E04497FC}">
      <text>
        <r>
          <rPr>
            <sz val="11"/>
            <color indexed="81"/>
            <rFont val="MS P ゴシック"/>
            <family val="3"/>
            <charset val="128"/>
          </rPr>
          <t>複数の最終結果に合致していないか（これがエラーなら設定されている条件に間違いがある）</t>
        </r>
      </text>
    </comment>
    <comment ref="Q104" authorId="0" shapeId="0" xr:uid="{7354446C-8069-4B18-A2AB-931AF3603950}">
      <text>
        <r>
          <rPr>
            <sz val="9"/>
            <color indexed="81"/>
            <rFont val="MS P ゴシック"/>
            <family val="3"/>
            <charset val="128"/>
          </rPr>
          <t>未入力項目の有無
未入力の項目がある旨の注意を表示する</t>
        </r>
      </text>
    </comment>
  </commentList>
</comments>
</file>

<file path=xl/sharedStrings.xml><?xml version="1.0" encoding="utf-8"?>
<sst xmlns="http://schemas.openxmlformats.org/spreadsheetml/2006/main" count="1021" uniqueCount="125">
  <si>
    <t>退職後、再就職を予定していますか。</t>
    <rPh sb="0" eb="3">
      <t>タイショクゴ</t>
    </rPh>
    <rPh sb="4" eb="7">
      <t>サイシュウショク</t>
    </rPh>
    <rPh sb="8" eb="10">
      <t>ヨテイ</t>
    </rPh>
    <phoneticPr fontId="1"/>
  </si>
  <si>
    <t>はい</t>
    <phoneticPr fontId="1"/>
  </si>
  <si>
    <t>一般財形</t>
    <rPh sb="0" eb="4">
      <t>イッパンザイケイ</t>
    </rPh>
    <phoneticPr fontId="1"/>
  </si>
  <si>
    <t>年金財形</t>
    <rPh sb="0" eb="4">
      <t>ネンキンザイケイ</t>
    </rPh>
    <phoneticPr fontId="1"/>
  </si>
  <si>
    <t>住宅財形</t>
    <rPh sb="0" eb="4">
      <t>ジュウタクザイケイ</t>
    </rPh>
    <phoneticPr fontId="1"/>
  </si>
  <si>
    <t>未定</t>
    <rPh sb="0" eb="2">
      <t>ミテイ</t>
    </rPh>
    <phoneticPr fontId="1"/>
  </si>
  <si>
    <t>再任用職員として採用されますか。</t>
    <rPh sb="8" eb="10">
      <t>サイヨウ</t>
    </rPh>
    <phoneticPr fontId="1"/>
  </si>
  <si>
    <t>大阪府に採用予定ですか。(賃金の支払者が大阪府となる予定ですか。)</t>
    <rPh sb="6" eb="8">
      <t>ヨテイ</t>
    </rPh>
    <rPh sb="26" eb="28">
      <t>ヨテイ</t>
    </rPh>
    <phoneticPr fontId="1"/>
  </si>
  <si>
    <t>新就職先で、積立を継続する予定ですか。</t>
    <rPh sb="0" eb="4">
      <t>シンシュウショクサキ</t>
    </rPh>
    <rPh sb="6" eb="8">
      <t>ツミタテ</t>
    </rPh>
    <rPh sb="9" eb="11">
      <t>ケイゾク</t>
    </rPh>
    <rPh sb="13" eb="15">
      <t>ヨテイ</t>
    </rPh>
    <phoneticPr fontId="1"/>
  </si>
  <si>
    <t>契約なし</t>
    <rPh sb="0" eb="2">
      <t>ケイヤク</t>
    </rPh>
    <phoneticPr fontId="1"/>
  </si>
  <si>
    <t>解約</t>
    <rPh sb="0" eb="2">
      <t>カイヤク</t>
    </rPh>
    <phoneticPr fontId="1"/>
  </si>
  <si>
    <t>移管</t>
    <rPh sb="0" eb="2">
      <t>イカン</t>
    </rPh>
    <phoneticPr fontId="1"/>
  </si>
  <si>
    <t>退職時の年齢は満55歳以上ですか。</t>
    <rPh sb="7" eb="8">
      <t>マン</t>
    </rPh>
    <phoneticPr fontId="1"/>
  </si>
  <si>
    <t>（年金財形のみ）年金の受給資格を満たしているかの確認です。</t>
    <rPh sb="8" eb="10">
      <t>ネンキン</t>
    </rPh>
    <rPh sb="11" eb="13">
      <t>ジュキュウ</t>
    </rPh>
    <rPh sb="13" eb="14">
      <t>シ</t>
    </rPh>
    <rPh sb="15" eb="16">
      <t>ミ</t>
    </rPh>
    <rPh sb="24" eb="26">
      <t>カクニン</t>
    </rPh>
    <phoneticPr fontId="1"/>
  </si>
  <si>
    <t>いいえ</t>
  </si>
  <si>
    <t>はい</t>
  </si>
  <si>
    <t>（年金財形のみ）退職後、年金として受け取る予定ですか。</t>
    <rPh sb="8" eb="11">
      <t>タイショクゴ</t>
    </rPh>
    <rPh sb="12" eb="14">
      <t>ネンキン</t>
    </rPh>
    <rPh sb="17" eb="18">
      <t>ウ</t>
    </rPh>
    <rPh sb="19" eb="20">
      <t>ト</t>
    </rPh>
    <rPh sb="21" eb="23">
      <t>ヨテイ</t>
    </rPh>
    <phoneticPr fontId="1"/>
  </si>
  <si>
    <t>（住宅財形のみ）退職後に住宅取得等の予定がありますか。</t>
    <rPh sb="1" eb="3">
      <t>ジュウタク</t>
    </rPh>
    <rPh sb="3" eb="5">
      <t>ザイケイ</t>
    </rPh>
    <rPh sb="8" eb="11">
      <t>タイショクゴ</t>
    </rPh>
    <phoneticPr fontId="1"/>
  </si>
  <si>
    <t>判定</t>
    <rPh sb="0" eb="2">
      <t>ハンテイ</t>
    </rPh>
    <phoneticPr fontId="1"/>
  </si>
  <si>
    <t>年金</t>
    <rPh sb="0" eb="2">
      <t>ネンキン</t>
    </rPh>
    <phoneticPr fontId="1"/>
  </si>
  <si>
    <t>再任用職員として採用される</t>
    <rPh sb="0" eb="3">
      <t>サイニンヨウ</t>
    </rPh>
    <rPh sb="3" eb="5">
      <t>ショクイン</t>
    </rPh>
    <rPh sb="8" eb="10">
      <t>サイヨウ</t>
    </rPh>
    <phoneticPr fontId="1"/>
  </si>
  <si>
    <t>再就職予定がある</t>
    <rPh sb="0" eb="3">
      <t>サイシュウショク</t>
    </rPh>
    <rPh sb="3" eb="5">
      <t>ヨテイ</t>
    </rPh>
    <phoneticPr fontId="1"/>
  </si>
  <si>
    <t>いいえ</t>
    <phoneticPr fontId="1"/>
  </si>
  <si>
    <t>積立継続を希望</t>
    <rPh sb="0" eb="2">
      <t>ツミタテ</t>
    </rPh>
    <rPh sb="2" eb="4">
      <t>ケイゾク</t>
    </rPh>
    <rPh sb="5" eb="7">
      <t>キボウ</t>
    </rPh>
    <phoneticPr fontId="1"/>
  </si>
  <si>
    <t>手続不要（継続）</t>
    <rPh sb="0" eb="2">
      <t>テツヅ</t>
    </rPh>
    <rPh sb="2" eb="4">
      <t>フヨウ</t>
    </rPh>
    <rPh sb="5" eb="7">
      <t>ケイゾク</t>
    </rPh>
    <phoneticPr fontId="1"/>
  </si>
  <si>
    <t>契約あり</t>
    <rPh sb="0" eb="2">
      <t>ケイヤク</t>
    </rPh>
    <phoneticPr fontId="1"/>
  </si>
  <si>
    <t>契約有無</t>
    <rPh sb="0" eb="2">
      <t>ケイヤク</t>
    </rPh>
    <rPh sb="2" eb="4">
      <t>ウム</t>
    </rPh>
    <phoneticPr fontId="1"/>
  </si>
  <si>
    <t>注意事項</t>
    <rPh sb="0" eb="4">
      <t>チュウイジコウ</t>
    </rPh>
    <phoneticPr fontId="1"/>
  </si>
  <si>
    <t>E3</t>
    <phoneticPr fontId="1"/>
  </si>
  <si>
    <t>4-1</t>
    <phoneticPr fontId="1"/>
  </si>
  <si>
    <t>4-2</t>
  </si>
  <si>
    <t>4-3</t>
  </si>
  <si>
    <t>E5</t>
    <phoneticPr fontId="1"/>
  </si>
  <si>
    <t>新就職先での継続希望</t>
    <rPh sb="0" eb="3">
      <t>シンシュウショク</t>
    </rPh>
    <rPh sb="3" eb="4">
      <t>サキ</t>
    </rPh>
    <rPh sb="6" eb="8">
      <t>ケイゾク</t>
    </rPh>
    <rPh sb="8" eb="10">
      <t>キボウ</t>
    </rPh>
    <phoneticPr fontId="1"/>
  </si>
  <si>
    <t>一般</t>
    <rPh sb="0" eb="2">
      <t>イッパン</t>
    </rPh>
    <phoneticPr fontId="1"/>
  </si>
  <si>
    <t>住宅</t>
    <rPh sb="0" eb="2">
      <t>ジュウタク</t>
    </rPh>
    <phoneticPr fontId="1"/>
  </si>
  <si>
    <t>退職後住宅取得予定</t>
    <phoneticPr fontId="1"/>
  </si>
  <si>
    <t>不要（住宅等取得予定あり）</t>
    <rPh sb="0" eb="2">
      <t>フヨウ</t>
    </rPh>
    <rPh sb="3" eb="5">
      <t>ジュウタク</t>
    </rPh>
    <rPh sb="5" eb="6">
      <t>ナド</t>
    </rPh>
    <rPh sb="6" eb="8">
      <t>シュトク</t>
    </rPh>
    <rPh sb="8" eb="10">
      <t>ヨテイ</t>
    </rPh>
    <phoneticPr fontId="1"/>
  </si>
  <si>
    <t>条件については金へ</t>
    <rPh sb="0" eb="2">
      <t>ジョウケン</t>
    </rPh>
    <rPh sb="7" eb="8">
      <t>キン</t>
    </rPh>
    <phoneticPr fontId="1"/>
  </si>
  <si>
    <t>退職時55歳以上</t>
    <phoneticPr fontId="1"/>
  </si>
  <si>
    <t>積立期間５年以上</t>
    <rPh sb="0" eb="4">
      <t>ツミタテキカン</t>
    </rPh>
    <rPh sb="5" eb="8">
      <t>ネンイジョウ</t>
    </rPh>
    <phoneticPr fontId="1"/>
  </si>
  <si>
    <t>積立終了は退職日以前</t>
    <phoneticPr fontId="1"/>
  </si>
  <si>
    <t>年金として受取希望</t>
    <rPh sb="0" eb="2">
      <t>ネンキン</t>
    </rPh>
    <rPh sb="5" eb="7">
      <t>ウケトリ</t>
    </rPh>
    <rPh sb="7" eb="9">
      <t>キボウ</t>
    </rPh>
    <phoneticPr fontId="1"/>
  </si>
  <si>
    <t>再就職後も継続希望の場合、終了日延長必要</t>
    <rPh sb="0" eb="4">
      <t>サイシュウショクゴ</t>
    </rPh>
    <rPh sb="5" eb="9">
      <t>ケイゾクキボウ</t>
    </rPh>
    <rPh sb="10" eb="12">
      <t>バアイ</t>
    </rPh>
    <rPh sb="13" eb="16">
      <t>シュウリョウビ</t>
    </rPh>
    <rPh sb="16" eb="18">
      <t>エンチョウ</t>
    </rPh>
    <rPh sb="18" eb="20">
      <t>ヒツヨウ</t>
    </rPh>
    <phoneticPr fontId="1"/>
  </si>
  <si>
    <t>設定している積立終了日まで積立される。積立終了日を確認。条件については金へ</t>
    <rPh sb="0" eb="2">
      <t>セッテイ</t>
    </rPh>
    <rPh sb="6" eb="11">
      <t>ツミタテシュウリョウビ</t>
    </rPh>
    <rPh sb="13" eb="15">
      <t>ツミタテ</t>
    </rPh>
    <rPh sb="19" eb="21">
      <t>ツミタテ</t>
    </rPh>
    <rPh sb="21" eb="24">
      <t>シュウリョウビ</t>
    </rPh>
    <rPh sb="25" eb="27">
      <t>カクニン</t>
    </rPh>
    <phoneticPr fontId="1"/>
  </si>
  <si>
    <t>年金として受取り</t>
    <rPh sb="0" eb="2">
      <t>ネンキン</t>
    </rPh>
    <rPh sb="5" eb="6">
      <t>ウ</t>
    </rPh>
    <rPh sb="6" eb="7">
      <t>ト</t>
    </rPh>
    <phoneticPr fontId="1"/>
  </si>
  <si>
    <t>積立終了日を退職日以前にする必要がある。積立終了日を確認。条件については金へ</t>
    <rPh sb="0" eb="5">
      <t>ツミタテシュウリョウビ</t>
    </rPh>
    <rPh sb="6" eb="8">
      <t>タイショク</t>
    </rPh>
    <rPh sb="8" eb="9">
      <t>ビ</t>
    </rPh>
    <rPh sb="9" eb="11">
      <t>イゼン</t>
    </rPh>
    <rPh sb="14" eb="16">
      <t>ヒツヨウ</t>
    </rPh>
    <phoneticPr fontId="1"/>
  </si>
  <si>
    <t>積立終了日確認（短縮）</t>
    <rPh sb="0" eb="5">
      <t>ツミタテシュウリョウビ</t>
    </rPh>
    <rPh sb="5" eb="7">
      <t>カクニン</t>
    </rPh>
    <rPh sb="8" eb="10">
      <t>タンシュク</t>
    </rPh>
    <phoneticPr fontId="1"/>
  </si>
  <si>
    <t>積立終了日確認（延長）</t>
    <rPh sb="0" eb="5">
      <t>ツミタテシュウリョウビ</t>
    </rPh>
    <rPh sb="5" eb="7">
      <t>カクニン</t>
    </rPh>
    <rPh sb="8" eb="10">
      <t>エンチョウ</t>
    </rPh>
    <phoneticPr fontId="1"/>
  </si>
  <si>
    <t>積立終了日短縮しないまま退職となり、その後再就職等もしない場合は課税扱いとなる可能性あり。詳しくは以下をご覧ください。積立終了日を確認。条件については金へ</t>
    <rPh sb="5" eb="7">
      <t>タンシュク</t>
    </rPh>
    <rPh sb="12" eb="14">
      <t>タイショク</t>
    </rPh>
    <rPh sb="20" eb="21">
      <t>ゴ</t>
    </rPh>
    <rPh sb="21" eb="24">
      <t>サイシュウショク</t>
    </rPh>
    <rPh sb="24" eb="25">
      <t>ナド</t>
    </rPh>
    <rPh sb="29" eb="31">
      <t>バアイ</t>
    </rPh>
    <rPh sb="32" eb="35">
      <t>カゼイアツカ</t>
    </rPh>
    <rPh sb="39" eb="42">
      <t>カノウセイ</t>
    </rPh>
    <rPh sb="45" eb="46">
      <t>クワ</t>
    </rPh>
    <rPh sb="49" eb="51">
      <t>イカ</t>
    </rPh>
    <rPh sb="53" eb="54">
      <t>ラン</t>
    </rPh>
    <rPh sb="59" eb="61">
      <t>ツミタテ</t>
    </rPh>
    <rPh sb="61" eb="64">
      <t>シュウリョウビ</t>
    </rPh>
    <rPh sb="65" eb="67">
      <t>カクニン</t>
    </rPh>
    <phoneticPr fontId="1"/>
  </si>
  <si>
    <t>手続不要（保留）</t>
    <rPh sb="0" eb="2">
      <t>テツヅ</t>
    </rPh>
    <rPh sb="2" eb="4">
      <t>フヨウ</t>
    </rPh>
    <rPh sb="5" eb="7">
      <t>ホリュウ</t>
    </rPh>
    <phoneticPr fontId="1"/>
  </si>
  <si>
    <t>×</t>
  </si>
  <si>
    <t>E11</t>
  </si>
  <si>
    <t>E11</t>
    <phoneticPr fontId="1"/>
  </si>
  <si>
    <t>給与支給者は大阪府</t>
    <rPh sb="0" eb="2">
      <t>キュウヨ</t>
    </rPh>
    <rPh sb="2" eb="5">
      <t>シキュウシャ</t>
    </rPh>
    <rPh sb="6" eb="9">
      <t>オオサカフ</t>
    </rPh>
    <phoneticPr fontId="1"/>
  </si>
  <si>
    <t>E12</t>
  </si>
  <si>
    <t>E13</t>
  </si>
  <si>
    <t>E15</t>
  </si>
  <si>
    <t>E15</t>
    <phoneticPr fontId="1"/>
  </si>
  <si>
    <t>エラーチェック</t>
    <phoneticPr fontId="1"/>
  </si>
  <si>
    <t>再任用職員として採用</t>
    <rPh sb="0" eb="3">
      <t>サイニンヨウ</t>
    </rPh>
    <rPh sb="3" eb="5">
      <t>ショクイン</t>
    </rPh>
    <rPh sb="8" eb="10">
      <t>サイヨウ</t>
    </rPh>
    <phoneticPr fontId="1"/>
  </si>
  <si>
    <t>不一致がないか</t>
    <rPh sb="0" eb="3">
      <t>フイッチ</t>
    </rPh>
    <phoneticPr fontId="1"/>
  </si>
  <si>
    <t>未入力がないか</t>
    <rPh sb="0" eb="3">
      <t>ミニュウリョク</t>
    </rPh>
    <phoneticPr fontId="1"/>
  </si>
  <si>
    <t>最終判定結果</t>
    <rPh sb="0" eb="2">
      <t>サイシュウ</t>
    </rPh>
    <rPh sb="2" eb="4">
      <t>ハンテイ</t>
    </rPh>
    <rPh sb="4" eb="6">
      <t>ケッカ</t>
    </rPh>
    <phoneticPr fontId="1"/>
  </si>
  <si>
    <t>E18</t>
    <phoneticPr fontId="1"/>
  </si>
  <si>
    <t>G3</t>
    <phoneticPr fontId="1"/>
  </si>
  <si>
    <t>解約※</t>
    <rPh sb="0" eb="2">
      <t>カイヤク</t>
    </rPh>
    <phoneticPr fontId="1"/>
  </si>
  <si>
    <t>現在の状態では年金受給条件を満たしていないが、再就職が決定かつ積立終了日を延長する場合は受給条件を満たす可能性がある。</t>
    <rPh sb="0" eb="2">
      <t>ゲンザイ</t>
    </rPh>
    <rPh sb="3" eb="5">
      <t>ジョウタイ</t>
    </rPh>
    <rPh sb="7" eb="9">
      <t>ネンキン</t>
    </rPh>
    <rPh sb="14" eb="15">
      <t>ミ</t>
    </rPh>
    <rPh sb="23" eb="26">
      <t>サイシュウショク</t>
    </rPh>
    <rPh sb="27" eb="29">
      <t>ケッテイ</t>
    </rPh>
    <rPh sb="31" eb="36">
      <t>ツミタテシュウリョウビ</t>
    </rPh>
    <rPh sb="37" eb="39">
      <t>エンチョウ</t>
    </rPh>
    <rPh sb="41" eb="43">
      <t>バアイ</t>
    </rPh>
    <rPh sb="44" eb="48">
      <t>ジュキュウジョウケン</t>
    </rPh>
    <rPh sb="49" eb="50">
      <t>ミ</t>
    </rPh>
    <rPh sb="52" eb="55">
      <t>カノウセイ</t>
    </rPh>
    <phoneticPr fontId="1"/>
  </si>
  <si>
    <t>再就職すれば積立は継続となるが、しない場合は解約手続きをすることとなる</t>
    <rPh sb="0" eb="3">
      <t>サイシュウショク</t>
    </rPh>
    <rPh sb="6" eb="8">
      <t>ツミタテ</t>
    </rPh>
    <rPh sb="9" eb="11">
      <t>ケイゾク</t>
    </rPh>
    <rPh sb="19" eb="21">
      <t>バアイ</t>
    </rPh>
    <rPh sb="22" eb="24">
      <t>カイヤク</t>
    </rPh>
    <rPh sb="24" eb="26">
      <t>テツヅ</t>
    </rPh>
    <phoneticPr fontId="1"/>
  </si>
  <si>
    <t>E7</t>
    <phoneticPr fontId="1"/>
  </si>
  <si>
    <t>E8</t>
  </si>
  <si>
    <t>E9</t>
  </si>
  <si>
    <t>E17</t>
    <phoneticPr fontId="1"/>
  </si>
  <si>
    <t>F3</t>
    <phoneticPr fontId="1"/>
  </si>
  <si>
    <t>財形貯蓄の積立を積立を継続する予定ですか。</t>
    <rPh sb="0" eb="2">
      <t>ザイケイ</t>
    </rPh>
    <rPh sb="2" eb="4">
      <t>チョチク</t>
    </rPh>
    <rPh sb="5" eb="6">
      <t>ツ</t>
    </rPh>
    <rPh sb="6" eb="7">
      <t>タ</t>
    </rPh>
    <rPh sb="8" eb="10">
      <t>ツミタテ</t>
    </rPh>
    <rPh sb="11" eb="13">
      <t>ケイゾク</t>
    </rPh>
    <rPh sb="15" eb="17">
      <t>ヨテイ</t>
    </rPh>
    <phoneticPr fontId="1"/>
  </si>
  <si>
    <t>積立期間は５年以上ですか。</t>
    <rPh sb="0" eb="4">
      <t>ツミタテキカン</t>
    </rPh>
    <rPh sb="6" eb="9">
      <t>ネンイジョウ</t>
    </rPh>
    <phoneticPr fontId="1"/>
  </si>
  <si>
    <t>エラー</t>
    <phoneticPr fontId="1"/>
  </si>
  <si>
    <t>未入力項目あり</t>
    <rPh sb="0" eb="3">
      <t>ミニュウリョク</t>
    </rPh>
    <rPh sb="3" eb="5">
      <t>コウモク</t>
    </rPh>
    <phoneticPr fontId="1"/>
  </si>
  <si>
    <t>手続不要</t>
    <rPh sb="0" eb="2">
      <t>テツヅ</t>
    </rPh>
    <rPh sb="2" eb="4">
      <t>フヨウ</t>
    </rPh>
    <phoneticPr fontId="1"/>
  </si>
  <si>
    <t>退職までに行う手続</t>
    <phoneticPr fontId="1"/>
  </si>
  <si>
    <t>手続内容</t>
    <rPh sb="0" eb="2">
      <t>テツヅ</t>
    </rPh>
    <rPh sb="2" eb="4">
      <t>ナイヨウ</t>
    </rPh>
    <phoneticPr fontId="1"/>
  </si>
  <si>
    <t>　（再任用で継続となるため）特に手続きの必要はありません。
　＊現在設定されている積立終了日まで、積立が継続します</t>
    <rPh sb="2" eb="5">
      <t>サイニンヨウ</t>
    </rPh>
    <rPh sb="14" eb="15">
      <t>トク</t>
    </rPh>
    <rPh sb="16" eb="18">
      <t>テツヅ</t>
    </rPh>
    <rPh sb="20" eb="22">
      <t>ヒツヨウ</t>
    </rPh>
    <rPh sb="32" eb="36">
      <t>ゲンザイセッテイ</t>
    </rPh>
    <rPh sb="41" eb="46">
      <t>ツミタテシュウリョウビ</t>
    </rPh>
    <rPh sb="49" eb="51">
      <t>ツミタテ</t>
    </rPh>
    <rPh sb="52" eb="54">
      <t>ケイゾク</t>
    </rPh>
    <phoneticPr fontId="1"/>
  </si>
  <si>
    <t>このシートでは判定できません。
福利課にお問い合わせください。</t>
    <rPh sb="7" eb="9">
      <t>ハンテイ</t>
    </rPh>
    <rPh sb="16" eb="19">
      <t>フクリカ</t>
    </rPh>
    <rPh sb="21" eb="22">
      <t>ト</t>
    </rPh>
    <rPh sb="23" eb="24">
      <t>ア</t>
    </rPh>
    <phoneticPr fontId="1"/>
  </si>
  <si>
    <r>
      <rPr>
        <sz val="16"/>
        <color theme="1"/>
        <rFont val="游ゴシック"/>
        <family val="3"/>
        <charset val="128"/>
        <scheme val="minor"/>
      </rPr>
      <t xml:space="preserve">　②の場合、退職後は金融機関に貯蓄として保有されている状態となります。
</t>
    </r>
    <r>
      <rPr>
        <sz val="18"/>
        <color theme="1"/>
        <rFont val="游ゴシック"/>
        <family val="3"/>
        <charset val="128"/>
        <scheme val="minor"/>
      </rPr>
      <t xml:space="preserve">　保有可能な期間や条件・取扱いなどについては、
　契約金融機関に直接お問い合わせください。
</t>
    </r>
    <r>
      <rPr>
        <sz val="12"/>
        <color theme="1"/>
        <rFont val="游ゴシック"/>
        <family val="3"/>
        <charset val="128"/>
        <scheme val="minor"/>
      </rPr>
      <t xml:space="preserve">
</t>
    </r>
    <r>
      <rPr>
        <sz val="16"/>
        <color theme="1"/>
        <rFont val="游ゴシック"/>
        <family val="3"/>
        <charset val="128"/>
        <scheme val="minor"/>
      </rPr>
      <t>　＊退職月の翌月下旬以降でないと手続ができない理由
　　→　退職月の翌月中旬に、福利課から金融機関あて、
　　　　該当職員が退職した旨の通知を福利課から送付するためです。
　　　</t>
    </r>
    <r>
      <rPr>
        <sz val="12"/>
        <color theme="1"/>
        <rFont val="游ゴシック"/>
        <family val="3"/>
        <charset val="128"/>
        <scheme val="minor"/>
      </rPr>
      <t>（金融機関で、該当職員が退職した事実を確認後、本人との直接の手続きができるようになります）</t>
    </r>
    <rPh sb="3" eb="5">
      <t>バアイ</t>
    </rPh>
    <rPh sb="6" eb="9">
      <t>タイショクゴ</t>
    </rPh>
    <rPh sb="10" eb="14">
      <t>キンユウキカン</t>
    </rPh>
    <rPh sb="27" eb="29">
      <t>ジョウタイ</t>
    </rPh>
    <rPh sb="37" eb="39">
      <t>ホユウ</t>
    </rPh>
    <rPh sb="42" eb="44">
      <t>キカン</t>
    </rPh>
    <rPh sb="99" eb="101">
      <t>テツヅ</t>
    </rPh>
    <rPh sb="106" eb="108">
      <t>リユウ</t>
    </rPh>
    <rPh sb="123" eb="126">
      <t>フクリカ</t>
    </rPh>
    <rPh sb="173" eb="177">
      <t>キンユウキカン</t>
    </rPh>
    <rPh sb="179" eb="183">
      <t>ガイトウショクイン</t>
    </rPh>
    <rPh sb="184" eb="186">
      <t>タイショク</t>
    </rPh>
    <rPh sb="188" eb="190">
      <t>ジジツ</t>
    </rPh>
    <rPh sb="191" eb="194">
      <t>カクニンゴ</t>
    </rPh>
    <rPh sb="195" eb="197">
      <t>ホンニン</t>
    </rPh>
    <rPh sb="199" eb="201">
      <t>チョクセツ</t>
    </rPh>
    <rPh sb="202" eb="204">
      <t>テツヅ</t>
    </rPh>
    <phoneticPr fontId="1"/>
  </si>
  <si>
    <r>
      <rPr>
        <b/>
        <sz val="16"/>
        <color theme="1"/>
        <rFont val="游ゴシック"/>
        <family val="3"/>
        <charset val="128"/>
        <scheme val="minor"/>
      </rPr>
      <t>　以下①か②いずれかの手続きを行ってください（どちらでも構いません）</t>
    </r>
    <r>
      <rPr>
        <sz val="16"/>
        <color theme="1"/>
        <rFont val="游ゴシック"/>
        <family val="3"/>
        <charset val="128"/>
        <scheme val="minor"/>
      </rPr>
      <t>　</t>
    </r>
    <r>
      <rPr>
        <sz val="12"/>
        <color theme="1"/>
        <rFont val="游ゴシック"/>
        <family val="3"/>
        <charset val="128"/>
        <scheme val="minor"/>
      </rPr>
      <t xml:space="preserve">
　　</t>
    </r>
    <r>
      <rPr>
        <sz val="16"/>
        <color theme="1"/>
        <rFont val="游ゴシック"/>
        <family val="3"/>
        <charset val="128"/>
        <scheme val="minor"/>
      </rPr>
      <t>①　</t>
    </r>
    <r>
      <rPr>
        <b/>
        <sz val="16"/>
        <color theme="1"/>
        <rFont val="游ゴシック"/>
        <family val="3"/>
        <charset val="128"/>
        <scheme val="minor"/>
      </rPr>
      <t>在職中</t>
    </r>
    <r>
      <rPr>
        <sz val="16"/>
        <color theme="1"/>
        <rFont val="游ゴシック"/>
        <family val="3"/>
        <charset val="128"/>
        <scheme val="minor"/>
      </rPr>
      <t>に所属・福利課を経由し、解約</t>
    </r>
    <r>
      <rPr>
        <sz val="12"/>
        <color theme="1"/>
        <rFont val="游ゴシック"/>
        <family val="3"/>
        <charset val="128"/>
        <scheme val="minor"/>
      </rPr>
      <t xml:space="preserve">
　　　　※</t>
    </r>
    <r>
      <rPr>
        <b/>
        <sz val="12"/>
        <color theme="1"/>
        <rFont val="游ゴシック"/>
        <family val="3"/>
        <charset val="128"/>
        <scheme val="minor"/>
      </rPr>
      <t>毎月25日（12月のみ15日）が提出期限となります</t>
    </r>
    <r>
      <rPr>
        <sz val="12"/>
        <color theme="1"/>
        <rFont val="游ゴシック"/>
        <family val="3"/>
        <charset val="128"/>
        <scheme val="minor"/>
      </rPr>
      <t>。
　　　　　（府立学校に所属の方は、毎月10～20日の期間にSSCで入力したうえでの提出が必要）
　　　　※退職月までに、不備のない状態で福利課に到着するようお願いします。
　　　　※在職中に手続きができなかった場合、下記②の手続きをお願いします。　
　</t>
    </r>
    <r>
      <rPr>
        <sz val="16"/>
        <color theme="1"/>
        <rFont val="游ゴシック"/>
        <family val="3"/>
        <charset val="128"/>
        <scheme val="minor"/>
      </rPr>
      <t>　②　</t>
    </r>
    <r>
      <rPr>
        <b/>
        <sz val="16"/>
        <color theme="1"/>
        <rFont val="游ゴシック"/>
        <family val="3"/>
        <charset val="128"/>
        <scheme val="minor"/>
      </rPr>
      <t>退職後</t>
    </r>
    <r>
      <rPr>
        <sz val="16"/>
        <color theme="1"/>
        <rFont val="游ゴシック"/>
        <family val="3"/>
        <charset val="128"/>
        <scheme val="minor"/>
      </rPr>
      <t>に本人と金融機関で直接やり取りし、解約</t>
    </r>
    <r>
      <rPr>
        <sz val="12"/>
        <color theme="1"/>
        <rFont val="游ゴシック"/>
        <family val="3"/>
        <charset val="128"/>
        <scheme val="minor"/>
      </rPr>
      <t xml:space="preserve">
　　　　</t>
    </r>
    <r>
      <rPr>
        <b/>
        <sz val="12"/>
        <color rgb="FFFF0000"/>
        <rFont val="游ゴシック"/>
        <family val="3"/>
        <charset val="128"/>
        <scheme val="minor"/>
      </rPr>
      <t>退職月の翌月下旬以降</t>
    </r>
    <r>
      <rPr>
        <sz val="12"/>
        <color rgb="FFFF0000"/>
        <rFont val="游ゴシック"/>
        <family val="3"/>
        <charset val="128"/>
        <scheme val="minor"/>
      </rPr>
      <t>に</t>
    </r>
    <r>
      <rPr>
        <sz val="12"/>
        <color theme="1"/>
        <rFont val="游ゴシック"/>
        <family val="3"/>
        <charset val="128"/>
        <scheme val="minor"/>
      </rPr>
      <t>、</t>
    </r>
    <r>
      <rPr>
        <b/>
        <u val="double"/>
        <sz val="12"/>
        <color theme="1"/>
        <rFont val="游ゴシック"/>
        <family val="3"/>
        <charset val="128"/>
        <scheme val="minor"/>
      </rPr>
      <t>本人から</t>
    </r>
    <r>
      <rPr>
        <b/>
        <sz val="12"/>
        <color theme="1"/>
        <rFont val="游ゴシック"/>
        <family val="3"/>
        <charset val="128"/>
        <scheme val="minor"/>
      </rPr>
      <t>直接契約金融機関へ連絡</t>
    </r>
    <r>
      <rPr>
        <sz val="12"/>
        <color theme="1"/>
        <rFont val="游ゴシック"/>
        <family val="3"/>
        <charset val="128"/>
        <scheme val="minor"/>
      </rPr>
      <t xml:space="preserve">のうえ、金融機関所定の方法で解約。
</t>
    </r>
    <r>
      <rPr>
        <b/>
        <sz val="12"/>
        <color theme="1"/>
        <rFont val="游ゴシック"/>
        <family val="3"/>
        <charset val="128"/>
        <scheme val="minor"/>
      </rPr>
      <t>　　　　※　退職後のため、所属・福利課経由の申請はできません。</t>
    </r>
    <rPh sb="28" eb="29">
      <t>カマ</t>
    </rPh>
    <rPh sb="44" eb="46">
      <t>ショゾク</t>
    </rPh>
    <rPh sb="63" eb="65">
      <t>マイツキ</t>
    </rPh>
    <rPh sb="67" eb="68">
      <t>ニチ</t>
    </rPh>
    <rPh sb="71" eb="72">
      <t>ガツ</t>
    </rPh>
    <rPh sb="76" eb="77">
      <t>ニチ</t>
    </rPh>
    <rPh sb="79" eb="83">
      <t>テイシュツキゲン</t>
    </rPh>
    <rPh sb="96" eb="98">
      <t>フリツ</t>
    </rPh>
    <rPh sb="98" eb="100">
      <t>ガッコウ</t>
    </rPh>
    <rPh sb="101" eb="103">
      <t>ショゾク</t>
    </rPh>
    <rPh sb="104" eb="105">
      <t>カタ</t>
    </rPh>
    <rPh sb="107" eb="109">
      <t>マイツキ</t>
    </rPh>
    <rPh sb="114" eb="115">
      <t>ニチ</t>
    </rPh>
    <rPh sb="116" eb="118">
      <t>キカン</t>
    </rPh>
    <rPh sb="123" eb="125">
      <t>ニュウリョク</t>
    </rPh>
    <rPh sb="131" eb="133">
      <t>テイシュツ</t>
    </rPh>
    <rPh sb="134" eb="136">
      <t>ヒツヨウ</t>
    </rPh>
    <rPh sb="143" eb="146">
      <t>タイショクツキ</t>
    </rPh>
    <rPh sb="181" eb="184">
      <t>ザイショクチュウ</t>
    </rPh>
    <rPh sb="185" eb="187">
      <t>テツヅ</t>
    </rPh>
    <rPh sb="195" eb="197">
      <t>バアイ</t>
    </rPh>
    <rPh sb="198" eb="200">
      <t>カキ</t>
    </rPh>
    <rPh sb="202" eb="204">
      <t>テツヅ</t>
    </rPh>
    <rPh sb="207" eb="208">
      <t>ネガ</t>
    </rPh>
    <rPh sb="220" eb="223">
      <t>タイショクゴ</t>
    </rPh>
    <rPh sb="224" eb="226">
      <t>ホンニン</t>
    </rPh>
    <rPh sb="227" eb="231">
      <t>キンユウキカン</t>
    </rPh>
    <rPh sb="232" eb="234">
      <t>チョクセツ</t>
    </rPh>
    <rPh sb="236" eb="237">
      <t>ト</t>
    </rPh>
    <rPh sb="249" eb="250">
      <t>ツキ</t>
    </rPh>
    <rPh sb="251" eb="253">
      <t>ヨクゲツ</t>
    </rPh>
    <rPh sb="253" eb="257">
      <t>ゲジュンイコウ</t>
    </rPh>
    <rPh sb="259" eb="261">
      <t>ホンニン</t>
    </rPh>
    <rPh sb="263" eb="265">
      <t>チョクセツ</t>
    </rPh>
    <rPh sb="265" eb="267">
      <t>ケイヤク</t>
    </rPh>
    <rPh sb="272" eb="274">
      <t>レンラク</t>
    </rPh>
    <rPh sb="278" eb="282">
      <t>キンユウキカン</t>
    </rPh>
    <rPh sb="282" eb="284">
      <t>ショテイ</t>
    </rPh>
    <rPh sb="285" eb="287">
      <t>ホウホウ</t>
    </rPh>
    <rPh sb="298" eb="300">
      <t>タイショク</t>
    </rPh>
    <rPh sb="300" eb="301">
      <t>ゴ</t>
    </rPh>
    <rPh sb="305" eb="307">
      <t>ショゾク</t>
    </rPh>
    <rPh sb="308" eb="311">
      <t>フクリカ</t>
    </rPh>
    <rPh sb="311" eb="313">
      <t>ケイユ</t>
    </rPh>
    <rPh sb="314" eb="316">
      <t>シンセイ</t>
    </rPh>
    <phoneticPr fontId="1"/>
  </si>
  <si>
    <r>
      <rPr>
        <b/>
        <sz val="12"/>
        <color rgb="FF0070C0"/>
        <rFont val="游ゴシック"/>
        <family val="3"/>
        <charset val="128"/>
        <scheme val="minor"/>
      </rPr>
      <t>　</t>
    </r>
    <r>
      <rPr>
        <b/>
        <sz val="18"/>
        <color rgb="FF0070C0"/>
        <rFont val="游ゴシック"/>
        <family val="3"/>
        <charset val="128"/>
        <scheme val="minor"/>
      </rPr>
      <t>退職前の手続きは必要ありません</t>
    </r>
    <r>
      <rPr>
        <sz val="18"/>
        <rFont val="游ゴシック"/>
        <family val="3"/>
        <charset val="128"/>
        <scheme val="minor"/>
      </rPr>
      <t>が、
　積立を継続するには、</t>
    </r>
    <r>
      <rPr>
        <b/>
        <u/>
        <sz val="18"/>
        <rFont val="游ゴシック"/>
        <family val="3"/>
        <charset val="128"/>
        <scheme val="minor"/>
      </rPr>
      <t>新就職先で移管手続きを行う</t>
    </r>
    <r>
      <rPr>
        <sz val="18"/>
        <rFont val="游ゴシック"/>
        <family val="3"/>
        <charset val="128"/>
        <scheme val="minor"/>
      </rPr>
      <t xml:space="preserve">必要があります。
</t>
    </r>
    <r>
      <rPr>
        <sz val="18"/>
        <color theme="1"/>
        <rFont val="游ゴシック"/>
        <family val="3"/>
        <charset val="128"/>
        <scheme val="minor"/>
      </rPr>
      <t>　※再就職先に財形貯蓄の取扱いがある場合に限ります。
　　詳しくは、</t>
    </r>
    <r>
      <rPr>
        <b/>
        <sz val="18"/>
        <color theme="1"/>
        <rFont val="游ゴシック"/>
        <family val="3"/>
        <charset val="128"/>
        <scheme val="minor"/>
      </rPr>
      <t>再就職先の財形貯蓄担当</t>
    </r>
    <r>
      <rPr>
        <sz val="18"/>
        <color theme="1"/>
        <rFont val="游ゴシック"/>
        <family val="3"/>
        <charset val="128"/>
        <scheme val="minor"/>
      </rPr>
      <t>にお問い合わせください。</t>
    </r>
    <rPh sb="20" eb="22">
      <t>ツミタテ</t>
    </rPh>
    <rPh sb="23" eb="25">
      <t>ケイゾク</t>
    </rPh>
    <rPh sb="30" eb="31">
      <t>シン</t>
    </rPh>
    <rPh sb="55" eb="58">
      <t>サイシュウショク</t>
    </rPh>
    <rPh sb="58" eb="59">
      <t>サキ</t>
    </rPh>
    <rPh sb="60" eb="64">
      <t>ザイケイチョチク</t>
    </rPh>
    <rPh sb="65" eb="66">
      <t>ト</t>
    </rPh>
    <rPh sb="66" eb="67">
      <t>アツカ</t>
    </rPh>
    <rPh sb="71" eb="73">
      <t>バアイ</t>
    </rPh>
    <rPh sb="74" eb="75">
      <t>カギ</t>
    </rPh>
    <rPh sb="82" eb="83">
      <t>クワ</t>
    </rPh>
    <rPh sb="87" eb="90">
      <t>サイシュウショク</t>
    </rPh>
    <rPh sb="90" eb="91">
      <t>サキ</t>
    </rPh>
    <rPh sb="92" eb="96">
      <t>ザイケイチョチク</t>
    </rPh>
    <rPh sb="96" eb="98">
      <t>タントウ</t>
    </rPh>
    <rPh sb="100" eb="101">
      <t>ト</t>
    </rPh>
    <rPh sb="102" eb="103">
      <t>ア</t>
    </rPh>
    <phoneticPr fontId="1"/>
  </si>
  <si>
    <t>なし</t>
    <phoneticPr fontId="1"/>
  </si>
  <si>
    <r>
      <t xml:space="preserve">　積立終了日が退職日以前のため、
</t>
    </r>
    <r>
      <rPr>
        <b/>
        <sz val="18"/>
        <color rgb="FFFF0000"/>
        <rFont val="游ゴシック"/>
        <family val="3"/>
        <charset val="128"/>
        <scheme val="minor"/>
      </rPr>
      <t>「財産形成貯蓄変更申込書」で積立終了日延長</t>
    </r>
    <r>
      <rPr>
        <b/>
        <sz val="18"/>
        <color theme="1"/>
        <rFont val="游ゴシック"/>
        <family val="3"/>
        <charset val="128"/>
        <scheme val="minor"/>
      </rPr>
      <t>の申請が必要です。
　</t>
    </r>
    <r>
      <rPr>
        <b/>
        <u/>
        <sz val="18"/>
        <color rgb="FFFF0000"/>
        <rFont val="游ゴシック"/>
        <family val="3"/>
        <charset val="128"/>
        <scheme val="minor"/>
      </rPr>
      <t>積立終了日の前月25日（※福利課必着）</t>
    </r>
    <r>
      <rPr>
        <b/>
        <u/>
        <sz val="18"/>
        <color theme="1"/>
        <rFont val="游ゴシック"/>
        <family val="3"/>
        <charset val="128"/>
        <scheme val="minor"/>
      </rPr>
      <t>まで</t>
    </r>
    <r>
      <rPr>
        <b/>
        <sz val="18"/>
        <color theme="1"/>
        <rFont val="游ゴシック"/>
        <family val="3"/>
        <charset val="128"/>
        <scheme val="minor"/>
      </rPr>
      <t xml:space="preserve">に、ご提出ください。
</t>
    </r>
    <r>
      <rPr>
        <sz val="14"/>
        <color theme="1"/>
        <rFont val="游ゴシック"/>
        <family val="3"/>
        <charset val="128"/>
        <scheme val="minor"/>
      </rPr>
      <t>　（府立学校に所属の方は、毎月10～20日の期間にSSCで入力したうえでの提出が必要）</t>
    </r>
    <rPh sb="73" eb="78">
      <t>ヘンコウモウシコミショ</t>
    </rPh>
    <phoneticPr fontId="1"/>
  </si>
  <si>
    <r>
      <rPr>
        <sz val="16"/>
        <color theme="1"/>
        <rFont val="游ゴシック"/>
        <family val="3"/>
        <charset val="128"/>
        <scheme val="minor"/>
      </rPr>
      <t>積立終了日の変更に併せて他項目（受取開始日等）の変更が必要となる場合もあります。あらかじめ各契約金融機関にお問い合わせのうえ、ご申請ください。</t>
    </r>
    <r>
      <rPr>
        <sz val="14"/>
        <color theme="1"/>
        <rFont val="游ゴシック"/>
        <family val="3"/>
        <charset val="128"/>
        <scheme val="minor"/>
      </rPr>
      <t xml:space="preserve">
</t>
    </r>
    <r>
      <rPr>
        <sz val="16"/>
        <color theme="1"/>
        <rFont val="游ゴシック"/>
        <family val="3"/>
        <charset val="128"/>
        <scheme val="minor"/>
      </rPr>
      <t xml:space="preserve">※延長することにより非課税限度額を超過する場合、積立終了日の変更はできません。
</t>
    </r>
    <r>
      <rPr>
        <sz val="20"/>
        <color rgb="FFFF0000"/>
        <rFont val="游ゴシック"/>
        <family val="3"/>
        <charset val="128"/>
        <scheme val="minor"/>
      </rPr>
      <t xml:space="preserve">【現時点ですでに積立終了日を過ぎている場合】
</t>
    </r>
    <r>
      <rPr>
        <sz val="16"/>
        <color rgb="FFFF0000"/>
        <rFont val="游ゴシック"/>
        <family val="3"/>
        <charset val="128"/>
        <scheme val="minor"/>
      </rPr>
      <t>　積立終了日の変更はできません。（積立の継続はできません）
　年金受給資格を満たしていないので、解約いただくこととなります。
　　（遡及課税となります。詳細は契約金融機関へお問い合わせください）。</t>
    </r>
    <rPh sb="153" eb="155">
      <t>ツミタテ</t>
    </rPh>
    <rPh sb="156" eb="158">
      <t>ケイゾク</t>
    </rPh>
    <rPh sb="212" eb="214">
      <t>ショウサイ</t>
    </rPh>
    <rPh sb="215" eb="221">
      <t>ケイヤクキンユウキカン</t>
    </rPh>
    <rPh sb="223" eb="224">
      <t>ト</t>
    </rPh>
    <rPh sb="225" eb="226">
      <t>ア</t>
    </rPh>
    <phoneticPr fontId="1"/>
  </si>
  <si>
    <r>
      <rPr>
        <sz val="16"/>
        <color theme="1"/>
        <rFont val="游ゴシック"/>
        <family val="3"/>
        <charset val="128"/>
        <scheme val="minor"/>
      </rPr>
      <t>目的外解約となった場合、非課税扱いではなくなるため、</t>
    </r>
    <r>
      <rPr>
        <b/>
        <sz val="16"/>
        <color theme="1"/>
        <rFont val="游ゴシック"/>
        <family val="3"/>
        <charset val="128"/>
        <scheme val="minor"/>
      </rPr>
      <t>遡及課税となります</t>
    </r>
    <r>
      <rPr>
        <sz val="16"/>
        <color theme="1"/>
        <rFont val="游ゴシック"/>
        <family val="3"/>
        <charset val="128"/>
        <scheme val="minor"/>
      </rPr>
      <t>。
年金としての受取もできません。
課税額は、貯蓄している金額や財形商品の利率などで変わります。福利課ではお答えできませんので、知りたい場合は契約金融機関にお問い合わせください。</t>
    </r>
    <r>
      <rPr>
        <sz val="18"/>
        <color theme="1"/>
        <rFont val="游ゴシック"/>
        <family val="3"/>
        <charset val="128"/>
        <scheme val="minor"/>
      </rPr>
      <t xml:space="preserve">
</t>
    </r>
    <r>
      <rPr>
        <sz val="12"/>
        <color theme="1"/>
        <rFont val="游ゴシック"/>
        <family val="3"/>
        <charset val="128"/>
        <scheme val="minor"/>
      </rPr>
      <t xml:space="preserve">
　また、②の場合、退職後は金融機関に貯蓄として保有されている状態となります。
　保有可能な期間や条件・取扱いなどについては、契約金融機関に直接お問い合わせください。
　　＊退職月の翌月下旬以降でないと手続ができない理由
　　　　→　退職月の翌月中旬、福利課から金融機関へ、該当職員が退職した通知を福利課から送付するためです。
　　　　　　（金融機関で、該当職員が退職した事実を確認後、本人との直接の手続きができるようになります）</t>
    </r>
    <rPh sb="0" eb="3">
      <t>モクテキガイ</t>
    </rPh>
    <rPh sb="3" eb="5">
      <t>カイヤク</t>
    </rPh>
    <rPh sb="9" eb="11">
      <t>バアイ</t>
    </rPh>
    <rPh sb="26" eb="30">
      <t>ソキュウカゼイ</t>
    </rPh>
    <rPh sb="37" eb="39">
      <t>ネンキン</t>
    </rPh>
    <rPh sb="43" eb="45">
      <t>ウケトリ</t>
    </rPh>
    <rPh sb="53" eb="56">
      <t>カゼイガク</t>
    </rPh>
    <rPh sb="58" eb="60">
      <t>チョチク</t>
    </rPh>
    <rPh sb="64" eb="66">
      <t>キンガク</t>
    </rPh>
    <rPh sb="67" eb="71">
      <t>ザイケイショウヒン</t>
    </rPh>
    <rPh sb="72" eb="74">
      <t>リリツ</t>
    </rPh>
    <rPh sb="77" eb="78">
      <t>カ</t>
    </rPh>
    <rPh sb="83" eb="86">
      <t>フクリカ</t>
    </rPh>
    <rPh sb="89" eb="90">
      <t>コタ</t>
    </rPh>
    <rPh sb="99" eb="100">
      <t>シ</t>
    </rPh>
    <rPh sb="103" eb="105">
      <t>バアイ</t>
    </rPh>
    <rPh sb="106" eb="108">
      <t>ケイヤク</t>
    </rPh>
    <rPh sb="108" eb="112">
      <t>キンユウキカン</t>
    </rPh>
    <rPh sb="114" eb="115">
      <t>ト</t>
    </rPh>
    <rPh sb="116" eb="117">
      <t>ア</t>
    </rPh>
    <phoneticPr fontId="1"/>
  </si>
  <si>
    <r>
      <rPr>
        <b/>
        <sz val="18"/>
        <color theme="1"/>
        <rFont val="游ゴシック"/>
        <family val="3"/>
        <charset val="128"/>
        <scheme val="minor"/>
      </rPr>
      <t>未入力の項目（黄色に塗られている項目）</t>
    </r>
    <r>
      <rPr>
        <sz val="18"/>
        <color theme="1"/>
        <rFont val="游ゴシック"/>
        <family val="3"/>
        <charset val="128"/>
        <scheme val="minor"/>
      </rPr>
      <t xml:space="preserve">がないか確認してください。
</t>
    </r>
    <r>
      <rPr>
        <sz val="14"/>
        <color theme="1"/>
        <rFont val="游ゴシック"/>
        <family val="3"/>
        <charset val="128"/>
        <scheme val="minor"/>
      </rPr>
      <t>すべて入力しているにもかかわらずこの結果となる場合は、福利課にお問い合わせください。</t>
    </r>
    <rPh sb="0" eb="1">
      <t>ミ</t>
    </rPh>
    <rPh sb="1" eb="3">
      <t>ニュウリョク</t>
    </rPh>
    <rPh sb="4" eb="6">
      <t>コウモク</t>
    </rPh>
    <rPh sb="7" eb="9">
      <t>キイロ</t>
    </rPh>
    <rPh sb="10" eb="11">
      <t>ヌ</t>
    </rPh>
    <rPh sb="16" eb="18">
      <t>コウモク</t>
    </rPh>
    <rPh sb="23" eb="25">
      <t>カクニン</t>
    </rPh>
    <rPh sb="39" eb="41">
      <t>ニュウリョク</t>
    </rPh>
    <rPh sb="54" eb="56">
      <t>ケッカ</t>
    </rPh>
    <rPh sb="59" eb="61">
      <t>バアイ</t>
    </rPh>
    <rPh sb="63" eb="65">
      <t>フクリ</t>
    </rPh>
    <rPh sb="65" eb="66">
      <t>カ</t>
    </rPh>
    <rPh sb="68" eb="69">
      <t>ト</t>
    </rPh>
    <rPh sb="70" eb="71">
      <t>ア</t>
    </rPh>
    <phoneticPr fontId="1"/>
  </si>
  <si>
    <r>
      <rPr>
        <b/>
        <sz val="18"/>
        <color rgb="FF0070C0"/>
        <rFont val="游ゴシック"/>
        <family val="3"/>
        <charset val="128"/>
        <scheme val="minor"/>
      </rPr>
      <t>　退職前の手続きは必要ありません</t>
    </r>
    <r>
      <rPr>
        <sz val="18"/>
        <rFont val="游ゴシック"/>
        <family val="3"/>
        <charset val="128"/>
        <scheme val="minor"/>
      </rPr>
      <t>が、
　積立を継続するには、</t>
    </r>
    <r>
      <rPr>
        <b/>
        <u/>
        <sz val="18"/>
        <rFont val="游ゴシック"/>
        <family val="3"/>
        <charset val="128"/>
        <scheme val="minor"/>
      </rPr>
      <t>新就職先で移管手続きを行う</t>
    </r>
    <r>
      <rPr>
        <sz val="18"/>
        <rFont val="游ゴシック"/>
        <family val="3"/>
        <charset val="128"/>
        <scheme val="minor"/>
      </rPr>
      <t xml:space="preserve">必要があります。
</t>
    </r>
    <r>
      <rPr>
        <sz val="18"/>
        <color theme="1"/>
        <rFont val="游ゴシック"/>
        <family val="3"/>
        <charset val="128"/>
        <scheme val="minor"/>
      </rPr>
      <t>　※再就職先に財形貯蓄の取扱いがある場合に限ります。
　　詳しくは、</t>
    </r>
    <r>
      <rPr>
        <b/>
        <sz val="18"/>
        <color theme="1"/>
        <rFont val="游ゴシック"/>
        <family val="3"/>
        <charset val="128"/>
        <scheme val="minor"/>
      </rPr>
      <t>再就職先の財形貯蓄担当</t>
    </r>
    <r>
      <rPr>
        <sz val="18"/>
        <color theme="1"/>
        <rFont val="游ゴシック"/>
        <family val="3"/>
        <charset val="128"/>
        <scheme val="minor"/>
      </rPr>
      <t>にお問い合わせください。</t>
    </r>
    <rPh sb="20" eb="22">
      <t>ツミタテ</t>
    </rPh>
    <rPh sb="23" eb="25">
      <t>ケイゾク</t>
    </rPh>
    <rPh sb="30" eb="31">
      <t>シン</t>
    </rPh>
    <rPh sb="55" eb="58">
      <t>サイシュウショク</t>
    </rPh>
    <rPh sb="58" eb="59">
      <t>サキ</t>
    </rPh>
    <rPh sb="60" eb="64">
      <t>ザイケイチョチク</t>
    </rPh>
    <rPh sb="65" eb="66">
      <t>ト</t>
    </rPh>
    <rPh sb="66" eb="67">
      <t>アツカ</t>
    </rPh>
    <rPh sb="71" eb="73">
      <t>バアイ</t>
    </rPh>
    <rPh sb="74" eb="75">
      <t>カギ</t>
    </rPh>
    <rPh sb="82" eb="83">
      <t>クワ</t>
    </rPh>
    <rPh sb="87" eb="90">
      <t>サイシュウショク</t>
    </rPh>
    <rPh sb="90" eb="91">
      <t>サキ</t>
    </rPh>
    <rPh sb="92" eb="96">
      <t>ザイケイチョチク</t>
    </rPh>
    <rPh sb="96" eb="98">
      <t>タントウ</t>
    </rPh>
    <rPh sb="100" eb="101">
      <t>ト</t>
    </rPh>
    <rPh sb="102" eb="103">
      <t>ア</t>
    </rPh>
    <phoneticPr fontId="1"/>
  </si>
  <si>
    <r>
      <rPr>
        <b/>
        <sz val="48"/>
        <color theme="1"/>
        <rFont val="游ゴシック"/>
        <family val="3"/>
        <charset val="128"/>
        <scheme val="minor"/>
      </rPr>
      <t>不要</t>
    </r>
    <r>
      <rPr>
        <sz val="22"/>
        <color theme="1"/>
        <rFont val="游ゴシック"/>
        <family val="3"/>
        <charset val="128"/>
        <scheme val="minor"/>
      </rPr>
      <t xml:space="preserve">
</t>
    </r>
    <r>
      <rPr>
        <sz val="16"/>
        <color theme="1"/>
        <rFont val="游ゴシック"/>
        <family val="3"/>
        <charset val="128"/>
        <scheme val="minor"/>
      </rPr>
      <t>（住宅等取得予定あり）</t>
    </r>
    <rPh sb="0" eb="2">
      <t>フヨウ</t>
    </rPh>
    <rPh sb="4" eb="6">
      <t>ジュウタク</t>
    </rPh>
    <rPh sb="6" eb="7">
      <t>ナド</t>
    </rPh>
    <rPh sb="7" eb="9">
      <t>シュトク</t>
    </rPh>
    <rPh sb="9" eb="11">
      <t>ヨテイ</t>
    </rPh>
    <phoneticPr fontId="1"/>
  </si>
  <si>
    <r>
      <rPr>
        <sz val="22"/>
        <color rgb="FF0070C0"/>
        <rFont val="游ゴシック"/>
        <family val="3"/>
        <charset val="128"/>
        <scheme val="minor"/>
      </rPr>
      <t>　</t>
    </r>
    <r>
      <rPr>
        <b/>
        <sz val="22"/>
        <color rgb="FF0070C0"/>
        <rFont val="游ゴシック"/>
        <family val="3"/>
        <charset val="128"/>
        <scheme val="minor"/>
      </rPr>
      <t>退職前の手続きの必要はありません</t>
    </r>
    <r>
      <rPr>
        <b/>
        <sz val="16"/>
        <color rgb="FF0070C0"/>
        <rFont val="游ゴシック"/>
        <family val="3"/>
        <charset val="128"/>
        <scheme val="minor"/>
      </rPr>
      <t xml:space="preserve">
　</t>
    </r>
    <r>
      <rPr>
        <sz val="16"/>
        <color theme="1"/>
        <rFont val="游ゴシック"/>
        <family val="3"/>
        <charset val="128"/>
        <scheme val="minor"/>
      </rPr>
      <t>（</t>
    </r>
    <r>
      <rPr>
        <sz val="14"/>
        <color theme="1"/>
        <rFont val="游ゴシック"/>
        <family val="3"/>
        <charset val="128"/>
        <scheme val="minor"/>
      </rPr>
      <t>退職後は金融機関で保有される形となります）
　　</t>
    </r>
    <r>
      <rPr>
        <sz val="16"/>
        <color theme="1"/>
        <rFont val="游ゴシック"/>
        <family val="3"/>
        <charset val="128"/>
        <scheme val="minor"/>
      </rPr>
      <t>※ただし、</t>
    </r>
    <r>
      <rPr>
        <b/>
        <sz val="16"/>
        <color rgb="FFFF0000"/>
        <rFont val="游ゴシック"/>
        <family val="3"/>
        <charset val="128"/>
        <scheme val="minor"/>
      </rPr>
      <t>退職後から住宅取得日までに期限が設けられている</t>
    </r>
    <r>
      <rPr>
        <sz val="16"/>
        <color theme="1"/>
        <rFont val="游ゴシック"/>
        <family val="3"/>
        <charset val="128"/>
        <scheme val="minor"/>
      </rPr>
      <t>など、
　　　非課税適用を受けられる期限、</t>
    </r>
    <r>
      <rPr>
        <b/>
        <sz val="16"/>
        <color rgb="FFFF0000"/>
        <rFont val="游ゴシック"/>
        <family val="3"/>
        <charset val="128"/>
        <scheme val="minor"/>
      </rPr>
      <t>住宅取得の条件</t>
    </r>
    <r>
      <rPr>
        <sz val="16"/>
        <color theme="1"/>
        <rFont val="游ゴシック"/>
        <family val="3"/>
        <charset val="128"/>
        <scheme val="minor"/>
      </rPr>
      <t>、</t>
    </r>
    <r>
      <rPr>
        <b/>
        <sz val="16"/>
        <color rgb="FFFF0000"/>
        <rFont val="游ゴシック"/>
        <family val="3"/>
        <charset val="128"/>
        <scheme val="minor"/>
      </rPr>
      <t>目的外解約となった
　　　場合の遡及課税</t>
    </r>
    <r>
      <rPr>
        <sz val="16"/>
        <color theme="1"/>
        <rFont val="游ゴシック"/>
        <family val="3"/>
        <charset val="128"/>
        <scheme val="minor"/>
      </rPr>
      <t>等については商品によって内容が異なります。
　　　</t>
    </r>
    <r>
      <rPr>
        <b/>
        <sz val="16"/>
        <color theme="1"/>
        <rFont val="游ゴシック"/>
        <family val="3"/>
        <charset val="128"/>
        <scheme val="minor"/>
      </rPr>
      <t>詳しくは、各契約金融機関に直接お問い合わせください。</t>
    </r>
    <r>
      <rPr>
        <sz val="16"/>
        <color theme="1"/>
        <rFont val="游ゴシック"/>
        <family val="3"/>
        <charset val="128"/>
        <scheme val="minor"/>
      </rPr>
      <t xml:space="preserve">
　　</t>
    </r>
    <r>
      <rPr>
        <b/>
        <sz val="16"/>
        <color theme="1"/>
        <rFont val="游ゴシック"/>
        <family val="3"/>
        <charset val="128"/>
        <scheme val="minor"/>
      </rPr>
      <t>※退職後の手続きについては、所属・福利課経由の申請はできません。</t>
    </r>
    <r>
      <rPr>
        <sz val="16"/>
        <color theme="1"/>
        <rFont val="游ゴシック"/>
        <family val="3"/>
        <charset val="128"/>
        <scheme val="minor"/>
      </rPr>
      <t xml:space="preserve">
　　　</t>
    </r>
    <r>
      <rPr>
        <b/>
        <sz val="16"/>
        <color rgb="FFFF0000"/>
        <rFont val="游ゴシック"/>
        <family val="3"/>
        <charset val="128"/>
        <scheme val="minor"/>
      </rPr>
      <t>契約金融機関と本人間で手続きを行ってください</t>
    </r>
    <r>
      <rPr>
        <sz val="16"/>
        <color rgb="FFFF0000"/>
        <rFont val="游ゴシック"/>
        <family val="3"/>
        <charset val="128"/>
        <scheme val="minor"/>
      </rPr>
      <t>。</t>
    </r>
    <rPh sb="1" eb="4">
      <t>タイショクマエ</t>
    </rPh>
    <rPh sb="5" eb="7">
      <t>テツヅ</t>
    </rPh>
    <rPh sb="9" eb="11">
      <t>ヒツヨウ</t>
    </rPh>
    <rPh sb="20" eb="23">
      <t>タイショクゴ</t>
    </rPh>
    <rPh sb="24" eb="28">
      <t>キンユウキカン</t>
    </rPh>
    <rPh sb="29" eb="31">
      <t>ホユウ</t>
    </rPh>
    <rPh sb="34" eb="35">
      <t>カタチ</t>
    </rPh>
    <rPh sb="94" eb="98">
      <t>ジュウタクシュトク</t>
    </rPh>
    <rPh sb="134" eb="136">
      <t>ナイヨウ</t>
    </rPh>
    <rPh sb="177" eb="180">
      <t>タイショクゴ</t>
    </rPh>
    <rPh sb="181" eb="183">
      <t>テツヅ</t>
    </rPh>
    <rPh sb="190" eb="192">
      <t>ショゾク</t>
    </rPh>
    <rPh sb="193" eb="198">
      <t>フクリカケイユ</t>
    </rPh>
    <rPh sb="199" eb="201">
      <t>シンセイ</t>
    </rPh>
    <rPh sb="223" eb="225">
      <t>テツヅ</t>
    </rPh>
    <rPh sb="227" eb="228">
      <t>オコナ</t>
    </rPh>
    <phoneticPr fontId="1"/>
  </si>
  <si>
    <r>
      <t xml:space="preserve">（再任用で継続となるため）
</t>
    </r>
    <r>
      <rPr>
        <b/>
        <sz val="24"/>
        <color theme="4"/>
        <rFont val="游ゴシック"/>
        <family val="3"/>
        <charset val="128"/>
        <scheme val="minor"/>
      </rPr>
      <t>特に手続きの必要はありません。</t>
    </r>
    <rPh sb="1" eb="4">
      <t>サイニンヨウ</t>
    </rPh>
    <rPh sb="14" eb="15">
      <t>トク</t>
    </rPh>
    <rPh sb="16" eb="18">
      <t>テツヅ</t>
    </rPh>
    <rPh sb="20" eb="22">
      <t>ヒツヨウ</t>
    </rPh>
    <phoneticPr fontId="1"/>
  </si>
  <si>
    <r>
      <rPr>
        <b/>
        <sz val="16"/>
        <color theme="1"/>
        <rFont val="游ゴシック"/>
        <family val="3"/>
        <charset val="128"/>
        <scheme val="minor"/>
      </rPr>
      <t>目的外解約となった場合、非課税扱いではなくなるため、遡及課税となります。</t>
    </r>
    <r>
      <rPr>
        <sz val="18"/>
        <color theme="1"/>
        <rFont val="游ゴシック"/>
        <family val="3"/>
        <charset val="128"/>
        <scheme val="minor"/>
      </rPr>
      <t xml:space="preserve">
</t>
    </r>
    <r>
      <rPr>
        <sz val="16"/>
        <color theme="1"/>
        <rFont val="游ゴシック"/>
        <family val="3"/>
        <charset val="128"/>
        <scheme val="minor"/>
      </rPr>
      <t>課税額は、貯蓄している金額や財形商品の利率などで変わります。福利課ではお答えできませんので、知りたい場合は契約金融機関にお問い合わせください。</t>
    </r>
    <r>
      <rPr>
        <sz val="18"/>
        <color theme="1"/>
        <rFont val="游ゴシック"/>
        <family val="3"/>
        <charset val="128"/>
        <scheme val="minor"/>
      </rPr>
      <t xml:space="preserve">
</t>
    </r>
    <r>
      <rPr>
        <sz val="12"/>
        <color theme="1"/>
        <rFont val="游ゴシック"/>
        <family val="3"/>
        <charset val="128"/>
        <scheme val="minor"/>
      </rPr>
      <t xml:space="preserve">
　また、②の場合、退職後は金融機関に貯蓄として保有されている状態となります。
　保有可能な期間や条件・取扱いなどについては、契約金融機関に直接お問い合わせください。
　＊退職月の翌月下旬以降でないと手続ができない理由
　　→　退職月の翌月中旬に、福利課から金融機関あて、
　　　　該当職員が退職した旨の通知を福利課から送付するためです。
　　　（金融機関で、該当職員が退職した事実を確認後、本人との直接の手続きができるようになります</t>
    </r>
    <rPh sb="0" eb="3">
      <t>モクテキガイ</t>
    </rPh>
    <rPh sb="3" eb="5">
      <t>カイヤク</t>
    </rPh>
    <rPh sb="9" eb="11">
      <t>バアイ</t>
    </rPh>
    <rPh sb="26" eb="30">
      <t>ソキュウカゼイ</t>
    </rPh>
    <rPh sb="37" eb="40">
      <t>カゼイガク</t>
    </rPh>
    <rPh sb="42" eb="44">
      <t>チョチク</t>
    </rPh>
    <rPh sb="48" eb="50">
      <t>キンガク</t>
    </rPh>
    <rPh sb="51" eb="55">
      <t>ザイケイショウヒン</t>
    </rPh>
    <rPh sb="56" eb="58">
      <t>リリツ</t>
    </rPh>
    <rPh sb="61" eb="62">
      <t>カ</t>
    </rPh>
    <rPh sb="67" eb="70">
      <t>フクリカ</t>
    </rPh>
    <rPh sb="73" eb="74">
      <t>コタ</t>
    </rPh>
    <rPh sb="83" eb="84">
      <t>シ</t>
    </rPh>
    <rPh sb="87" eb="89">
      <t>バアイ</t>
    </rPh>
    <rPh sb="90" eb="92">
      <t>ケイヤク</t>
    </rPh>
    <rPh sb="92" eb="96">
      <t>キンユウキカン</t>
    </rPh>
    <rPh sb="98" eb="99">
      <t>ト</t>
    </rPh>
    <rPh sb="100" eb="101">
      <t>ア</t>
    </rPh>
    <phoneticPr fontId="1"/>
  </si>
  <si>
    <r>
      <rPr>
        <b/>
        <sz val="28"/>
        <color theme="1"/>
        <rFont val="游ゴシック"/>
        <family val="3"/>
        <charset val="128"/>
        <scheme val="minor"/>
      </rPr>
      <t>積立終了日変更</t>
    </r>
    <r>
      <rPr>
        <b/>
        <sz val="22"/>
        <color theme="1"/>
        <rFont val="游ゴシック"/>
        <family val="3"/>
        <charset val="128"/>
        <scheme val="minor"/>
      </rPr>
      <t xml:space="preserve">
（延長</t>
    </r>
    <r>
      <rPr>
        <sz val="22"/>
        <color theme="1"/>
        <rFont val="游ゴシック"/>
        <family val="3"/>
        <charset val="128"/>
        <scheme val="minor"/>
      </rPr>
      <t>が必要）</t>
    </r>
    <rPh sb="0" eb="5">
      <t>ツミタテシュウリョウビ</t>
    </rPh>
    <rPh sb="5" eb="7">
      <t>ヘンコウ</t>
    </rPh>
    <rPh sb="9" eb="11">
      <t>エンチョウ</t>
    </rPh>
    <rPh sb="12" eb="14">
      <t>ヒツヨウ</t>
    </rPh>
    <phoneticPr fontId="1"/>
  </si>
  <si>
    <r>
      <t>継続希望</t>
    </r>
    <r>
      <rPr>
        <sz val="22"/>
        <color theme="1"/>
        <rFont val="游ゴシック"/>
        <family val="3"/>
        <charset val="128"/>
        <scheme val="minor"/>
      </rPr>
      <t>の場合、</t>
    </r>
    <r>
      <rPr>
        <b/>
        <sz val="22"/>
        <color theme="1"/>
        <rFont val="游ゴシック"/>
        <family val="3"/>
        <charset val="128"/>
        <scheme val="minor"/>
      </rPr>
      <t xml:space="preserve">
積立終了日の延長</t>
    </r>
    <r>
      <rPr>
        <sz val="22"/>
        <color theme="1"/>
        <rFont val="游ゴシック"/>
        <family val="3"/>
        <charset val="128"/>
        <scheme val="minor"/>
      </rPr>
      <t>が必要</t>
    </r>
    <rPh sb="0" eb="4">
      <t>ケイゾクキボウ</t>
    </rPh>
    <rPh sb="5" eb="7">
      <t>バアイ</t>
    </rPh>
    <rPh sb="15" eb="17">
      <t>エンチョウ</t>
    </rPh>
    <rPh sb="18" eb="20">
      <t>ヒツヨウ</t>
    </rPh>
    <phoneticPr fontId="1"/>
  </si>
  <si>
    <r>
      <rPr>
        <b/>
        <sz val="20"/>
        <color rgb="FF0070C0"/>
        <rFont val="游ゴシック"/>
        <family val="3"/>
        <charset val="128"/>
        <scheme val="minor"/>
      </rPr>
      <t>【</t>
    </r>
    <r>
      <rPr>
        <b/>
        <u val="double"/>
        <sz val="20"/>
        <color rgb="FF0070C0"/>
        <rFont val="游ゴシック"/>
        <family val="3"/>
        <charset val="128"/>
        <scheme val="minor"/>
      </rPr>
      <t>判定結果より、すでに年金財形の受給資格があると思われます</t>
    </r>
    <r>
      <rPr>
        <b/>
        <sz val="20"/>
        <color rgb="FF0070C0"/>
        <rFont val="游ゴシック"/>
        <family val="3"/>
        <charset val="128"/>
        <scheme val="minor"/>
      </rPr>
      <t>】</t>
    </r>
    <r>
      <rPr>
        <b/>
        <sz val="14"/>
        <color rgb="FF0070C0"/>
        <rFont val="游ゴシック"/>
        <family val="3"/>
        <charset val="128"/>
        <scheme val="minor"/>
      </rPr>
      <t xml:space="preserve">
　　必ずしも積立を継続する必要はない（年金として受取が可能）と考えられます。
　　申請前に一度ご検討のうえ、契約金融機関へ問い合わせすることをお勧めします。
　　そのうえで、積立の継続を希望される場合は、以下の申請をしてください。
</t>
    </r>
    <r>
      <rPr>
        <b/>
        <sz val="12"/>
        <color theme="1"/>
        <rFont val="游ゴシック"/>
        <family val="3"/>
        <charset val="128"/>
        <scheme val="minor"/>
      </rPr>
      <t xml:space="preserve">
</t>
    </r>
    <r>
      <rPr>
        <b/>
        <sz val="14"/>
        <color theme="1"/>
        <rFont val="游ゴシック"/>
        <family val="3"/>
        <charset val="128"/>
        <scheme val="minor"/>
      </rPr>
      <t xml:space="preserve">　積立終了日が退職日以前のため、
</t>
    </r>
    <r>
      <rPr>
        <b/>
        <sz val="14"/>
        <color rgb="FFFF0000"/>
        <rFont val="游ゴシック"/>
        <family val="3"/>
        <charset val="128"/>
        <scheme val="minor"/>
      </rPr>
      <t>　「財産形成貯蓄変更申込書」で積立終了日延長</t>
    </r>
    <r>
      <rPr>
        <b/>
        <sz val="14"/>
        <color theme="1"/>
        <rFont val="游ゴシック"/>
        <family val="3"/>
        <charset val="128"/>
        <scheme val="minor"/>
      </rPr>
      <t>の申請が必要です。</t>
    </r>
    <r>
      <rPr>
        <sz val="14"/>
        <color theme="1"/>
        <rFont val="游ゴシック"/>
        <family val="3"/>
        <charset val="128"/>
        <scheme val="minor"/>
      </rPr>
      <t xml:space="preserve">
</t>
    </r>
    <r>
      <rPr>
        <b/>
        <sz val="14"/>
        <color theme="1"/>
        <rFont val="游ゴシック"/>
        <family val="3"/>
        <charset val="128"/>
        <scheme val="minor"/>
      </rPr>
      <t>　</t>
    </r>
    <r>
      <rPr>
        <b/>
        <u/>
        <sz val="14"/>
        <color rgb="FFFF0000"/>
        <rFont val="游ゴシック"/>
        <family val="3"/>
        <charset val="128"/>
        <scheme val="minor"/>
      </rPr>
      <t>積立終了日の前月25日</t>
    </r>
    <r>
      <rPr>
        <b/>
        <u/>
        <sz val="14"/>
        <color theme="1"/>
        <rFont val="游ゴシック"/>
        <family val="3"/>
        <charset val="128"/>
        <scheme val="minor"/>
      </rPr>
      <t>まで※</t>
    </r>
    <r>
      <rPr>
        <b/>
        <sz val="14"/>
        <color theme="1"/>
        <rFont val="游ゴシック"/>
        <family val="3"/>
        <charset val="128"/>
        <scheme val="minor"/>
      </rPr>
      <t>にご提出ください。（※福利課必着）</t>
    </r>
    <r>
      <rPr>
        <b/>
        <sz val="12"/>
        <color theme="1"/>
        <rFont val="游ゴシック"/>
        <family val="3"/>
        <charset val="128"/>
        <scheme val="minor"/>
      </rPr>
      <t xml:space="preserve">
</t>
    </r>
    <r>
      <rPr>
        <sz val="11"/>
        <color theme="1"/>
        <rFont val="游ゴシック"/>
        <family val="3"/>
        <charset val="128"/>
        <scheme val="minor"/>
      </rPr>
      <t>　　※</t>
    </r>
    <r>
      <rPr>
        <u/>
        <sz val="11"/>
        <color rgb="FFFF0000"/>
        <rFont val="游ゴシック"/>
        <family val="3"/>
        <charset val="128"/>
        <scheme val="minor"/>
      </rPr>
      <t>上記期限</t>
    </r>
    <r>
      <rPr>
        <sz val="11"/>
        <color theme="1"/>
        <rFont val="游ゴシック"/>
        <family val="3"/>
        <charset val="128"/>
        <scheme val="minor"/>
      </rPr>
      <t>をすでに過ぎている場合、積立終了日は変更できません（現在設定の日付で積立は終了となります）</t>
    </r>
    <rPh sb="50" eb="52">
      <t>ネンキン</t>
    </rPh>
    <rPh sb="55" eb="57">
      <t>ウケトリ</t>
    </rPh>
    <rPh sb="58" eb="60">
      <t>カノウ</t>
    </rPh>
    <rPh sb="79" eb="81">
      <t>ケントウ</t>
    </rPh>
    <rPh sb="85" eb="87">
      <t>ケイヤク</t>
    </rPh>
    <rPh sb="118" eb="120">
      <t>ツミタテ</t>
    </rPh>
    <rPh sb="121" eb="123">
      <t>ケイゾク</t>
    </rPh>
    <rPh sb="124" eb="126">
      <t>キボウ</t>
    </rPh>
    <rPh sb="129" eb="131">
      <t>バアイ</t>
    </rPh>
    <rPh sb="133" eb="135">
      <t>イカ</t>
    </rPh>
    <rPh sb="136" eb="138">
      <t>シンセイ</t>
    </rPh>
    <rPh sb="156" eb="159">
      <t>タイショクビ</t>
    </rPh>
    <rPh sb="159" eb="161">
      <t>イゼン</t>
    </rPh>
    <rPh sb="215" eb="217">
      <t>テイシュツ</t>
    </rPh>
    <rPh sb="234" eb="236">
      <t>ジョウキ</t>
    </rPh>
    <rPh sb="236" eb="238">
      <t>キゲン</t>
    </rPh>
    <rPh sb="242" eb="243">
      <t>ス</t>
    </rPh>
    <rPh sb="247" eb="249">
      <t>バアイ</t>
    </rPh>
    <rPh sb="250" eb="255">
      <t>ツミタテシュウリョウビ</t>
    </rPh>
    <rPh sb="256" eb="258">
      <t>ヘンコウ</t>
    </rPh>
    <rPh sb="264" eb="268">
      <t>ゲンサ</t>
    </rPh>
    <rPh sb="269" eb="271">
      <t>ヒヅケ</t>
    </rPh>
    <phoneticPr fontId="1"/>
  </si>
  <si>
    <r>
      <rPr>
        <b/>
        <sz val="28"/>
        <color theme="1"/>
        <rFont val="游ゴシック"/>
        <family val="3"/>
        <charset val="128"/>
        <scheme val="minor"/>
      </rPr>
      <t>手続不要※</t>
    </r>
    <r>
      <rPr>
        <sz val="22"/>
        <color theme="1"/>
        <rFont val="游ゴシック"/>
        <family val="3"/>
        <charset val="128"/>
        <scheme val="minor"/>
      </rPr>
      <t xml:space="preserve">
</t>
    </r>
    <r>
      <rPr>
        <sz val="18"/>
        <color theme="1"/>
        <rFont val="游ゴシック"/>
        <family val="3"/>
        <charset val="128"/>
        <scheme val="minor"/>
      </rPr>
      <t>※新就職先での手続きが必要</t>
    </r>
    <rPh sb="0" eb="2">
      <t>テツヅ</t>
    </rPh>
    <rPh sb="2" eb="4">
      <t>フヨウ</t>
    </rPh>
    <rPh sb="7" eb="8">
      <t>シン</t>
    </rPh>
    <rPh sb="8" eb="10">
      <t>シュウショク</t>
    </rPh>
    <rPh sb="10" eb="11">
      <t>サキ</t>
    </rPh>
    <rPh sb="13" eb="15">
      <t>テツヅキ</t>
    </rPh>
    <rPh sb="17" eb="19">
      <t>ヒツヨウ</t>
    </rPh>
    <phoneticPr fontId="1"/>
  </si>
  <si>
    <r>
      <rPr>
        <b/>
        <sz val="18"/>
        <color theme="1"/>
        <rFont val="游ゴシック"/>
        <family val="3"/>
        <charset val="128"/>
        <scheme val="minor"/>
      </rPr>
      <t>　積立額は退職前と同額となります。</t>
    </r>
    <r>
      <rPr>
        <sz val="18"/>
        <color theme="1"/>
        <rFont val="游ゴシック"/>
        <family val="3"/>
        <charset val="128"/>
        <scheme val="minor"/>
      </rPr>
      <t xml:space="preserve">
　積立額変更を希望する場合は、年に１回の積立額変更受付期間※に、
　積立額変更の申請を行ってください。
</t>
    </r>
    <r>
      <rPr>
        <sz val="12"/>
        <color theme="1"/>
        <rFont val="游ゴシック"/>
        <family val="3"/>
        <charset val="128"/>
        <scheme val="minor"/>
      </rPr>
      <t xml:space="preserve">　　※積立額変更の反映は９月給与以降のため、４～８月給与は現在設定している積立額となります。
</t>
    </r>
    <r>
      <rPr>
        <sz val="14"/>
        <color theme="1"/>
        <rFont val="游ゴシック"/>
        <family val="3"/>
        <charset val="128"/>
        <scheme val="minor"/>
      </rPr>
      <t xml:space="preserve">
　※積立額変更受付期間は以下のとおりです。
　　市町村立学校：毎年5月15日から5月28日に用紙を作成し福利課に提出（5月31日必着）
　　府立学校　　：毎年6月1日から6月14日にSSCから申請し、用紙を福利課に提出（6月17日必着）</t>
    </r>
    <rPh sb="33" eb="34">
      <t>ネン</t>
    </rPh>
    <rPh sb="36" eb="37">
      <t>カイ</t>
    </rPh>
    <rPh sb="79" eb="81">
      <t>ハンエイ</t>
    </rPh>
    <rPh sb="86" eb="88">
      <t>イコウ</t>
    </rPh>
    <rPh sb="95" eb="96">
      <t>ガツ</t>
    </rPh>
    <rPh sb="96" eb="98">
      <t>キュウヨ</t>
    </rPh>
    <rPh sb="99" eb="101">
      <t>ゲンザイ</t>
    </rPh>
    <rPh sb="101" eb="103">
      <t>セッテイ</t>
    </rPh>
    <rPh sb="107" eb="110">
      <t>ツミタテガク</t>
    </rPh>
    <rPh sb="120" eb="123">
      <t>ツミタテガク</t>
    </rPh>
    <rPh sb="123" eb="125">
      <t>ヘンコウ</t>
    </rPh>
    <rPh sb="125" eb="129">
      <t>ウケツケキカン</t>
    </rPh>
    <rPh sb="130" eb="132">
      <t>イカ</t>
    </rPh>
    <rPh sb="188" eb="190">
      <t>フリツ</t>
    </rPh>
    <rPh sb="190" eb="192">
      <t>ガッコウ</t>
    </rPh>
    <rPh sb="195" eb="197">
      <t>マイトシ</t>
    </rPh>
    <rPh sb="198" eb="199">
      <t>ガツ</t>
    </rPh>
    <rPh sb="200" eb="201">
      <t>ニチ</t>
    </rPh>
    <rPh sb="204" eb="205">
      <t>ガツ</t>
    </rPh>
    <rPh sb="207" eb="208">
      <t>ニチ</t>
    </rPh>
    <rPh sb="214" eb="216">
      <t>シンセイ</t>
    </rPh>
    <rPh sb="218" eb="220">
      <t>ヨウシ</t>
    </rPh>
    <rPh sb="221" eb="224">
      <t>フクリカ</t>
    </rPh>
    <rPh sb="225" eb="227">
      <t>テイシュツ</t>
    </rPh>
    <rPh sb="229" eb="230">
      <t>ガツ</t>
    </rPh>
    <rPh sb="232" eb="233">
      <t>ニチ</t>
    </rPh>
    <rPh sb="233" eb="235">
      <t>ヒッチャク</t>
    </rPh>
    <phoneticPr fontId="1"/>
  </si>
  <si>
    <r>
      <rPr>
        <b/>
        <sz val="28"/>
        <color theme="1"/>
        <rFont val="游ゴシック"/>
        <family val="3"/>
        <charset val="128"/>
        <scheme val="minor"/>
      </rPr>
      <t>積立終了日変更</t>
    </r>
    <r>
      <rPr>
        <b/>
        <sz val="22"/>
        <color theme="1"/>
        <rFont val="游ゴシック"/>
        <family val="3"/>
        <charset val="128"/>
        <scheme val="minor"/>
      </rPr>
      <t xml:space="preserve">
（短縮</t>
    </r>
    <r>
      <rPr>
        <sz val="22"/>
        <color theme="1"/>
        <rFont val="游ゴシック"/>
        <family val="3"/>
        <charset val="128"/>
        <scheme val="minor"/>
      </rPr>
      <t>が必要）</t>
    </r>
    <rPh sb="0" eb="5">
      <t>ツミタテシュウリョウビ</t>
    </rPh>
    <rPh sb="5" eb="7">
      <t>ヘンコウ</t>
    </rPh>
    <rPh sb="9" eb="11">
      <t>タンシュク</t>
    </rPh>
    <rPh sb="12" eb="14">
      <t>ヒツヨウ</t>
    </rPh>
    <phoneticPr fontId="1"/>
  </si>
  <si>
    <r>
      <t xml:space="preserve">（再任用で継続となるため）
</t>
    </r>
    <r>
      <rPr>
        <b/>
        <sz val="24"/>
        <color theme="4"/>
        <rFont val="游ゴシック"/>
        <family val="3"/>
        <charset val="128"/>
        <scheme val="minor"/>
      </rPr>
      <t>　特に手続きの必要はありません。</t>
    </r>
    <rPh sb="1" eb="4">
      <t>サイニンヨウ</t>
    </rPh>
    <rPh sb="15" eb="16">
      <t>トク</t>
    </rPh>
    <rPh sb="17" eb="19">
      <t>テツヅ</t>
    </rPh>
    <rPh sb="21" eb="23">
      <t>ヒツヨウ</t>
    </rPh>
    <phoneticPr fontId="1"/>
  </si>
  <si>
    <r>
      <rPr>
        <b/>
        <sz val="24"/>
        <color theme="4"/>
        <rFont val="游ゴシック"/>
        <family val="3"/>
        <charset val="128"/>
        <scheme val="minor"/>
      </rPr>
      <t>　現時点で手続きの必要はありません。</t>
    </r>
    <r>
      <rPr>
        <sz val="20"/>
        <color theme="1"/>
        <rFont val="游ゴシック"/>
        <family val="3"/>
        <charset val="128"/>
        <scheme val="minor"/>
      </rPr>
      <t xml:space="preserve">
　※大阪府の再任用職員として採用とならなかった場合は、
　　解約となります。</t>
    </r>
    <rPh sb="1" eb="4">
      <t>ゲンジテン</t>
    </rPh>
    <rPh sb="5" eb="7">
      <t>テツヅ</t>
    </rPh>
    <rPh sb="9" eb="11">
      <t>ヒツヨウ</t>
    </rPh>
    <rPh sb="21" eb="24">
      <t>オオサカフ</t>
    </rPh>
    <rPh sb="25" eb="30">
      <t>サイニンヨウショクイン</t>
    </rPh>
    <rPh sb="33" eb="35">
      <t>サイヨウ</t>
    </rPh>
    <rPh sb="42" eb="44">
      <t>バアイ</t>
    </rPh>
    <rPh sb="49" eb="51">
      <t>カイヤク</t>
    </rPh>
    <phoneticPr fontId="1"/>
  </si>
  <si>
    <t>年金として受取</t>
    <rPh sb="0" eb="2">
      <t>ネンキン</t>
    </rPh>
    <phoneticPr fontId="1"/>
  </si>
  <si>
    <t>積立終了日の変更に併せて他項目（受取開始日等）の変更が必要となる場合もありますので、あらかじめ各契約金融機関にお問い合わせのうえ、ご申請ください。
※延長することにより非課税限度額を超過する場合、
　積立終了日の変更はできません。</t>
    <rPh sb="12" eb="15">
      <t>タコウモク</t>
    </rPh>
    <rPh sb="66" eb="68">
      <t>シンセイ</t>
    </rPh>
    <phoneticPr fontId="1"/>
  </si>
  <si>
    <r>
      <rPr>
        <b/>
        <sz val="16"/>
        <color theme="1"/>
        <rFont val="游ゴシック"/>
        <family val="3"/>
        <charset val="128"/>
        <scheme val="minor"/>
      </rPr>
      <t xml:space="preserve">年金として受給するためには、金融機関への下記書類の提出が必要です。
</t>
    </r>
    <r>
      <rPr>
        <b/>
        <sz val="12"/>
        <color theme="1"/>
        <rFont val="游ゴシック"/>
        <family val="3"/>
        <charset val="128"/>
        <scheme val="minor"/>
      </rPr>
      <t xml:space="preserve">※用紙は契約金融機関から送付されます。手元にない場合は、金融機関から各自で取り寄せてください。
※契約金融機関から提出方法や記入方法について指示がある場合は、その指示に従ってください。
</t>
    </r>
    <r>
      <rPr>
        <b/>
        <sz val="16"/>
        <color rgb="FFFF0000"/>
        <rFont val="游ゴシック"/>
        <family val="3"/>
        <charset val="128"/>
        <scheme val="minor"/>
      </rPr>
      <t xml:space="preserve">※書類提出が遅れると、課税扱いとなりますのでご注意ください。
</t>
    </r>
    <r>
      <rPr>
        <b/>
        <sz val="16"/>
        <color theme="1"/>
        <rFont val="游ゴシック"/>
        <family val="3"/>
        <charset val="128"/>
        <scheme val="minor"/>
      </rPr>
      <t xml:space="preserve">
</t>
    </r>
    <r>
      <rPr>
        <sz val="12"/>
        <color theme="1"/>
        <rFont val="游ゴシック"/>
        <family val="3"/>
        <charset val="128"/>
        <scheme val="minor"/>
      </rPr>
      <t>　①「財形年金貯蓄の非課税適用確認申告書」
　　　　提出期限： 積立終了日から２ケ月以内かつ年金支払開始日の前日まで
　　　　提出方法： 加入職員が必要事項を記入のうえ、福利課または直接契約金融機関へ送付
　②「財形年金貯蓄者の退職等申告書」
　　　　提出期限：退職後、速やかに
　　　　提出方法：加入職員が、直接契約金融機関に提出</t>
    </r>
    <rPh sb="0" eb="2">
      <t>ネンキン</t>
    </rPh>
    <rPh sb="5" eb="7">
      <t>ジュキュウ</t>
    </rPh>
    <rPh sb="14" eb="18">
      <t>キンユウキカン</t>
    </rPh>
    <rPh sb="20" eb="22">
      <t>カキ</t>
    </rPh>
    <rPh sb="22" eb="24">
      <t>ショルイ</t>
    </rPh>
    <rPh sb="25" eb="27">
      <t>テイシュツ</t>
    </rPh>
    <rPh sb="28" eb="30">
      <t>ヒツヨウ</t>
    </rPh>
    <rPh sb="128" eb="132">
      <t>ショルイテイシュツ</t>
    </rPh>
    <rPh sb="133" eb="134">
      <t>オク</t>
    </rPh>
    <rPh sb="150" eb="152">
      <t>チュウイ</t>
    </rPh>
    <phoneticPr fontId="1"/>
  </si>
  <si>
    <r>
      <rPr>
        <b/>
        <sz val="16"/>
        <color theme="1"/>
        <rFont val="游ゴシック"/>
        <family val="3"/>
        <charset val="128"/>
        <scheme val="minor"/>
      </rPr>
      <t xml:space="preserve">　年金として受給するためには、金融機関への下記書類の提出が必要です。
</t>
    </r>
    <r>
      <rPr>
        <b/>
        <sz val="12"/>
        <color theme="1"/>
        <rFont val="游ゴシック"/>
        <family val="3"/>
        <charset val="128"/>
        <scheme val="minor"/>
      </rPr>
      <t xml:space="preserve">　※用紙は契約金融機関から送付されます。手元にない場合は、金融機関から各自で取り寄せてください。
　※契約金融機関から提出方法や記入方法について指示がある場合は、その指示に従ってください。
</t>
    </r>
    <r>
      <rPr>
        <b/>
        <sz val="16"/>
        <color rgb="FFFF0000"/>
        <rFont val="游ゴシック"/>
        <family val="3"/>
        <charset val="128"/>
        <scheme val="minor"/>
      </rPr>
      <t xml:space="preserve">　※書類提出が遅れると、課税扱いとなりますのでご注意ください。
</t>
    </r>
    <r>
      <rPr>
        <b/>
        <sz val="16"/>
        <color theme="1"/>
        <rFont val="游ゴシック"/>
        <family val="3"/>
        <charset val="128"/>
        <scheme val="minor"/>
      </rPr>
      <t xml:space="preserve">
</t>
    </r>
    <r>
      <rPr>
        <sz val="12"/>
        <color theme="1"/>
        <rFont val="游ゴシック"/>
        <family val="3"/>
        <charset val="128"/>
        <scheme val="minor"/>
      </rPr>
      <t>　①「財形年金貯蓄の非課税適用確認申告書」
　　　　提出期限： 積立終了日から２ケ月以内かつ年金支払開始日の前日まで
　　　　提出方法： 加入職員が必要事項を記入のうえ、福利課または直接契約金融機関へ送付
　②「財形年金貯蓄者の退職等申告書」
　　　　提出期限：退職後、速やかに
　　　　提出方法：加入職員が、直接契約金融機関に提出</t>
    </r>
    <rPh sb="1" eb="3">
      <t>ネンキン</t>
    </rPh>
    <rPh sb="6" eb="8">
      <t>ジュキュウ</t>
    </rPh>
    <rPh sb="15" eb="19">
      <t>キンユウキカン</t>
    </rPh>
    <rPh sb="21" eb="23">
      <t>カキ</t>
    </rPh>
    <rPh sb="23" eb="25">
      <t>ショルイ</t>
    </rPh>
    <rPh sb="26" eb="28">
      <t>テイシュツ</t>
    </rPh>
    <rPh sb="29" eb="31">
      <t>ヒツヨウ</t>
    </rPh>
    <rPh sb="132" eb="136">
      <t>ショルイテイシュツ</t>
    </rPh>
    <rPh sb="137" eb="138">
      <t>オク</t>
    </rPh>
    <rPh sb="154" eb="156">
      <t>チュウイ</t>
    </rPh>
    <phoneticPr fontId="1"/>
  </si>
  <si>
    <r>
      <rPr>
        <sz val="18"/>
        <color theme="1"/>
        <rFont val="游ゴシック"/>
        <family val="3"/>
        <charset val="128"/>
        <scheme val="minor"/>
      </rPr>
      <t>　年金として受取するには、</t>
    </r>
    <r>
      <rPr>
        <b/>
        <sz val="18"/>
        <color rgb="FFFF0000"/>
        <rFont val="游ゴシック"/>
        <family val="3"/>
        <charset val="128"/>
        <scheme val="minor"/>
      </rPr>
      <t>退職前に積立を終了する</t>
    </r>
    <r>
      <rPr>
        <sz val="18"/>
        <color theme="1"/>
        <rFont val="游ゴシック"/>
        <family val="3"/>
        <charset val="128"/>
        <scheme val="minor"/>
      </rPr>
      <t xml:space="preserve">必要があります。
</t>
    </r>
    <r>
      <rPr>
        <b/>
        <sz val="18"/>
        <color rgb="FFFF0000"/>
        <rFont val="游ゴシック"/>
        <family val="3"/>
        <charset val="128"/>
        <scheme val="minor"/>
      </rPr>
      <t>　「財産形成貯蓄変更申込書」で積立終了日</t>
    </r>
    <r>
      <rPr>
        <b/>
        <u/>
        <sz val="18"/>
        <color rgb="FFFF0000"/>
        <rFont val="游ゴシック"/>
        <family val="3"/>
        <charset val="128"/>
        <scheme val="minor"/>
      </rPr>
      <t>短縮</t>
    </r>
    <r>
      <rPr>
        <b/>
        <sz val="18"/>
        <color theme="1"/>
        <rFont val="游ゴシック"/>
        <family val="3"/>
        <charset val="128"/>
        <scheme val="minor"/>
      </rPr>
      <t xml:space="preserve">の申請が必要です。
</t>
    </r>
    <r>
      <rPr>
        <b/>
        <sz val="18"/>
        <rFont val="游ゴシック"/>
        <family val="3"/>
        <charset val="128"/>
        <scheme val="minor"/>
      </rPr>
      <t>　一度、金融機関あてお問い合わせいただき、短縮が可能かどうかや、
　必要な申請や期限等を確認したうえで、
　上記変更申込書を</t>
    </r>
    <r>
      <rPr>
        <b/>
        <u/>
        <sz val="18"/>
        <rFont val="游ゴシック"/>
        <family val="3"/>
        <charset val="128"/>
        <scheme val="minor"/>
      </rPr>
      <t>福利課経由で</t>
    </r>
    <r>
      <rPr>
        <b/>
        <sz val="18"/>
        <rFont val="游ゴシック"/>
        <family val="3"/>
        <charset val="128"/>
        <scheme val="minor"/>
      </rPr>
      <t xml:space="preserve">ご提出ください。
</t>
    </r>
    <r>
      <rPr>
        <sz val="14"/>
        <rFont val="游ゴシック"/>
        <family val="3"/>
        <charset val="128"/>
        <scheme val="minor"/>
      </rPr>
      <t>　（府立学校に所属の方は、毎月10～20日の期間にSSCで入力したうえでの提出が必要）
　※福利課経由でないと、積立終了日の変更を給与控除に反映させることができませんので、
　　必ず福利課経由で提出をお願いいたします。</t>
    </r>
    <rPh sb="53" eb="55">
      <t>タンシュク</t>
    </rPh>
    <rPh sb="67" eb="69">
      <t>イチド</t>
    </rPh>
    <rPh sb="70" eb="74">
      <t>キンユウキカン</t>
    </rPh>
    <rPh sb="77" eb="78">
      <t>ト</t>
    </rPh>
    <rPh sb="79" eb="80">
      <t>ア</t>
    </rPh>
    <rPh sb="87" eb="89">
      <t>タンシュク</t>
    </rPh>
    <rPh sb="90" eb="92">
      <t>カノウ</t>
    </rPh>
    <rPh sb="100" eb="102">
      <t>ヒツヨウ</t>
    </rPh>
    <rPh sb="103" eb="105">
      <t>シンセイ</t>
    </rPh>
    <rPh sb="110" eb="112">
      <t>カクニン</t>
    </rPh>
    <rPh sb="120" eb="122">
      <t>ジョウキ</t>
    </rPh>
    <rPh sb="122" eb="127">
      <t>ヘンコウモウシコミショ</t>
    </rPh>
    <rPh sb="131" eb="133">
      <t>ケイユ</t>
    </rPh>
    <rPh sb="135" eb="140">
      <t>ヘンコウモウシコミショ</t>
    </rPh>
    <rPh sb="189" eb="194">
      <t>フクリカケイユ</t>
    </rPh>
    <rPh sb="199" eb="203">
      <t>ツミタテシュウリョウ</t>
    </rPh>
    <rPh sb="203" eb="204">
      <t>ビ</t>
    </rPh>
    <rPh sb="205" eb="207">
      <t>ヘンコウ</t>
    </rPh>
    <rPh sb="208" eb="210">
      <t>キュウヨ</t>
    </rPh>
    <rPh sb="210" eb="212">
      <t>コウジョ</t>
    </rPh>
    <rPh sb="213" eb="215">
      <t>ハンエイ</t>
    </rPh>
    <rPh sb="232" eb="233">
      <t>カナラ</t>
    </rPh>
    <rPh sb="234" eb="237">
      <t>フクリカ</t>
    </rPh>
    <rPh sb="237" eb="239">
      <t>ケイユ</t>
    </rPh>
    <rPh sb="240" eb="242">
      <t>テイシュツ</t>
    </rPh>
    <rPh sb="244" eb="245">
      <t>ネガ</t>
    </rPh>
    <phoneticPr fontId="1"/>
  </si>
  <si>
    <r>
      <t>【書類についてのよくあるご質問】</t>
    </r>
    <r>
      <rPr>
        <sz val="8"/>
        <color theme="1"/>
        <rFont val="游ゴシック"/>
        <family val="3"/>
        <charset val="128"/>
        <scheme val="minor"/>
      </rPr>
      <t>※契約金融機関から記入方法等指示がある場合は、その指示に従ってください。</t>
    </r>
    <r>
      <rPr>
        <sz val="12"/>
        <color theme="1"/>
        <rFont val="游ゴシック"/>
        <family val="3"/>
        <charset val="128"/>
        <scheme val="minor"/>
      </rPr>
      <t xml:space="preserve">
</t>
    </r>
    <r>
      <rPr>
        <b/>
        <sz val="12"/>
        <color theme="1"/>
        <rFont val="游ゴシック"/>
        <family val="3"/>
        <charset val="128"/>
        <scheme val="minor"/>
      </rPr>
      <t>　「勤務先の名称及び所在地」</t>
    </r>
    <r>
      <rPr>
        <sz val="12"/>
        <color theme="1"/>
        <rFont val="游ゴシック"/>
        <family val="3"/>
        <charset val="128"/>
        <scheme val="minor"/>
      </rPr>
      <t>　→　</t>
    </r>
    <r>
      <rPr>
        <b/>
        <sz val="12"/>
        <color theme="1"/>
        <rFont val="游ゴシック"/>
        <family val="3"/>
        <charset val="128"/>
        <scheme val="minor"/>
      </rPr>
      <t>「所属名」・「所属の住所」</t>
    </r>
    <r>
      <rPr>
        <sz val="12"/>
        <color theme="1"/>
        <rFont val="游ゴシック"/>
        <family val="3"/>
        <charset val="128"/>
        <scheme val="minor"/>
      </rPr>
      <t xml:space="preserve">を記入
</t>
    </r>
    <r>
      <rPr>
        <b/>
        <sz val="12"/>
        <color theme="1"/>
        <rFont val="游ゴシック"/>
        <family val="3"/>
        <charset val="128"/>
        <scheme val="minor"/>
      </rPr>
      <t>　「賃金の支払者の名称及び所在地」</t>
    </r>
    <r>
      <rPr>
        <sz val="12"/>
        <color theme="1"/>
        <rFont val="游ゴシック"/>
        <family val="3"/>
        <charset val="128"/>
        <scheme val="minor"/>
      </rPr>
      <t>　→　ご自身の</t>
    </r>
    <r>
      <rPr>
        <b/>
        <sz val="12"/>
        <color theme="1"/>
        <rFont val="游ゴシック"/>
        <family val="3"/>
        <charset val="128"/>
        <scheme val="minor"/>
      </rPr>
      <t>源泉徴収票</t>
    </r>
    <r>
      <rPr>
        <sz val="12"/>
        <color theme="1"/>
        <rFont val="游ゴシック"/>
        <family val="3"/>
        <charset val="128"/>
        <scheme val="minor"/>
      </rPr>
      <t>に記載されている「賃金の支払者」の情報を記入
　</t>
    </r>
    <r>
      <rPr>
        <b/>
        <sz val="12"/>
        <color theme="1"/>
        <rFont val="游ゴシック"/>
        <family val="3"/>
        <charset val="128"/>
        <scheme val="minor"/>
      </rPr>
      <t>「法人番号」</t>
    </r>
    <r>
      <rPr>
        <sz val="12"/>
        <color theme="1"/>
        <rFont val="游ゴシック"/>
        <family val="3"/>
        <charset val="128"/>
        <scheme val="minor"/>
      </rPr>
      <t>　→　</t>
    </r>
    <r>
      <rPr>
        <b/>
        <sz val="12"/>
        <color theme="1"/>
        <rFont val="游ゴシック"/>
        <family val="3"/>
        <charset val="128"/>
        <scheme val="minor"/>
      </rPr>
      <t>「4000020270008」</t>
    </r>
    <r>
      <rPr>
        <sz val="12"/>
        <color theme="1"/>
        <rFont val="游ゴシック"/>
        <family val="3"/>
        <charset val="128"/>
        <scheme val="minor"/>
      </rPr>
      <t>（13桁）を記入（※「大阪府」の法人番号です）</t>
    </r>
    <rPh sb="1" eb="3">
      <t>ショルイ</t>
    </rPh>
    <rPh sb="13" eb="15">
      <t>シツモン</t>
    </rPh>
    <rPh sb="29" eb="30">
      <t>ナド</t>
    </rPh>
    <rPh sb="133" eb="135">
      <t>ジョウホウ</t>
    </rPh>
    <rPh sb="175" eb="178">
      <t>オオサカフ</t>
    </rPh>
    <rPh sb="180" eb="184">
      <t>ホウジンバンゴウ</t>
    </rPh>
    <phoneticPr fontId="1"/>
  </si>
  <si>
    <r>
      <rPr>
        <sz val="18"/>
        <color theme="1"/>
        <rFont val="游ゴシック"/>
        <family val="3"/>
        <charset val="128"/>
        <scheme val="minor"/>
      </rPr>
      <t>財形貯蓄の種類ごとに、</t>
    </r>
    <r>
      <rPr>
        <b/>
        <sz val="18"/>
        <color theme="1"/>
        <rFont val="游ゴシック"/>
        <family val="3"/>
        <charset val="128"/>
        <scheme val="minor"/>
      </rPr>
      <t>契約の有無を選択してください。</t>
    </r>
    <rPh sb="0" eb="2">
      <t>ザイケイ</t>
    </rPh>
    <rPh sb="2" eb="4">
      <t>チョチク</t>
    </rPh>
    <rPh sb="3" eb="4">
      <t>チク</t>
    </rPh>
    <rPh sb="5" eb="7">
      <t>シュルイ</t>
    </rPh>
    <rPh sb="11" eb="13">
      <t>ケイヤク</t>
    </rPh>
    <rPh sb="14" eb="16">
      <t>ウム</t>
    </rPh>
    <rPh sb="17" eb="19">
      <t>センタク</t>
    </rPh>
    <phoneticPr fontId="1"/>
  </si>
  <si>
    <t>E9</t>
    <phoneticPr fontId="1"/>
  </si>
  <si>
    <t>積立終了日は、</t>
    <phoneticPr fontId="1"/>
  </si>
  <si>
    <r>
      <rPr>
        <b/>
        <u/>
        <sz val="18"/>
        <color rgb="FFFF0000"/>
        <rFont val="游ゴシック"/>
        <family val="3"/>
        <charset val="128"/>
        <scheme val="minor"/>
      </rPr>
      <t>以前</t>
    </r>
    <r>
      <rPr>
        <sz val="18"/>
        <color theme="1"/>
        <rFont val="游ゴシック"/>
        <family val="3"/>
        <charset val="128"/>
        <scheme val="minor"/>
      </rPr>
      <t>の日付である。</t>
    </r>
    <phoneticPr fontId="1"/>
  </si>
  <si>
    <r>
      <rPr>
        <b/>
        <u/>
        <sz val="18"/>
        <color rgb="FFFF0000"/>
        <rFont val="游ゴシック"/>
        <family val="3"/>
        <charset val="128"/>
        <scheme val="minor"/>
      </rPr>
      <t>以降</t>
    </r>
    <r>
      <rPr>
        <sz val="18"/>
        <color theme="1"/>
        <rFont val="游ゴシック"/>
        <family val="3"/>
        <charset val="128"/>
        <scheme val="minor"/>
      </rPr>
      <t>の日付である。</t>
    </r>
    <rPh sb="0" eb="2">
      <t>イコウ</t>
    </rPh>
    <phoneticPr fontId="1"/>
  </si>
  <si>
    <r>
      <rPr>
        <sz val="18"/>
        <color theme="1"/>
        <rFont val="游ゴシック"/>
        <family val="3"/>
        <charset val="128"/>
        <scheme val="minor"/>
      </rPr>
      <t>　年金として受取するには、</t>
    </r>
    <r>
      <rPr>
        <b/>
        <sz val="18"/>
        <color rgb="FFFF0000"/>
        <rFont val="游ゴシック"/>
        <family val="3"/>
        <charset val="128"/>
        <scheme val="minor"/>
      </rPr>
      <t>退職前に積立を終了する</t>
    </r>
    <r>
      <rPr>
        <sz val="18"/>
        <color theme="1"/>
        <rFont val="游ゴシック"/>
        <family val="3"/>
        <charset val="128"/>
        <scheme val="minor"/>
      </rPr>
      <t>必要があります。</t>
    </r>
    <r>
      <rPr>
        <b/>
        <sz val="18"/>
        <color theme="1"/>
        <rFont val="游ゴシック"/>
        <family val="3"/>
        <charset val="128"/>
        <scheme val="minor"/>
      </rPr>
      <t xml:space="preserve">
　</t>
    </r>
    <r>
      <rPr>
        <b/>
        <u/>
        <sz val="16"/>
        <color rgb="FFFF0000"/>
        <rFont val="游ゴシック"/>
        <family val="3"/>
        <charset val="128"/>
        <scheme val="minor"/>
      </rPr>
      <t>積立終了日を短縮せず、再任用も不採用となった場合、課税扱いとなります</t>
    </r>
    <r>
      <rPr>
        <b/>
        <sz val="16"/>
        <color rgb="FFFF0000"/>
        <rFont val="游ゴシック"/>
        <family val="3"/>
        <charset val="128"/>
        <scheme val="minor"/>
      </rPr>
      <t>。</t>
    </r>
    <r>
      <rPr>
        <b/>
        <sz val="16"/>
        <color theme="1"/>
        <rFont val="游ゴシック"/>
        <family val="3"/>
        <charset val="128"/>
        <scheme val="minor"/>
      </rPr>
      <t xml:space="preserve">
</t>
    </r>
    <r>
      <rPr>
        <b/>
        <sz val="18"/>
        <rFont val="游ゴシック"/>
        <family val="3"/>
        <charset val="128"/>
        <scheme val="minor"/>
      </rPr>
      <t>　一度、金融機関あてお問い合わせいただき、短縮が可能かどうかや、
　必要な申請や期限等を確認したうえで、
　「財産形成貯蓄変更申込書」を</t>
    </r>
    <r>
      <rPr>
        <b/>
        <u/>
        <sz val="18"/>
        <rFont val="游ゴシック"/>
        <family val="3"/>
        <charset val="128"/>
        <scheme val="minor"/>
      </rPr>
      <t>福利課経由で</t>
    </r>
    <r>
      <rPr>
        <b/>
        <sz val="18"/>
        <rFont val="游ゴシック"/>
        <family val="3"/>
        <charset val="128"/>
        <scheme val="minor"/>
      </rPr>
      <t xml:space="preserve">ご提出ください。
</t>
    </r>
    <r>
      <rPr>
        <sz val="14"/>
        <rFont val="游ゴシック"/>
        <family val="3"/>
        <charset val="128"/>
        <scheme val="minor"/>
      </rPr>
      <t>　（府立学校に所属の方は、毎月10～20日の期間にSSCで入力したうえでの提出が必要）
　※福利課経由でないと、積立終了日の変更を給与控除に反映させることができませんので、
　　必ず福利課経由で提出をお願いいたします。</t>
    </r>
    <rPh sb="45" eb="48">
      <t>サイニンヨウ</t>
    </rPh>
    <rPh sb="56" eb="58">
      <t>バアイ</t>
    </rPh>
    <rPh sb="71" eb="73">
      <t>イチド</t>
    </rPh>
    <rPh sb="74" eb="78">
      <t>キンユウキカン</t>
    </rPh>
    <rPh sb="81" eb="82">
      <t>ト</t>
    </rPh>
    <rPh sb="83" eb="84">
      <t>ア</t>
    </rPh>
    <rPh sb="91" eb="93">
      <t>タンシュク</t>
    </rPh>
    <rPh sb="94" eb="96">
      <t>カノウ</t>
    </rPh>
    <rPh sb="104" eb="106">
      <t>ヒツヨウ</t>
    </rPh>
    <rPh sb="107" eb="109">
      <t>シンセイ</t>
    </rPh>
    <rPh sb="114" eb="116">
      <t>カクニン</t>
    </rPh>
    <rPh sb="141" eb="143">
      <t>ケイユ</t>
    </rPh>
    <rPh sb="145" eb="150">
      <t>ヘンコウモウシコミショ</t>
    </rPh>
    <rPh sb="199" eb="204">
      <t>フクリカケイユ</t>
    </rPh>
    <rPh sb="209" eb="213">
      <t>ツミタテシュウリョウ</t>
    </rPh>
    <rPh sb="213" eb="214">
      <t>ビ</t>
    </rPh>
    <rPh sb="215" eb="217">
      <t>ヘンコウ</t>
    </rPh>
    <rPh sb="218" eb="220">
      <t>キュウヨ</t>
    </rPh>
    <rPh sb="220" eb="222">
      <t>コウジョ</t>
    </rPh>
    <rPh sb="223" eb="225">
      <t>ハンエイ</t>
    </rPh>
    <rPh sb="242" eb="243">
      <t>カナラ</t>
    </rPh>
    <rPh sb="244" eb="247">
      <t>フクリカ</t>
    </rPh>
    <rPh sb="247" eb="249">
      <t>ケイユ</t>
    </rPh>
    <rPh sb="250" eb="252">
      <t>テイシュツ</t>
    </rPh>
    <rPh sb="254" eb="255">
      <t>ネガ</t>
    </rPh>
    <phoneticPr fontId="1"/>
  </si>
  <si>
    <r>
      <t xml:space="preserve">解約
</t>
    </r>
    <r>
      <rPr>
        <b/>
        <sz val="18"/>
        <color theme="1"/>
        <rFont val="游ゴシック"/>
        <family val="3"/>
        <charset val="128"/>
        <scheme val="minor"/>
      </rPr>
      <t>※注意事項をご確認ください</t>
    </r>
    <rPh sb="0" eb="2">
      <t>カイヤク</t>
    </rPh>
    <rPh sb="4" eb="8">
      <t>チュウイジコウ</t>
    </rPh>
    <rPh sb="10" eb="12">
      <t>カクニン</t>
    </rPh>
    <phoneticPr fontId="1"/>
  </si>
  <si>
    <r>
      <t xml:space="preserve">手続不要
</t>
    </r>
    <r>
      <rPr>
        <b/>
        <sz val="18"/>
        <color theme="1"/>
        <rFont val="游ゴシック"/>
        <family val="3"/>
        <charset val="128"/>
        <scheme val="minor"/>
      </rPr>
      <t>※注意事項をご確認ください</t>
    </r>
    <rPh sb="0" eb="2">
      <t>テツヅ</t>
    </rPh>
    <rPh sb="2" eb="4">
      <t>フヨウ</t>
    </rPh>
    <phoneticPr fontId="1"/>
  </si>
  <si>
    <t>　現在の状態では年金受給条件を満たしていないため、解約いただく形となります。
　ただし、積立終了日の延長手続きを行った上で大阪府での再任用が決定した場合は、
　年金の受給条件を満たす可能性があります。
　年金としての受取を希望されている場合は、
　ご自身の状況や契約内容をご確認ください。</t>
    <rPh sb="61" eb="64">
      <t>オオサカフ</t>
    </rPh>
    <rPh sb="67" eb="69">
      <t>ニンヨウ</t>
    </rPh>
    <rPh sb="80" eb="82">
      <t>ネンキン</t>
    </rPh>
    <rPh sb="103" eb="105">
      <t>ネンキン</t>
    </rPh>
    <rPh sb="109" eb="111">
      <t>ウケトリ</t>
    </rPh>
    <rPh sb="112" eb="114">
      <t>キボウ</t>
    </rPh>
    <rPh sb="126" eb="128">
      <t>ジシン</t>
    </rPh>
    <rPh sb="129" eb="131">
      <t>ジョウキョウ</t>
    </rPh>
    <phoneticPr fontId="1"/>
  </si>
  <si>
    <t>　再任用で採用とならなかった場合は、積立の継続ができません。
　解約いただく形となりますのでご注意ください。</t>
    <rPh sb="38" eb="39">
      <t>カタチ</t>
    </rPh>
    <phoneticPr fontId="1"/>
  </si>
  <si>
    <r>
      <t xml:space="preserve">　　
</t>
    </r>
    <r>
      <rPr>
        <sz val="18"/>
        <color rgb="FF0070C0"/>
        <rFont val="游ゴシック"/>
        <family val="3"/>
        <charset val="128"/>
        <scheme val="minor"/>
      </rPr>
      <t>　　</t>
    </r>
    <r>
      <rPr>
        <b/>
        <sz val="18"/>
        <color rgb="FF0070C0"/>
        <rFont val="游ゴシック"/>
        <family val="3"/>
        <charset val="128"/>
        <scheme val="minor"/>
      </rPr>
      <t>特に手続きの必要はありません。</t>
    </r>
    <r>
      <rPr>
        <b/>
        <sz val="18"/>
        <color theme="1"/>
        <rFont val="游ゴシック"/>
        <family val="3"/>
        <charset val="128"/>
        <scheme val="minor"/>
      </rPr>
      <t xml:space="preserve">
</t>
    </r>
    <r>
      <rPr>
        <sz val="18"/>
        <color theme="1"/>
        <rFont val="游ゴシック"/>
        <family val="3"/>
        <charset val="128"/>
        <scheme val="minor"/>
      </rPr>
      <t>　　＊再任用で採用となった場合、積立は自動で継続されます。</t>
    </r>
    <rPh sb="5" eb="6">
      <t>トク</t>
    </rPh>
    <rPh sb="7" eb="9">
      <t>テツヅ</t>
    </rPh>
    <rPh sb="11" eb="13">
      <t>ヒツヨウ</t>
    </rPh>
    <rPh sb="40" eb="42">
      <t>ジドウ</t>
    </rPh>
    <phoneticPr fontId="1"/>
  </si>
  <si>
    <r>
      <t xml:space="preserve">　　
</t>
    </r>
    <r>
      <rPr>
        <sz val="18"/>
        <color rgb="FF0070C0"/>
        <rFont val="游ゴシック"/>
        <family val="3"/>
        <charset val="128"/>
        <scheme val="minor"/>
      </rPr>
      <t>　　</t>
    </r>
    <r>
      <rPr>
        <b/>
        <sz val="18"/>
        <color rgb="FF0070C0"/>
        <rFont val="游ゴシック"/>
        <family val="3"/>
        <charset val="128"/>
        <scheme val="minor"/>
      </rPr>
      <t xml:space="preserve">特に手続きの必要はありません。
</t>
    </r>
    <r>
      <rPr>
        <sz val="18"/>
        <color theme="1"/>
        <rFont val="游ゴシック"/>
        <family val="3"/>
        <charset val="128"/>
        <scheme val="minor"/>
      </rPr>
      <t>　　＊再任用で採用となった場合、積立は自動で継続されます。</t>
    </r>
    <rPh sb="5" eb="6">
      <t>トク</t>
    </rPh>
    <rPh sb="7" eb="9">
      <t>テツヅ</t>
    </rPh>
    <rPh sb="11" eb="13">
      <t>ヒツヨウ</t>
    </rPh>
    <rPh sb="40" eb="42">
      <t>ジドウ</t>
    </rPh>
    <phoneticPr fontId="1"/>
  </si>
  <si>
    <t>年金受取可と思われる</t>
    <rPh sb="0" eb="4">
      <t>ネンキンウケトリ</t>
    </rPh>
    <rPh sb="4" eb="5">
      <t>カ</t>
    </rPh>
    <rPh sb="6" eb="7">
      <t>オモ</t>
    </rPh>
    <phoneticPr fontId="1"/>
  </si>
  <si>
    <r>
      <t xml:space="preserve">解約※
</t>
    </r>
    <r>
      <rPr>
        <b/>
        <sz val="26"/>
        <color theme="1"/>
        <rFont val="游ゴシック"/>
        <family val="3"/>
        <charset val="128"/>
        <scheme val="minor"/>
      </rPr>
      <t>年金として受取も可</t>
    </r>
    <rPh sb="0" eb="2">
      <t>カイヤク</t>
    </rPh>
    <rPh sb="4" eb="6">
      <t>ネンキン</t>
    </rPh>
    <rPh sb="9" eb="10">
      <t>ウ</t>
    </rPh>
    <rPh sb="10" eb="11">
      <t>ト</t>
    </rPh>
    <rPh sb="12" eb="13">
      <t>カ</t>
    </rPh>
    <phoneticPr fontId="1"/>
  </si>
  <si>
    <r>
      <rPr>
        <b/>
        <sz val="20"/>
        <color rgb="FF0070C0"/>
        <rFont val="游ゴシック"/>
        <family val="3"/>
        <charset val="128"/>
        <scheme val="minor"/>
      </rPr>
      <t>【</t>
    </r>
    <r>
      <rPr>
        <b/>
        <u val="double"/>
        <sz val="20"/>
        <color rgb="FF0070C0"/>
        <rFont val="游ゴシック"/>
        <family val="3"/>
        <charset val="128"/>
        <scheme val="minor"/>
      </rPr>
      <t>判定結果より、すでに年金財形の受給資格があると思われます</t>
    </r>
    <r>
      <rPr>
        <b/>
        <sz val="20"/>
        <color rgb="FF0070C0"/>
        <rFont val="游ゴシック"/>
        <family val="3"/>
        <charset val="128"/>
        <scheme val="minor"/>
      </rPr>
      <t>】
　　年金としての受け取りが可能と思われます。
　　解約の場合、非課税扱いではなくなるため、遡及課税となり、
　　年金としての受取もできません。
　　そのうえで、解約を希望される場合は、
　　左記のとおり申請をしてください。</t>
    </r>
    <rPh sb="33" eb="35">
      <t>ネンキン</t>
    </rPh>
    <rPh sb="39" eb="40">
      <t>ウ</t>
    </rPh>
    <rPh sb="41" eb="42">
      <t>ト</t>
    </rPh>
    <rPh sb="44" eb="46">
      <t>カノウ</t>
    </rPh>
    <rPh sb="47" eb="48">
      <t>オモ</t>
    </rPh>
    <rPh sb="87" eb="88">
      <t>ネン</t>
    </rPh>
    <rPh sb="111" eb="113">
      <t>カイヤク</t>
    </rPh>
    <rPh sb="126" eb="128">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</si>
</sst>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0">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sz val="12"/>
      <color rgb="FFFF0000"/>
      <name val="游ゴシック"/>
      <family val="3"/>
      <charset val="128"/>
      <scheme val="minor"/>
    </font>
    <font>
      <sz val="11"/>
      <color rgb="FFFF0000"/>
      <name val="游ゴシック"/>
      <family val="2"/>
      <charset val="128"/>
      <scheme val="minor"/>
    </font>
    <font>
      <sz val="10"/>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
      <b/>
      <sz val="8"/>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9"/>
      <color indexed="81"/>
      <name val="MS P ゴシック"/>
      <family val="3"/>
      <charset val="128"/>
    </font>
    <font>
      <sz val="11"/>
      <color indexed="81"/>
      <name val="MS P ゴシック"/>
      <family val="3"/>
      <charset val="128"/>
    </font>
    <font>
      <sz val="12"/>
      <color indexed="81"/>
      <name val="MS P ゴシック"/>
      <family val="3"/>
      <charset val="128"/>
    </font>
    <font>
      <sz val="9"/>
      <color theme="1"/>
      <name val="游ゴシック"/>
      <family val="3"/>
      <charset val="128"/>
      <scheme val="minor"/>
    </font>
    <font>
      <b/>
      <sz val="9"/>
      <color theme="1"/>
      <name val="游ゴシック"/>
      <family val="3"/>
      <charset val="128"/>
      <scheme val="minor"/>
    </font>
    <font>
      <sz val="9"/>
      <name val="游ゴシック"/>
      <family val="3"/>
      <charset val="128"/>
      <scheme val="minor"/>
    </font>
    <font>
      <sz val="1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b/>
      <u val="double"/>
      <sz val="12"/>
      <color theme="1"/>
      <name val="游ゴシック"/>
      <family val="3"/>
      <charset val="128"/>
      <scheme val="minor"/>
    </font>
    <font>
      <b/>
      <sz val="26"/>
      <color theme="1"/>
      <name val="游ゴシック"/>
      <family val="3"/>
      <charset val="128"/>
      <scheme val="minor"/>
    </font>
    <font>
      <sz val="16"/>
      <color theme="1"/>
      <name val="游ゴシック"/>
      <family val="3"/>
      <charset val="128"/>
      <scheme val="minor"/>
    </font>
    <font>
      <sz val="22"/>
      <color theme="1"/>
      <name val="游ゴシック"/>
      <family val="3"/>
      <charset val="128"/>
      <scheme val="minor"/>
    </font>
    <font>
      <b/>
      <sz val="12"/>
      <color rgb="FF0070C0"/>
      <name val="游ゴシック"/>
      <family val="3"/>
      <charset val="128"/>
      <scheme val="minor"/>
    </font>
    <font>
      <sz val="20"/>
      <color theme="1"/>
      <name val="游ゴシック"/>
      <family val="3"/>
      <charset val="128"/>
      <scheme val="minor"/>
    </font>
    <font>
      <sz val="26"/>
      <color theme="1"/>
      <name val="游ゴシック"/>
      <family val="3"/>
      <charset val="128"/>
      <scheme val="minor"/>
    </font>
    <font>
      <b/>
      <sz val="28"/>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4"/>
      <color rgb="FF0070C0"/>
      <name val="游ゴシック"/>
      <family val="3"/>
      <charset val="128"/>
      <scheme val="minor"/>
    </font>
    <font>
      <b/>
      <sz val="16"/>
      <color rgb="FF0070C0"/>
      <name val="游ゴシック"/>
      <family val="3"/>
      <charset val="128"/>
      <scheme val="minor"/>
    </font>
    <font>
      <b/>
      <sz val="18"/>
      <color rgb="FF0070C0"/>
      <name val="游ゴシック"/>
      <family val="3"/>
      <charset val="128"/>
      <scheme val="minor"/>
    </font>
    <font>
      <b/>
      <u/>
      <sz val="18"/>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u/>
      <sz val="14"/>
      <color theme="1"/>
      <name val="游ゴシック"/>
      <family val="3"/>
      <charset val="128"/>
      <scheme val="minor"/>
    </font>
    <font>
      <b/>
      <sz val="22"/>
      <color theme="1"/>
      <name val="游ゴシック"/>
      <family val="3"/>
      <charset val="128"/>
      <scheme val="minor"/>
    </font>
    <font>
      <b/>
      <sz val="16"/>
      <color rgb="FFFF0000"/>
      <name val="游ゴシック"/>
      <family val="3"/>
      <charset val="128"/>
      <scheme val="minor"/>
    </font>
    <font>
      <b/>
      <sz val="18"/>
      <color rgb="FFFF0000"/>
      <name val="游ゴシック"/>
      <family val="3"/>
      <charset val="128"/>
      <scheme val="minor"/>
    </font>
    <font>
      <b/>
      <u/>
      <sz val="18"/>
      <color rgb="FFFF0000"/>
      <name val="游ゴシック"/>
      <family val="3"/>
      <charset val="128"/>
      <scheme val="minor"/>
    </font>
    <font>
      <b/>
      <u/>
      <sz val="18"/>
      <color theme="1"/>
      <name val="游ゴシック"/>
      <family val="3"/>
      <charset val="128"/>
      <scheme val="minor"/>
    </font>
    <font>
      <sz val="20"/>
      <color rgb="FFFF0000"/>
      <name val="游ゴシック"/>
      <family val="3"/>
      <charset val="128"/>
      <scheme val="minor"/>
    </font>
    <font>
      <sz val="16"/>
      <color rgb="FFFF0000"/>
      <name val="游ゴシック"/>
      <family val="3"/>
      <charset val="128"/>
      <scheme val="minor"/>
    </font>
    <font>
      <sz val="24"/>
      <color theme="1"/>
      <name val="游ゴシック"/>
      <family val="3"/>
      <charset val="128"/>
      <scheme val="minor"/>
    </font>
    <font>
      <b/>
      <sz val="36"/>
      <color theme="1"/>
      <name val="游ゴシック"/>
      <family val="3"/>
      <charset val="128"/>
      <scheme val="minor"/>
    </font>
    <font>
      <b/>
      <sz val="48"/>
      <color theme="1"/>
      <name val="游ゴシック"/>
      <family val="3"/>
      <charset val="128"/>
      <scheme val="minor"/>
    </font>
    <font>
      <sz val="14"/>
      <name val="游ゴシック"/>
      <family val="3"/>
      <charset val="128"/>
      <scheme val="minor"/>
    </font>
    <font>
      <b/>
      <sz val="20"/>
      <color rgb="FF0070C0"/>
      <name val="游ゴシック"/>
      <family val="3"/>
      <charset val="128"/>
      <scheme val="minor"/>
    </font>
    <font>
      <sz val="22"/>
      <color rgb="FF0070C0"/>
      <name val="游ゴシック"/>
      <family val="3"/>
      <charset val="128"/>
      <scheme val="minor"/>
    </font>
    <font>
      <b/>
      <sz val="22"/>
      <color rgb="FF0070C0"/>
      <name val="游ゴシック"/>
      <family val="3"/>
      <charset val="128"/>
      <scheme val="minor"/>
    </font>
    <font>
      <b/>
      <sz val="24"/>
      <color theme="4"/>
      <name val="游ゴシック"/>
      <family val="3"/>
      <charset val="128"/>
      <scheme val="minor"/>
    </font>
    <font>
      <u/>
      <sz val="11"/>
      <color rgb="FFFF0000"/>
      <name val="游ゴシック"/>
      <family val="3"/>
      <charset val="128"/>
      <scheme val="minor"/>
    </font>
    <font>
      <b/>
      <u val="double"/>
      <sz val="20"/>
      <color rgb="FF0070C0"/>
      <name val="游ゴシック"/>
      <family val="3"/>
      <charset val="128"/>
      <scheme val="minor"/>
    </font>
    <font>
      <sz val="36"/>
      <color theme="1"/>
      <name val="游ゴシック"/>
      <family val="3"/>
      <charset val="128"/>
      <scheme val="minor"/>
    </font>
    <font>
      <sz val="48"/>
      <color theme="1"/>
      <name val="游ゴシック"/>
      <family val="3"/>
      <charset val="128"/>
      <scheme val="minor"/>
    </font>
    <font>
      <b/>
      <sz val="18"/>
      <name val="游ゴシック"/>
      <family val="3"/>
      <charset val="128"/>
      <scheme val="minor"/>
    </font>
    <font>
      <b/>
      <sz val="22"/>
      <color theme="1"/>
      <name val="BIZ UDPゴシック"/>
      <family val="3"/>
      <charset val="128"/>
    </font>
    <font>
      <b/>
      <u/>
      <sz val="16"/>
      <color rgb="FFFF0000"/>
      <name val="游ゴシック"/>
      <family val="3"/>
      <charset val="128"/>
      <scheme val="minor"/>
    </font>
    <font>
      <sz val="14"/>
      <color rgb="FF0070C0"/>
      <name val="游ゴシック"/>
      <family val="3"/>
      <charset val="128"/>
      <scheme val="minor"/>
    </font>
    <font>
      <sz val="16"/>
      <color rgb="FF0070C0"/>
      <name val="游ゴシック"/>
      <family val="3"/>
      <charset val="128"/>
      <scheme val="minor"/>
    </font>
    <font>
      <sz val="18"/>
      <color rgb="FF0070C0"/>
      <name val="游ゴシック"/>
      <family val="3"/>
      <charset val="128"/>
      <scheme val="minor"/>
    </font>
    <font>
      <sz val="14"/>
      <color indexed="81"/>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CCFF"/>
        <bgColor indexed="64"/>
      </patternFill>
    </fill>
    <fill>
      <patternFill patternType="solid">
        <fgColor rgb="FFFF9999"/>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85">
    <xf numFmtId="0" fontId="0" fillId="0" borderId="0" xfId="0">
      <alignment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2" borderId="0" xfId="0" applyFill="1" applyBorder="1" applyAlignment="1">
      <alignment horizontal="center" vertical="center" shrinkToFit="1"/>
    </xf>
    <xf numFmtId="0" fontId="0" fillId="2" borderId="0" xfId="0" applyFill="1" applyBorder="1" applyAlignment="1">
      <alignment horizontal="center" vertical="center"/>
    </xf>
    <xf numFmtId="0" fontId="0" fillId="2" borderId="11" xfId="0" applyFill="1" applyBorder="1" applyAlignment="1">
      <alignment horizontal="center" vertical="center"/>
    </xf>
    <xf numFmtId="0" fontId="0" fillId="3" borderId="0" xfId="0" applyFill="1" applyBorder="1" applyAlignment="1">
      <alignment horizontal="center" vertical="center"/>
    </xf>
    <xf numFmtId="0" fontId="0" fillId="3" borderId="9" xfId="0" applyFill="1" applyBorder="1" applyAlignment="1">
      <alignment horizontal="center" vertical="center"/>
    </xf>
    <xf numFmtId="0" fontId="0" fillId="3" borderId="0" xfId="0" applyFill="1" applyBorder="1" applyAlignment="1">
      <alignment horizontal="center" vertical="center" shrinkToFit="1"/>
    </xf>
    <xf numFmtId="0" fontId="0" fillId="3" borderId="11" xfId="0" applyFill="1" applyBorder="1" applyAlignment="1">
      <alignment horizontal="center" vertical="center"/>
    </xf>
    <xf numFmtId="0" fontId="0" fillId="4" borderId="0" xfId="0" applyFill="1" applyBorder="1" applyAlignment="1">
      <alignment horizontal="center" vertical="center"/>
    </xf>
    <xf numFmtId="0" fontId="0" fillId="4" borderId="9" xfId="0" applyFill="1" applyBorder="1" applyAlignment="1">
      <alignment horizontal="center" vertical="center"/>
    </xf>
    <xf numFmtId="0" fontId="0" fillId="4" borderId="0" xfId="0" applyFill="1" applyBorder="1" applyAlignment="1">
      <alignment horizontal="center" vertical="center" shrinkToFi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11" fillId="4" borderId="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9" xfId="0" applyFont="1" applyFill="1" applyBorder="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Fill="1">
      <alignment vertical="center"/>
    </xf>
    <xf numFmtId="0" fontId="15" fillId="0" borderId="0" xfId="0" applyFont="1" applyFill="1">
      <alignment vertical="center"/>
    </xf>
    <xf numFmtId="0" fontId="14" fillId="0" borderId="0" xfId="0" applyFont="1" applyAlignment="1">
      <alignment vertical="center"/>
    </xf>
    <xf numFmtId="0" fontId="14" fillId="0" borderId="0" xfId="0" applyFont="1" applyFill="1" applyBorder="1" applyAlignment="1">
      <alignment horizontal="center" vertical="center"/>
    </xf>
    <xf numFmtId="0" fontId="14" fillId="0" borderId="0" xfId="0" applyFont="1" applyFill="1" applyBorder="1">
      <alignment vertical="center"/>
    </xf>
    <xf numFmtId="0" fontId="14" fillId="0" borderId="0" xfId="0" applyFont="1" applyAlignment="1">
      <alignment horizontal="right" vertical="center"/>
    </xf>
    <xf numFmtId="0" fontId="14" fillId="0" borderId="0" xfId="0" applyFont="1" applyFill="1" applyAlignment="1">
      <alignment horizontal="right" vertical="center"/>
    </xf>
    <xf numFmtId="0" fontId="7" fillId="4" borderId="0" xfId="0" applyFont="1"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0" fillId="0" borderId="12" xfId="0" applyFill="1" applyBorder="1" applyAlignment="1">
      <alignment horizontal="center" vertical="center"/>
    </xf>
    <xf numFmtId="0" fontId="0" fillId="3" borderId="3" xfId="0" applyFill="1" applyBorder="1" applyAlignment="1">
      <alignment horizontal="center" vertical="center"/>
    </xf>
    <xf numFmtId="0" fontId="4" fillId="0" borderId="5" xfId="0" applyFont="1" applyFill="1" applyBorder="1" applyAlignment="1">
      <alignment horizontal="left" vertical="top"/>
    </xf>
    <xf numFmtId="0" fontId="10" fillId="0" borderId="6" xfId="0" applyFont="1" applyFill="1" applyBorder="1" applyAlignment="1">
      <alignment horizontal="center" vertical="center" shrinkToFit="1"/>
    </xf>
    <xf numFmtId="0" fontId="0" fillId="0" borderId="19"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10" fillId="0" borderId="15" xfId="0" applyFont="1" applyFill="1" applyBorder="1" applyAlignment="1">
      <alignment horizontal="center" vertical="center" shrinkToFit="1"/>
    </xf>
    <xf numFmtId="0" fontId="19" fillId="0" borderId="13" xfId="0" applyFont="1" applyFill="1" applyBorder="1" applyAlignment="1">
      <alignment horizontal="center" vertical="center"/>
    </xf>
    <xf numFmtId="0" fontId="20" fillId="0" borderId="16" xfId="0" applyFont="1" applyFill="1" applyBorder="1" applyAlignment="1">
      <alignment horizontal="center" vertical="center" shrinkToFit="1"/>
    </xf>
    <xf numFmtId="0" fontId="19" fillId="0" borderId="2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0" fillId="0" borderId="0" xfId="0" applyBorder="1" applyAlignment="1">
      <alignment horizontal="center" vertical="center"/>
    </xf>
    <xf numFmtId="0" fontId="0" fillId="3" borderId="17" xfId="0" applyFill="1" applyBorder="1" applyAlignment="1">
      <alignment horizontal="center" vertical="center"/>
    </xf>
    <xf numFmtId="0" fontId="0" fillId="3" borderId="16" xfId="0" applyFill="1" applyBorder="1" applyAlignment="1">
      <alignment horizontal="center" vertical="center"/>
    </xf>
    <xf numFmtId="0" fontId="0" fillId="3" borderId="4" xfId="0" applyFill="1" applyBorder="1" applyAlignment="1">
      <alignment horizontal="center"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22" fillId="2" borderId="23"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26" xfId="0" applyFont="1" applyFill="1" applyBorder="1" applyAlignment="1">
      <alignment horizontal="center" vertical="center"/>
    </xf>
    <xf numFmtId="0" fontId="21" fillId="2"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19" fillId="0" borderId="0" xfId="0" applyFont="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4" xfId="0" applyFill="1" applyBorder="1" applyAlignment="1">
      <alignment horizontal="center" vertical="center"/>
    </xf>
    <xf numFmtId="0" fontId="14" fillId="0" borderId="32" xfId="0" applyFont="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7" xfId="0" applyFill="1" applyBorder="1" applyAlignment="1">
      <alignment horizontal="center" vertical="center"/>
    </xf>
    <xf numFmtId="0" fontId="0" fillId="2" borderId="16" xfId="0" applyFill="1" applyBorder="1" applyAlignment="1">
      <alignment horizontal="center" vertical="center"/>
    </xf>
    <xf numFmtId="0" fontId="0" fillId="2" borderId="3" xfId="0" applyFill="1" applyBorder="1" applyAlignment="1">
      <alignment horizontal="center" vertical="center"/>
    </xf>
    <xf numFmtId="0" fontId="11" fillId="5" borderId="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9" fillId="0" borderId="13" xfId="0" applyFont="1" applyFill="1" applyBorder="1" applyAlignment="1">
      <alignment horizontal="center" vertical="center"/>
    </xf>
    <xf numFmtId="0" fontId="13" fillId="0" borderId="16" xfId="0" applyFont="1" applyFill="1" applyBorder="1" applyAlignment="1">
      <alignment horizontal="center" vertical="center" shrinkToFit="1"/>
    </xf>
    <xf numFmtId="0" fontId="9" fillId="0" borderId="20" xfId="0" applyFont="1" applyFill="1" applyBorder="1" applyAlignment="1">
      <alignment horizontal="center" vertical="center"/>
    </xf>
    <xf numFmtId="0" fontId="9"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4" xfId="0" applyFont="1" applyFill="1" applyBorder="1" applyAlignment="1">
      <alignment horizontal="center" vertical="center"/>
    </xf>
    <xf numFmtId="0" fontId="0" fillId="5"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7" fillId="0" borderId="0" xfId="0" applyFont="1" applyFill="1" applyBorder="1" applyAlignment="1">
      <alignment horizontal="center" vertical="center"/>
    </xf>
    <xf numFmtId="14" fontId="14" fillId="0" borderId="0" xfId="0" applyNumberFormat="1" applyFont="1" applyAlignment="1">
      <alignment horizontal="center" vertical="center"/>
    </xf>
    <xf numFmtId="0" fontId="0" fillId="4" borderId="17" xfId="0" applyFill="1" applyBorder="1" applyAlignment="1">
      <alignment horizontal="center" vertical="center"/>
    </xf>
    <xf numFmtId="0" fontId="0" fillId="4" borderId="4" xfId="0" applyFill="1" applyBorder="1" applyAlignment="1">
      <alignment horizontal="center" vertical="center"/>
    </xf>
    <xf numFmtId="0" fontId="0" fillId="4" borderId="16" xfId="0" applyFill="1" applyBorder="1" applyAlignment="1">
      <alignment horizontal="center" vertical="center"/>
    </xf>
    <xf numFmtId="0" fontId="0" fillId="4" borderId="3" xfId="0" applyFill="1" applyBorder="1" applyAlignment="1">
      <alignment horizontal="center" vertical="center"/>
    </xf>
    <xf numFmtId="0" fontId="25" fillId="0" borderId="0" xfId="0" applyFont="1">
      <alignment vertical="center"/>
    </xf>
    <xf numFmtId="0" fontId="14" fillId="0" borderId="0" xfId="0" applyFont="1" applyFill="1" applyAlignment="1">
      <alignment horizontal="right" vertical="center" wrapText="1"/>
    </xf>
    <xf numFmtId="0" fontId="15" fillId="0" borderId="0" xfId="0" applyFont="1" applyFill="1" applyAlignment="1">
      <alignment horizontal="right" vertical="center"/>
    </xf>
    <xf numFmtId="0" fontId="14" fillId="0" borderId="0" xfId="0" applyFont="1" applyFill="1" applyBorder="1" applyAlignment="1">
      <alignment horizontal="right" vertical="center"/>
    </xf>
    <xf numFmtId="0" fontId="14" fillId="0" borderId="0" xfId="0" applyFont="1" applyAlignment="1">
      <alignment horizontal="right" vertical="center" wrapText="1"/>
    </xf>
    <xf numFmtId="0" fontId="27" fillId="0" borderId="0" xfId="0" applyFont="1" applyAlignment="1">
      <alignment horizontal="left" vertical="center"/>
    </xf>
    <xf numFmtId="0" fontId="2" fillId="0" borderId="0" xfId="0" applyFont="1">
      <alignment vertical="center"/>
    </xf>
    <xf numFmtId="0" fontId="28" fillId="0" borderId="0" xfId="0" applyFont="1" applyBorder="1" applyAlignment="1">
      <alignment horizontal="center" vertical="center"/>
    </xf>
    <xf numFmtId="0" fontId="28" fillId="0" borderId="0" xfId="0" applyFont="1" applyAlignment="1">
      <alignment horizontal="center" vertical="center"/>
    </xf>
    <xf numFmtId="0" fontId="2" fillId="6" borderId="35" xfId="0" applyFont="1" applyFill="1" applyBorder="1" applyAlignment="1">
      <alignment vertical="center" wrapText="1"/>
    </xf>
    <xf numFmtId="0" fontId="2" fillId="6" borderId="35" xfId="0" applyFont="1" applyFill="1" applyBorder="1" applyAlignment="1">
      <alignment horizontal="left" vertical="center" wrapText="1"/>
    </xf>
    <xf numFmtId="0" fontId="29" fillId="0" borderId="0" xfId="0" applyFont="1" applyAlignment="1">
      <alignment horizontal="center" vertical="center" shrinkToFit="1"/>
    </xf>
    <xf numFmtId="0" fontId="3" fillId="6" borderId="0" xfId="0" applyFont="1" applyFill="1" applyAlignment="1">
      <alignment horizontal="center" vertical="center"/>
    </xf>
    <xf numFmtId="0" fontId="29" fillId="3" borderId="35" xfId="0" applyFont="1" applyFill="1" applyBorder="1" applyAlignment="1">
      <alignment horizontal="center" vertical="center" wrapText="1" shrinkToFit="1"/>
    </xf>
    <xf numFmtId="0" fontId="4" fillId="0" borderId="5" xfId="0" applyFont="1" applyFill="1" applyBorder="1" applyAlignment="1">
      <alignment horizontal="center" vertical="top"/>
    </xf>
    <xf numFmtId="0" fontId="29" fillId="2" borderId="35" xfId="0" applyFont="1" applyFill="1" applyBorder="1" applyAlignment="1">
      <alignment horizontal="center" vertical="center" wrapText="1" shrinkToFit="1"/>
    </xf>
    <xf numFmtId="0" fontId="0" fillId="4" borderId="36" xfId="0" applyFill="1" applyBorder="1" applyAlignment="1">
      <alignment horizontal="center" vertical="center"/>
    </xf>
    <xf numFmtId="0" fontId="0" fillId="4" borderId="34" xfId="0" applyFill="1" applyBorder="1" applyAlignment="1">
      <alignment horizontal="center" vertical="center"/>
    </xf>
    <xf numFmtId="0" fontId="0" fillId="4" borderId="8" xfId="0" applyFill="1" applyBorder="1" applyAlignment="1">
      <alignment horizontal="center" vertical="center"/>
    </xf>
    <xf numFmtId="0" fontId="0" fillId="4" borderId="13" xfId="0" applyFill="1" applyBorder="1" applyAlignment="1">
      <alignment horizontal="center" vertical="center"/>
    </xf>
    <xf numFmtId="0" fontId="10" fillId="0" borderId="8" xfId="0" applyFont="1" applyFill="1" applyBorder="1" applyAlignment="1">
      <alignment horizontal="center" vertical="center"/>
    </xf>
    <xf numFmtId="0" fontId="10" fillId="0" borderId="17" xfId="0" applyFont="1" applyFill="1" applyBorder="1" applyAlignment="1">
      <alignment horizontal="center" vertical="center" shrinkToFit="1"/>
    </xf>
    <xf numFmtId="0" fontId="0" fillId="0" borderId="21" xfId="0" applyFill="1" applyBorder="1" applyAlignment="1">
      <alignment horizontal="center" vertical="center"/>
    </xf>
    <xf numFmtId="0" fontId="10" fillId="0" borderId="10" xfId="0" applyFont="1" applyFill="1" applyBorder="1" applyAlignment="1">
      <alignment horizontal="center" vertical="center"/>
    </xf>
    <xf numFmtId="0" fontId="10" fillId="0" borderId="18" xfId="0" applyFont="1" applyFill="1" applyBorder="1" applyAlignment="1">
      <alignment horizontal="center" vertical="center" shrinkToFit="1"/>
    </xf>
    <xf numFmtId="0" fontId="0" fillId="0" borderId="22" xfId="0" applyFill="1" applyBorder="1" applyAlignment="1">
      <alignment horizontal="center" vertical="center"/>
    </xf>
    <xf numFmtId="0" fontId="10" fillId="0" borderId="0" xfId="0" applyFont="1" applyFill="1" applyAlignment="1">
      <alignment horizontal="center" vertical="center" shrinkToFit="1"/>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14" fillId="6" borderId="35" xfId="0" applyFont="1" applyFill="1" applyBorder="1" applyAlignment="1">
      <alignment horizontal="left" vertical="center" wrapText="1"/>
    </xf>
    <xf numFmtId="0" fontId="3" fillId="6" borderId="35" xfId="0" applyFont="1" applyFill="1" applyBorder="1" applyAlignment="1">
      <alignment vertical="center" wrapText="1"/>
    </xf>
    <xf numFmtId="0" fontId="14" fillId="6" borderId="35" xfId="0" applyFont="1" applyFill="1" applyBorder="1" applyAlignment="1">
      <alignment vertical="center" wrapText="1"/>
    </xf>
    <xf numFmtId="0" fontId="32" fillId="6" borderId="35" xfId="0" applyFont="1" applyFill="1" applyBorder="1" applyAlignment="1">
      <alignment horizontal="center" vertical="center"/>
    </xf>
    <xf numFmtId="0" fontId="3" fillId="6" borderId="35" xfId="0" applyFont="1" applyFill="1" applyBorder="1" applyAlignment="1">
      <alignment horizontal="left" vertical="center" wrapText="1"/>
    </xf>
    <xf numFmtId="0" fontId="44" fillId="4" borderId="35" xfId="0" applyFont="1" applyFill="1" applyBorder="1" applyAlignment="1">
      <alignment horizontal="center" vertical="center" wrapText="1" shrinkToFit="1"/>
    </xf>
    <xf numFmtId="0" fontId="36" fillId="6" borderId="35" xfId="0" applyFont="1" applyFill="1" applyBorder="1" applyAlignment="1">
      <alignment vertical="center" wrapText="1"/>
    </xf>
    <xf numFmtId="0" fontId="14" fillId="4" borderId="35" xfId="0" applyFont="1" applyFill="1" applyBorder="1" applyAlignment="1">
      <alignment horizontal="center" vertical="center"/>
    </xf>
    <xf numFmtId="0" fontId="29" fillId="4" borderId="35" xfId="0" applyFont="1" applyFill="1" applyBorder="1" applyAlignment="1">
      <alignment horizontal="center" vertical="center" wrapText="1" shrinkToFit="1"/>
    </xf>
    <xf numFmtId="0" fontId="53" fillId="7" borderId="35" xfId="0" applyFont="1" applyFill="1" applyBorder="1" applyAlignment="1">
      <alignment horizontal="center" vertical="center" shrinkToFit="1"/>
    </xf>
    <xf numFmtId="0" fontId="53" fillId="3" borderId="35" xfId="0" applyFont="1" applyFill="1" applyBorder="1" applyAlignment="1">
      <alignment horizontal="center" vertical="center" shrinkToFit="1"/>
    </xf>
    <xf numFmtId="0" fontId="53" fillId="2" borderId="35" xfId="0" applyFont="1" applyFill="1" applyBorder="1" applyAlignment="1">
      <alignment horizontal="center" vertical="center" shrinkToFit="1"/>
    </xf>
    <xf numFmtId="0" fontId="51" fillId="6" borderId="35" xfId="0" applyFont="1" applyFill="1" applyBorder="1" applyAlignment="1">
      <alignment horizontal="center" vertical="center" wrapText="1"/>
    </xf>
    <xf numFmtId="0" fontId="52" fillId="4" borderId="35" xfId="0" applyFont="1" applyFill="1" applyBorder="1" applyAlignment="1">
      <alignment horizontal="center" vertical="center" shrinkToFit="1"/>
    </xf>
    <xf numFmtId="0" fontId="53" fillId="4" borderId="35" xfId="0" applyFont="1" applyFill="1" applyBorder="1" applyAlignment="1">
      <alignment horizontal="center" vertical="center" shrinkToFit="1"/>
    </xf>
    <xf numFmtId="0" fontId="62" fillId="4" borderId="35" xfId="0" applyFont="1" applyFill="1" applyBorder="1" applyAlignment="1">
      <alignment horizontal="center" vertical="center" wrapText="1" shrinkToFit="1"/>
    </xf>
    <xf numFmtId="0" fontId="2" fillId="6" borderId="35" xfId="0" applyFont="1" applyFill="1" applyBorder="1" applyAlignment="1">
      <alignment horizontal="left" vertical="top" wrapText="1"/>
    </xf>
    <xf numFmtId="0" fontId="61" fillId="7" borderId="35" xfId="0" applyFont="1" applyFill="1" applyBorder="1" applyAlignment="1">
      <alignment horizontal="center" vertical="center"/>
    </xf>
    <xf numFmtId="0" fontId="61" fillId="3" borderId="35" xfId="0" applyFont="1" applyFill="1" applyBorder="1" applyAlignment="1">
      <alignment horizontal="center" vertical="center"/>
    </xf>
    <xf numFmtId="0" fontId="61" fillId="2" borderId="35" xfId="0" applyFont="1" applyFill="1" applyBorder="1" applyAlignment="1">
      <alignment horizontal="center" vertical="center"/>
    </xf>
    <xf numFmtId="0" fontId="61" fillId="4" borderId="35" xfId="0" applyFont="1" applyFill="1" applyBorder="1" applyAlignment="1">
      <alignment horizontal="center" vertical="center"/>
    </xf>
    <xf numFmtId="0" fontId="2" fillId="6" borderId="37" xfId="0" applyFont="1" applyFill="1" applyBorder="1">
      <alignment vertical="center"/>
    </xf>
    <xf numFmtId="0" fontId="2" fillId="6" borderId="37" xfId="0" applyFont="1" applyFill="1" applyBorder="1" applyAlignment="1">
      <alignment horizontal="left" vertical="center"/>
    </xf>
    <xf numFmtId="0" fontId="53" fillId="4" borderId="35" xfId="0" applyFont="1" applyFill="1" applyBorder="1" applyAlignment="1">
      <alignment horizontal="center" vertical="center" wrapText="1" shrinkToFit="1"/>
    </xf>
    <xf numFmtId="0" fontId="62" fillId="6" borderId="35" xfId="0" applyFont="1" applyFill="1" applyBorder="1" applyAlignment="1">
      <alignment horizontal="center" vertical="center" wrapText="1"/>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pplyFill="1">
      <alignment vertical="center"/>
    </xf>
    <xf numFmtId="0" fontId="36" fillId="0" borderId="0" xfId="0" applyFont="1" applyFill="1" applyAlignment="1">
      <alignment vertical="center" wrapText="1"/>
    </xf>
    <xf numFmtId="0" fontId="63" fillId="0" borderId="0" xfId="0" applyFont="1" applyFill="1">
      <alignment vertical="center"/>
    </xf>
    <xf numFmtId="0" fontId="36" fillId="0" borderId="0" xfId="0" applyFont="1" applyAlignment="1">
      <alignment vertical="center"/>
    </xf>
    <xf numFmtId="0" fontId="36" fillId="0" borderId="0" xfId="0" applyFont="1" applyAlignment="1">
      <alignment horizontal="right" vertical="center"/>
    </xf>
    <xf numFmtId="49" fontId="36" fillId="0" borderId="0" xfId="0" applyNumberFormat="1" applyFont="1" applyAlignment="1">
      <alignment horizontal="center" vertical="center"/>
    </xf>
    <xf numFmtId="0" fontId="36" fillId="0" borderId="0" xfId="0" applyFont="1" applyFill="1" applyAlignment="1">
      <alignment horizontal="right" vertical="center"/>
    </xf>
    <xf numFmtId="0" fontId="46" fillId="0" borderId="0" xfId="0" applyFont="1">
      <alignment vertical="center"/>
    </xf>
    <xf numFmtId="0" fontId="64" fillId="2" borderId="3" xfId="0" applyFont="1" applyFill="1" applyBorder="1" applyAlignment="1" applyProtection="1">
      <alignment horizontal="center" vertical="center"/>
      <protection locked="0"/>
    </xf>
    <xf numFmtId="0" fontId="64" fillId="2" borderId="1" xfId="0" applyFont="1" applyFill="1" applyBorder="1" applyAlignment="1" applyProtection="1">
      <alignment horizontal="center" vertical="center"/>
      <protection locked="0"/>
    </xf>
    <xf numFmtId="0" fontId="64" fillId="2" borderId="2" xfId="0" applyFont="1" applyFill="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0" xfId="0" applyFont="1" applyFill="1" applyAlignment="1">
      <alignment vertical="center"/>
    </xf>
    <xf numFmtId="0" fontId="14" fillId="0" borderId="0" xfId="0" applyFont="1" applyBorder="1">
      <alignment vertical="center"/>
    </xf>
    <xf numFmtId="0" fontId="14" fillId="0" borderId="0" xfId="0" applyFont="1" applyBorder="1" applyAlignment="1">
      <alignment horizontal="right" vertical="center"/>
    </xf>
    <xf numFmtId="0" fontId="14" fillId="6" borderId="0" xfId="0" applyFont="1" applyFill="1" applyBorder="1" applyAlignment="1">
      <alignment horizontal="right" vertical="center"/>
    </xf>
    <xf numFmtId="0" fontId="14" fillId="6" borderId="0" xfId="0" applyFont="1" applyFill="1" applyBorder="1">
      <alignment vertical="center"/>
    </xf>
    <xf numFmtId="176" fontId="14" fillId="6" borderId="0" xfId="0" applyNumberFormat="1" applyFont="1" applyFill="1" applyBorder="1" applyAlignment="1">
      <alignment horizontal="center" vertical="center"/>
    </xf>
    <xf numFmtId="14" fontId="63" fillId="2" borderId="1" xfId="0" applyNumberFormat="1" applyFont="1" applyFill="1" applyBorder="1" applyAlignment="1" applyProtection="1">
      <alignment horizontal="center" vertical="center"/>
      <protection locked="0"/>
    </xf>
    <xf numFmtId="0" fontId="66" fillId="0" borderId="35" xfId="0" applyFont="1" applyFill="1" applyBorder="1" applyAlignment="1">
      <alignment vertical="center" wrapText="1"/>
    </xf>
    <xf numFmtId="0" fontId="67" fillId="0" borderId="35" xfId="0" applyFont="1" applyFill="1" applyBorder="1" applyAlignment="1">
      <alignment horizontal="left" vertical="center" wrapText="1"/>
    </xf>
    <xf numFmtId="0" fontId="68" fillId="0" borderId="35" xfId="0" applyFont="1" applyFill="1" applyBorder="1" applyAlignment="1">
      <alignment horizontal="left" vertical="center" wrapText="1"/>
    </xf>
    <xf numFmtId="0" fontId="2" fillId="0" borderId="0" xfId="0" applyFont="1" applyFill="1">
      <alignment vertical="center"/>
    </xf>
    <xf numFmtId="0" fontId="2" fillId="0" borderId="0" xfId="0" applyFont="1" applyFill="1" applyAlignment="1">
      <alignment horizontal="left" vertical="center"/>
    </xf>
    <xf numFmtId="0" fontId="14" fillId="0" borderId="35" xfId="0" applyFont="1" applyFill="1" applyBorder="1" applyAlignment="1">
      <alignment horizontal="left" wrapText="1"/>
    </xf>
    <xf numFmtId="0" fontId="29" fillId="0" borderId="0" xfId="0" applyFont="1" applyFill="1" applyBorder="1" applyAlignment="1">
      <alignment horizontal="center" vertical="center" shrinkToFit="1"/>
    </xf>
    <xf numFmtId="0" fontId="28" fillId="0" borderId="0" xfId="0" applyFont="1" applyFill="1" applyAlignment="1">
      <alignment horizontal="center" vertical="center"/>
    </xf>
    <xf numFmtId="14" fontId="14" fillId="0" borderId="0" xfId="0" applyNumberFormat="1" applyFont="1" applyFill="1">
      <alignment vertical="center"/>
    </xf>
    <xf numFmtId="14" fontId="14" fillId="0" borderId="0" xfId="0" applyNumberFormat="1" applyFont="1" applyAlignment="1">
      <alignment horizontal="right" vertical="center"/>
    </xf>
    <xf numFmtId="14" fontId="14" fillId="0" borderId="0" xfId="0" applyNumberFormat="1" applyFont="1">
      <alignment vertical="center"/>
    </xf>
    <xf numFmtId="0" fontId="0" fillId="0" borderId="0" xfId="0" applyFill="1" applyBorder="1" applyAlignment="1">
      <alignment horizontal="left" vertical="center"/>
    </xf>
    <xf numFmtId="0" fontId="55" fillId="6" borderId="35" xfId="0" applyFont="1" applyFill="1" applyBorder="1" applyAlignment="1">
      <alignment horizontal="left" vertical="center" wrapText="1"/>
    </xf>
    <xf numFmtId="0" fontId="52" fillId="4" borderId="35" xfId="0" applyFont="1" applyFill="1" applyBorder="1" applyAlignment="1">
      <alignment horizontal="center" vertical="center" wrapText="1" shrinkToFit="1"/>
    </xf>
    <xf numFmtId="0" fontId="45" fillId="0" borderId="8" xfId="0" applyFont="1" applyFill="1" applyBorder="1" applyAlignment="1">
      <alignment horizontal="left" vertical="center" shrinkToFit="1"/>
    </xf>
    <xf numFmtId="0" fontId="45" fillId="0" borderId="0" xfId="0" applyFont="1" applyFill="1" applyBorder="1" applyAlignment="1">
      <alignment horizontal="left" vertical="center" shrinkToFit="1"/>
    </xf>
    <xf numFmtId="0" fontId="45" fillId="0" borderId="8" xfId="0" applyFont="1" applyBorder="1" applyAlignment="1">
      <alignment horizontal="left" vertical="center" wrapText="1"/>
    </xf>
    <xf numFmtId="0" fontId="45" fillId="0" borderId="0" xfId="0" applyFont="1" applyBorder="1" applyAlignment="1">
      <alignment horizontal="left" vertical="center" wrapText="1"/>
    </xf>
  </cellXfs>
  <cellStyles count="1">
    <cellStyle name="標準" xfId="0" builtinId="0"/>
  </cellStyles>
  <dxfs count="6">
    <dxf>
      <font>
        <color theme="0"/>
      </font>
    </dxf>
    <dxf>
      <fill>
        <patternFill>
          <bgColor theme="0"/>
        </patternFill>
      </fill>
    </dxf>
    <dxf>
      <fill>
        <patternFill>
          <bgColor theme="0"/>
        </patternFill>
      </fill>
    </dxf>
    <dxf>
      <fill>
        <patternFill>
          <bgColor theme="1" tint="0.499984740745262"/>
        </patternFill>
      </fill>
    </dxf>
    <dxf>
      <font>
        <color auto="1"/>
      </font>
      <fill>
        <patternFill>
          <bgColor theme="1" tint="0.499984740745262"/>
        </patternFill>
      </fill>
    </dxf>
    <dxf>
      <fill>
        <patternFill>
          <bgColor theme="0"/>
        </patternFill>
      </fill>
    </dxf>
  </dxfs>
  <tableStyles count="0" defaultTableStyle="TableStyleMedium2" defaultPivotStyle="PivotStyleLight16"/>
  <colors>
    <mruColors>
      <color rgb="FFFF9999"/>
      <color rgb="FFCCCCFF"/>
      <color rgb="FFFF0066"/>
      <color rgb="FF6600CC"/>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12481;&#12455;&#12483;&#12463;&#12471;&#12540;&#12488;!A32"/><Relationship Id="rId3" Type="http://schemas.openxmlformats.org/officeDocument/2006/relationships/image" Target="../media/image2.emf"/><Relationship Id="rId7" Type="http://schemas.openxmlformats.org/officeDocument/2006/relationships/hyperlink" Target="#&#12481;&#12455;&#12483;&#12463;&#12471;&#12540;&#12488;!A24"/><Relationship Id="rId2" Type="http://schemas.openxmlformats.org/officeDocument/2006/relationships/image" Target="../media/image1.emf"/><Relationship Id="rId1" Type="http://schemas.openxmlformats.org/officeDocument/2006/relationships/hyperlink" Target="#&#12481;&#12455;&#12483;&#12463;&#12471;&#12540;&#12488;!A34"/><Relationship Id="rId6" Type="http://schemas.openxmlformats.org/officeDocument/2006/relationships/image" Target="../media/image5.emf"/><Relationship Id="rId11" Type="http://schemas.openxmlformats.org/officeDocument/2006/relationships/hyperlink" Target="https://www.pref.osaka.lg.jp/documents/10906/taishokutetuduki.docx" TargetMode="External"/><Relationship Id="rId5" Type="http://schemas.openxmlformats.org/officeDocument/2006/relationships/image" Target="../media/image4.emf"/><Relationship Id="rId10" Type="http://schemas.openxmlformats.org/officeDocument/2006/relationships/hyperlink" Target="#&#12481;&#12455;&#12483;&#12463;&#12471;&#12540;&#12488;!A1"/><Relationship Id="rId4" Type="http://schemas.openxmlformats.org/officeDocument/2006/relationships/image" Target="../media/image3.emf"/><Relationship Id="rId9" Type="http://schemas.openxmlformats.org/officeDocument/2006/relationships/hyperlink" Target="#&#12481;&#12455;&#12483;&#12463;&#12471;&#12540;&#12488;!A28"/></Relationships>
</file>

<file path=xl/drawings/_rels/drawing3.x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478972</xdr:colOff>
      <xdr:row>0</xdr:row>
      <xdr:rowOff>163286</xdr:rowOff>
    </xdr:from>
    <xdr:to>
      <xdr:col>3</xdr:col>
      <xdr:colOff>647700</xdr:colOff>
      <xdr:row>0</xdr:row>
      <xdr:rowOff>1284514</xdr:rowOff>
    </xdr:to>
    <xdr:sp macro="" textlink="">
      <xdr:nvSpPr>
        <xdr:cNvPr id="2" name="テキスト ボックス 1">
          <a:extLst>
            <a:ext uri="{FF2B5EF4-FFF2-40B4-BE49-F238E27FC236}">
              <a16:creationId xmlns:a16="http://schemas.microsoft.com/office/drawing/2014/main" id="{C82970B7-CFB8-4405-94DF-B63A7DD8279E}"/>
            </a:ext>
          </a:extLst>
        </xdr:cNvPr>
        <xdr:cNvSpPr txBox="1"/>
      </xdr:nvSpPr>
      <xdr:spPr>
        <a:xfrm>
          <a:off x="478972" y="163286"/>
          <a:ext cx="9969953" cy="1121228"/>
        </a:xfrm>
        <a:prstGeom prst="horizontalScroll">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退職予定者の財形貯蓄手続き</a:t>
          </a:r>
          <a:r>
            <a:rPr kumimoji="1" lang="ja-JP" altLang="en-US" sz="3600" b="0"/>
            <a:t>チェックシート</a:t>
          </a:r>
        </a:p>
      </xdr:txBody>
    </xdr:sp>
    <xdr:clientData/>
  </xdr:twoCellAnchor>
  <xdr:twoCellAnchor>
    <xdr:from>
      <xdr:col>0</xdr:col>
      <xdr:colOff>265339</xdr:colOff>
      <xdr:row>33</xdr:row>
      <xdr:rowOff>104774</xdr:rowOff>
    </xdr:from>
    <xdr:to>
      <xdr:col>5</xdr:col>
      <xdr:colOff>85725</xdr:colOff>
      <xdr:row>33</xdr:row>
      <xdr:rowOff>4933950</xdr:rowOff>
    </xdr:to>
    <xdr:sp macro="" textlink="">
      <xdr:nvSpPr>
        <xdr:cNvPr id="3" name="テキスト ボックス 2">
          <a:extLst>
            <a:ext uri="{FF2B5EF4-FFF2-40B4-BE49-F238E27FC236}">
              <a16:creationId xmlns:a16="http://schemas.microsoft.com/office/drawing/2014/main" id="{A9CEAA25-8A06-4291-A030-1E6F7B6ABE82}"/>
            </a:ext>
          </a:extLst>
        </xdr:cNvPr>
        <xdr:cNvSpPr txBox="1"/>
      </xdr:nvSpPr>
      <xdr:spPr>
        <a:xfrm>
          <a:off x="265339" y="35204399"/>
          <a:ext cx="12631511" cy="4829176"/>
        </a:xfrm>
        <a:prstGeom prst="rect">
          <a:avLst/>
        </a:prstGeom>
        <a:solidFill>
          <a:schemeClr val="lt1"/>
        </a:solidFill>
        <a:ln w="952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3200" b="1">
              <a:solidFill>
                <a:srgbClr val="0070C0"/>
              </a:solidFill>
            </a:rPr>
            <a:t>すでに大阪府より退職済の場合</a:t>
          </a:r>
          <a:endParaRPr kumimoji="1" lang="en-US" altLang="ja-JP" sz="3200" b="1">
            <a:solidFill>
              <a:srgbClr val="0070C0"/>
            </a:solidFill>
          </a:endParaRPr>
        </a:p>
        <a:p>
          <a:pPr algn="l"/>
          <a:endParaRPr kumimoji="1" lang="en-US" altLang="ja-JP" sz="3600" b="1">
            <a:solidFill>
              <a:srgbClr val="0070C0"/>
            </a:solidFill>
          </a:endParaRPr>
        </a:p>
        <a:p>
          <a:pPr algn="l"/>
          <a:endParaRPr kumimoji="1" lang="en-US" altLang="ja-JP" sz="2800" b="1">
            <a:solidFill>
              <a:srgbClr val="0070C0"/>
            </a:solidFill>
          </a:endParaRPr>
        </a:p>
        <a:p>
          <a:pPr algn="l"/>
          <a:r>
            <a:rPr kumimoji="1" lang="ja-JP" altLang="en-US" sz="2000"/>
            <a:t>退職時点で給与の支給はなくなっているため、</a:t>
          </a:r>
          <a:endParaRPr kumimoji="1" lang="en-US" altLang="ja-JP" sz="2000"/>
        </a:p>
        <a:p>
          <a:pPr algn="l"/>
          <a:r>
            <a:rPr kumimoji="1" lang="ja-JP" altLang="en-US" sz="2000"/>
            <a:t>何も手続きをしていない場合は、現在</a:t>
          </a:r>
          <a:r>
            <a:rPr kumimoji="1" lang="ja-JP" altLang="en-US" sz="2000" b="1"/>
            <a:t>金融機関にて貯蓄を保有している状態となっています。</a:t>
          </a:r>
          <a:endParaRPr kumimoji="1" lang="en-US" altLang="ja-JP" sz="2000" b="1"/>
        </a:p>
        <a:p>
          <a:pPr algn="l"/>
          <a:r>
            <a:rPr kumimoji="1" lang="ja-JP" altLang="en-US" sz="2000"/>
            <a:t>すでに退職済みのため、勤務先を通じての手続きは一切できません。</a:t>
          </a:r>
          <a:endParaRPr kumimoji="1" lang="en-US" altLang="ja-JP" sz="2000"/>
        </a:p>
        <a:p>
          <a:pPr algn="l"/>
          <a:r>
            <a:rPr kumimoji="1" lang="ja-JP" altLang="en-US" sz="2000" b="1"/>
            <a:t>本人から直接金融機関あて問い合わせのうえ、金融機関所定の方法で解約等の手続きを行ってください。</a:t>
          </a:r>
          <a:endParaRPr kumimoji="1" lang="en-US" altLang="ja-JP" sz="2000" b="1"/>
        </a:p>
        <a:p>
          <a:pPr algn="l"/>
          <a:endParaRPr kumimoji="1" lang="en-US" altLang="ja-JP" sz="2000" b="1"/>
        </a:p>
        <a:p>
          <a:pPr algn="l"/>
          <a:r>
            <a:rPr kumimoji="1" lang="en-US" altLang="ja-JP" sz="2000"/>
            <a:t>※</a:t>
          </a:r>
          <a:r>
            <a:rPr kumimoji="1" lang="ja-JP" altLang="en-US" sz="2000"/>
            <a:t>　</a:t>
          </a:r>
          <a:r>
            <a:rPr kumimoji="1" lang="ja-JP" altLang="en-US" sz="2000" b="1" u="sng"/>
            <a:t>退職月の翌月下旬以降に、金融機関と本人間での手続きが可能</a:t>
          </a:r>
          <a:r>
            <a:rPr kumimoji="1" lang="ja-JP" altLang="en-US" sz="2000"/>
            <a:t>となります。</a:t>
          </a:r>
          <a:endParaRPr kumimoji="1" lang="en-US" altLang="ja-JP" sz="2000"/>
        </a:p>
        <a:p>
          <a:pPr algn="l"/>
          <a:r>
            <a:rPr kumimoji="1" lang="ja-JP" altLang="en-US" sz="2000"/>
            <a:t>　　（</a:t>
          </a:r>
          <a:r>
            <a:rPr kumimoji="1" lang="ja-JP" altLang="ja-JP" sz="2000" u="sng">
              <a:solidFill>
                <a:schemeClr val="dk1"/>
              </a:solidFill>
              <a:effectLst/>
              <a:latin typeface="+mn-lt"/>
              <a:ea typeface="+mn-ea"/>
              <a:cs typeface="+mn-cs"/>
            </a:rPr>
            <a:t>退職月の翌月</a:t>
          </a:r>
          <a:r>
            <a:rPr kumimoji="1" lang="ja-JP" altLang="en-US" sz="2000" u="sng">
              <a:solidFill>
                <a:schemeClr val="dk1"/>
              </a:solidFill>
              <a:effectLst/>
              <a:latin typeface="+mn-lt"/>
              <a:ea typeface="+mn-ea"/>
              <a:cs typeface="+mn-cs"/>
            </a:rPr>
            <a:t>中旬に、金融機関あて、該当職員が退職した旨の通知を福利課から送付</a:t>
          </a:r>
          <a:r>
            <a:rPr kumimoji="1" lang="ja-JP" altLang="en-US" sz="2000" u="none">
              <a:solidFill>
                <a:schemeClr val="dk1"/>
              </a:solidFill>
              <a:effectLst/>
              <a:latin typeface="+mn-lt"/>
              <a:ea typeface="+mn-ea"/>
              <a:cs typeface="+mn-cs"/>
            </a:rPr>
            <a:t>するためです</a:t>
          </a:r>
          <a:r>
            <a:rPr kumimoji="1" lang="ja-JP" altLang="en-US" sz="2000" u="none"/>
            <a:t>）</a:t>
          </a:r>
          <a:endParaRPr kumimoji="1" lang="ja-JP" altLang="en-US" sz="1400" u="none"/>
        </a:p>
      </xdr:txBody>
    </xdr:sp>
    <xdr:clientData/>
  </xdr:twoCellAnchor>
  <xdr:twoCellAnchor>
    <xdr:from>
      <xdr:col>2</xdr:col>
      <xdr:colOff>4733366</xdr:colOff>
      <xdr:row>3</xdr:row>
      <xdr:rowOff>581025</xdr:rowOff>
    </xdr:from>
    <xdr:to>
      <xdr:col>3</xdr:col>
      <xdr:colOff>933450</xdr:colOff>
      <xdr:row>5</xdr:row>
      <xdr:rowOff>14328</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8EE9CA03-243A-4262-BE4A-50FFB778F69A}"/>
            </a:ext>
          </a:extLst>
        </xdr:cNvPr>
        <xdr:cNvSpPr txBox="1"/>
      </xdr:nvSpPr>
      <xdr:spPr>
        <a:xfrm>
          <a:off x="6295466" y="2971800"/>
          <a:ext cx="4334434" cy="690603"/>
        </a:xfrm>
        <a:prstGeom prst="bevel">
          <a:avLst/>
        </a:prstGeom>
        <a:solidFill>
          <a:srgbClr val="CCCCFF"/>
        </a:solidFill>
        <a:ln w="3175" cmpd="sng">
          <a:solidFill>
            <a:srgbClr val="CC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n w="3175">
                <a:noFill/>
              </a:ln>
              <a:solidFill>
                <a:sysClr val="windowText" lastClr="000000"/>
              </a:solidFill>
            </a:rPr>
            <a:t>すでに大阪府を退職済の場合はこちら</a:t>
          </a:r>
        </a:p>
      </xdr:txBody>
    </xdr:sp>
    <xdr:clientData/>
  </xdr:twoCellAnchor>
  <xdr:twoCellAnchor>
    <xdr:from>
      <xdr:col>4</xdr:col>
      <xdr:colOff>335280</xdr:colOff>
      <xdr:row>0</xdr:row>
      <xdr:rowOff>111760</xdr:rowOff>
    </xdr:from>
    <xdr:to>
      <xdr:col>6</xdr:col>
      <xdr:colOff>1263650</xdr:colOff>
      <xdr:row>0</xdr:row>
      <xdr:rowOff>1117600</xdr:rowOff>
    </xdr:to>
    <xdr:sp macro="" textlink="">
      <xdr:nvSpPr>
        <xdr:cNvPr id="5" name="テキスト ボックス 4">
          <a:extLst>
            <a:ext uri="{FF2B5EF4-FFF2-40B4-BE49-F238E27FC236}">
              <a16:creationId xmlns:a16="http://schemas.microsoft.com/office/drawing/2014/main" id="{A58EFC9B-886A-44A2-B52A-9277EB681186}"/>
            </a:ext>
          </a:extLst>
        </xdr:cNvPr>
        <xdr:cNvSpPr txBox="1"/>
      </xdr:nvSpPr>
      <xdr:spPr>
        <a:xfrm>
          <a:off x="11551920" y="111760"/>
          <a:ext cx="4077970" cy="1005840"/>
        </a:xfrm>
        <a:prstGeom prst="wedgeRoundRectCallout">
          <a:avLst>
            <a:gd name="adj1" fmla="val 841"/>
            <a:gd name="adj2" fmla="val 72830"/>
            <a:gd name="adj3" fmla="val 16667"/>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u="sng"/>
            <a:t>黄色のセル</a:t>
          </a:r>
          <a:r>
            <a:rPr kumimoji="1" lang="ja-JP" altLang="en-US" sz="1800" b="0"/>
            <a:t>に、</a:t>
          </a:r>
          <a:r>
            <a:rPr kumimoji="1" lang="ja-JP" altLang="en-US" sz="1800" b="1" u="sng"/>
            <a:t>上から順番に</a:t>
          </a:r>
          <a:endParaRPr kumimoji="1" lang="en-US" altLang="ja-JP" sz="1800" b="1" u="sng"/>
        </a:p>
        <a:p>
          <a:pPr algn="ctr"/>
          <a:r>
            <a:rPr kumimoji="1" lang="ja-JP" altLang="ja-JP" sz="1800" b="0">
              <a:solidFill>
                <a:schemeClr val="dk1"/>
              </a:solidFill>
              <a:effectLst/>
              <a:latin typeface="+mn-lt"/>
              <a:ea typeface="+mn-ea"/>
              <a:cs typeface="+mn-cs"/>
            </a:rPr>
            <a:t>必要事項を</a:t>
          </a:r>
          <a:r>
            <a:rPr kumimoji="1" lang="ja-JP" altLang="en-US" sz="1800" b="0"/>
            <a:t>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2437130</xdr:colOff>
          <xdr:row>21</xdr:row>
          <xdr:rowOff>409575</xdr:rowOff>
        </xdr:from>
        <xdr:to>
          <xdr:col>2</xdr:col>
          <xdr:colOff>5810250</xdr:colOff>
          <xdr:row>21</xdr:row>
          <xdr:rowOff>1571624</xdr:rowOff>
        </xdr:to>
        <xdr:pic>
          <xdr:nvPicPr>
            <xdr:cNvPr id="6" name="図 5">
              <a:extLst>
                <a:ext uri="{FF2B5EF4-FFF2-40B4-BE49-F238E27FC236}">
                  <a16:creationId xmlns:a16="http://schemas.microsoft.com/office/drawing/2014/main" id="{F5911B74-DF20-4F77-AFED-6F8CFA714654}"/>
                </a:ext>
              </a:extLst>
            </xdr:cNvPr>
            <xdr:cNvPicPr>
              <a:picLocks noChangeAspect="1" noChangeArrowheads="1"/>
              <a:extLst>
                <a:ext uri="{84589F7E-364E-4C9E-8A38-B11213B215E9}">
                  <a14:cameraTool cellRange="判定表示用一般１" spid="_x0000_s1857"/>
                </a:ext>
              </a:extLst>
            </xdr:cNvPicPr>
          </xdr:nvPicPr>
          <xdr:blipFill rotWithShape="1">
            <a:blip xmlns:r="http://schemas.openxmlformats.org/officeDocument/2006/relationships" r:embed="rId2"/>
            <a:srcRect t="30290" r="2064" b="31392"/>
            <a:stretch>
              <a:fillRect/>
            </a:stretch>
          </xdr:blipFill>
          <xdr:spPr bwMode="auto">
            <a:xfrm>
              <a:off x="3999230" y="16154400"/>
              <a:ext cx="3373120" cy="1162049"/>
            </a:xfrm>
            <a:prstGeom prst="rect">
              <a:avLst/>
            </a:prstGeom>
            <a:noFill/>
            <a:ln w="28575">
              <a:solidFill>
                <a:sysClr val="windowText" lastClr="000000"/>
              </a:solidFill>
            </a:ln>
            <a:effectLst/>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309880</xdr:colOff>
          <xdr:row>23</xdr:row>
          <xdr:rowOff>85725</xdr:rowOff>
        </xdr:from>
        <xdr:to>
          <xdr:col>2</xdr:col>
          <xdr:colOff>6418580</xdr:colOff>
          <xdr:row>23</xdr:row>
          <xdr:rowOff>3103245</xdr:rowOff>
        </xdr:to>
        <xdr:pic>
          <xdr:nvPicPr>
            <xdr:cNvPr id="8" name="図 7">
              <a:extLst>
                <a:ext uri="{FF2B5EF4-FFF2-40B4-BE49-F238E27FC236}">
                  <a16:creationId xmlns:a16="http://schemas.microsoft.com/office/drawing/2014/main" id="{6E6B28CB-E813-4B74-A623-7DEBA641199E}"/>
                </a:ext>
              </a:extLst>
            </xdr:cNvPr>
            <xdr:cNvPicPr>
              <a:picLocks noChangeAspect="1" noChangeArrowheads="1"/>
              <a:extLst>
                <a:ext uri="{84589F7E-364E-4C9E-8A38-B11213B215E9}">
                  <a14:cameraTool cellRange="判定表示用一般２" spid="_x0000_s1858"/>
                </a:ext>
              </a:extLst>
            </xdr:cNvPicPr>
          </xdr:nvPicPr>
          <xdr:blipFill>
            <a:blip xmlns:r="http://schemas.openxmlformats.org/officeDocument/2006/relationships" r:embed="rId3"/>
            <a:srcRect/>
            <a:stretch>
              <a:fillRect/>
            </a:stretch>
          </xdr:blipFill>
          <xdr:spPr bwMode="auto">
            <a:xfrm>
              <a:off x="309880" y="14097000"/>
              <a:ext cx="7670800" cy="30175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6934200</xdr:colOff>
          <xdr:row>23</xdr:row>
          <xdr:rowOff>85725</xdr:rowOff>
        </xdr:from>
        <xdr:to>
          <xdr:col>7</xdr:col>
          <xdr:colOff>782955</xdr:colOff>
          <xdr:row>23</xdr:row>
          <xdr:rowOff>3118485</xdr:rowOff>
        </xdr:to>
        <xdr:pic>
          <xdr:nvPicPr>
            <xdr:cNvPr id="9" name="図 8">
              <a:extLst>
                <a:ext uri="{FF2B5EF4-FFF2-40B4-BE49-F238E27FC236}">
                  <a16:creationId xmlns:a16="http://schemas.microsoft.com/office/drawing/2014/main" id="{64945E98-228E-4A61-ABC0-CDCB44DA9C89}"/>
                </a:ext>
              </a:extLst>
            </xdr:cNvPr>
            <xdr:cNvPicPr preferRelativeResize="0">
              <a:picLocks noChangeAspect="1" noChangeArrowheads="1"/>
              <a:extLst>
                <a:ext uri="{84589F7E-364E-4C9E-8A38-B11213B215E9}">
                  <a14:cameraTool cellRange="判定表示用一般３" spid="_x0000_s1859"/>
                </a:ext>
              </a:extLst>
            </xdr:cNvPicPr>
          </xdr:nvPicPr>
          <xdr:blipFill>
            <a:blip xmlns:r="http://schemas.openxmlformats.org/officeDocument/2006/relationships" r:embed="rId4"/>
            <a:stretch>
              <a:fillRect/>
            </a:stretch>
          </xdr:blipFill>
          <xdr:spPr bwMode="auto">
            <a:xfrm>
              <a:off x="8496300" y="18288000"/>
              <a:ext cx="8260080" cy="303276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476250</xdr:colOff>
      <xdr:row>21</xdr:row>
      <xdr:rowOff>422910</xdr:rowOff>
    </xdr:from>
    <xdr:to>
      <xdr:col>2</xdr:col>
      <xdr:colOff>2352675</xdr:colOff>
      <xdr:row>21</xdr:row>
      <xdr:rowOff>1533525</xdr:rowOff>
    </xdr:to>
    <xdr:sp macro="" textlink="">
      <xdr:nvSpPr>
        <xdr:cNvPr id="10" name="矢印: 五方向 9">
          <a:extLst>
            <a:ext uri="{FF2B5EF4-FFF2-40B4-BE49-F238E27FC236}">
              <a16:creationId xmlns:a16="http://schemas.microsoft.com/office/drawing/2014/main" id="{0E062421-1E37-4A43-918F-36711E59382F}"/>
            </a:ext>
          </a:extLst>
        </xdr:cNvPr>
        <xdr:cNvSpPr/>
      </xdr:nvSpPr>
      <xdr:spPr>
        <a:xfrm>
          <a:off x="476250" y="11976735"/>
          <a:ext cx="3438525" cy="1110615"/>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t>一般財形</a:t>
          </a:r>
        </a:p>
      </xdr:txBody>
    </xdr:sp>
    <xdr:clientData/>
  </xdr:twoCellAnchor>
  <xdr:twoCellAnchor>
    <xdr:from>
      <xdr:col>0</xdr:col>
      <xdr:colOff>323851</xdr:colOff>
      <xdr:row>22</xdr:row>
      <xdr:rowOff>38100</xdr:rowOff>
    </xdr:from>
    <xdr:to>
      <xdr:col>2</xdr:col>
      <xdr:colOff>114301</xdr:colOff>
      <xdr:row>22</xdr:row>
      <xdr:rowOff>523875</xdr:rowOff>
    </xdr:to>
    <xdr:sp macro="" textlink="">
      <xdr:nvSpPr>
        <xdr:cNvPr id="11" name="四角形: 角を丸くする 10">
          <a:extLst>
            <a:ext uri="{FF2B5EF4-FFF2-40B4-BE49-F238E27FC236}">
              <a16:creationId xmlns:a16="http://schemas.microsoft.com/office/drawing/2014/main" id="{16637ED7-8A30-4102-8344-B660ABEB0FEE}"/>
            </a:ext>
          </a:extLst>
        </xdr:cNvPr>
        <xdr:cNvSpPr/>
      </xdr:nvSpPr>
      <xdr:spPr>
        <a:xfrm>
          <a:off x="323851" y="13496925"/>
          <a:ext cx="135255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手続内容</a:t>
          </a:r>
        </a:p>
      </xdr:txBody>
    </xdr:sp>
    <xdr:clientData/>
  </xdr:twoCellAnchor>
  <xdr:twoCellAnchor>
    <xdr:from>
      <xdr:col>2</xdr:col>
      <xdr:colOff>6943725</xdr:colOff>
      <xdr:row>22</xdr:row>
      <xdr:rowOff>76200</xdr:rowOff>
    </xdr:from>
    <xdr:to>
      <xdr:col>3</xdr:col>
      <xdr:colOff>161925</xdr:colOff>
      <xdr:row>23</xdr:row>
      <xdr:rowOff>9525</xdr:rowOff>
    </xdr:to>
    <xdr:sp macro="" textlink="">
      <xdr:nvSpPr>
        <xdr:cNvPr id="12" name="四角形: 角を丸くする 11">
          <a:extLst>
            <a:ext uri="{FF2B5EF4-FFF2-40B4-BE49-F238E27FC236}">
              <a16:creationId xmlns:a16="http://schemas.microsoft.com/office/drawing/2014/main" id="{C0D88BB0-5390-45C2-AB9C-70CEEF082F21}"/>
            </a:ext>
          </a:extLst>
        </xdr:cNvPr>
        <xdr:cNvSpPr/>
      </xdr:nvSpPr>
      <xdr:spPr>
        <a:xfrm>
          <a:off x="8505825" y="13535025"/>
          <a:ext cx="1352550" cy="485775"/>
        </a:xfrm>
        <a:prstGeom prst="roundRect">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注意事項</a:t>
          </a:r>
          <a:endParaRPr kumimoji="1" lang="en-US"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476250</xdr:colOff>
      <xdr:row>29</xdr:row>
      <xdr:rowOff>422910</xdr:rowOff>
    </xdr:from>
    <xdr:to>
      <xdr:col>2</xdr:col>
      <xdr:colOff>2352675</xdr:colOff>
      <xdr:row>29</xdr:row>
      <xdr:rowOff>1533525</xdr:rowOff>
    </xdr:to>
    <xdr:sp macro="" textlink="">
      <xdr:nvSpPr>
        <xdr:cNvPr id="16" name="矢印: 五方向 15">
          <a:extLst>
            <a:ext uri="{FF2B5EF4-FFF2-40B4-BE49-F238E27FC236}">
              <a16:creationId xmlns:a16="http://schemas.microsoft.com/office/drawing/2014/main" id="{B780DB72-6D61-4AA0-841E-8358202C43EA}"/>
            </a:ext>
          </a:extLst>
        </xdr:cNvPr>
        <xdr:cNvSpPr/>
      </xdr:nvSpPr>
      <xdr:spPr>
        <a:xfrm>
          <a:off x="476250" y="11976735"/>
          <a:ext cx="3438525" cy="1110615"/>
        </a:xfrm>
        <a:prstGeom prst="homePlat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t>住宅財形</a:t>
          </a:r>
        </a:p>
      </xdr:txBody>
    </xdr:sp>
    <xdr:clientData/>
  </xdr:twoCellAnchor>
  <xdr:twoCellAnchor>
    <xdr:from>
      <xdr:col>0</xdr:col>
      <xdr:colOff>323851</xdr:colOff>
      <xdr:row>30</xdr:row>
      <xdr:rowOff>38100</xdr:rowOff>
    </xdr:from>
    <xdr:to>
      <xdr:col>2</xdr:col>
      <xdr:colOff>114301</xdr:colOff>
      <xdr:row>30</xdr:row>
      <xdr:rowOff>523875</xdr:rowOff>
    </xdr:to>
    <xdr:sp macro="" textlink="">
      <xdr:nvSpPr>
        <xdr:cNvPr id="17" name="四角形: 角を丸くする 16">
          <a:extLst>
            <a:ext uri="{FF2B5EF4-FFF2-40B4-BE49-F238E27FC236}">
              <a16:creationId xmlns:a16="http://schemas.microsoft.com/office/drawing/2014/main" id="{D1529718-91DE-4F01-8283-64115588BB64}"/>
            </a:ext>
          </a:extLst>
        </xdr:cNvPr>
        <xdr:cNvSpPr/>
      </xdr:nvSpPr>
      <xdr:spPr>
        <a:xfrm>
          <a:off x="323851" y="13496925"/>
          <a:ext cx="1352550" cy="48577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手続内容</a:t>
          </a:r>
        </a:p>
      </xdr:txBody>
    </xdr:sp>
    <xdr:clientData/>
  </xdr:twoCellAnchor>
  <xdr:twoCellAnchor>
    <xdr:from>
      <xdr:col>2</xdr:col>
      <xdr:colOff>6943725</xdr:colOff>
      <xdr:row>30</xdr:row>
      <xdr:rowOff>47625</xdr:rowOff>
    </xdr:from>
    <xdr:to>
      <xdr:col>3</xdr:col>
      <xdr:colOff>161925</xdr:colOff>
      <xdr:row>30</xdr:row>
      <xdr:rowOff>533400</xdr:rowOff>
    </xdr:to>
    <xdr:sp macro="" textlink="">
      <xdr:nvSpPr>
        <xdr:cNvPr id="18" name="四角形: 角を丸くする 17">
          <a:extLst>
            <a:ext uri="{FF2B5EF4-FFF2-40B4-BE49-F238E27FC236}">
              <a16:creationId xmlns:a16="http://schemas.microsoft.com/office/drawing/2014/main" id="{446E05B1-24E7-4A01-941A-0198BDCA1B74}"/>
            </a:ext>
          </a:extLst>
        </xdr:cNvPr>
        <xdr:cNvSpPr/>
      </xdr:nvSpPr>
      <xdr:spPr>
        <a:xfrm>
          <a:off x="8505825" y="30108525"/>
          <a:ext cx="1352550" cy="485775"/>
        </a:xfrm>
        <a:prstGeom prst="roundRect">
          <a:avLst/>
        </a:prstGeom>
        <a:solidFill>
          <a:schemeClr val="accent2"/>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注意事項</a:t>
          </a:r>
          <a:endParaRPr kumimoji="1" lang="en-US"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2428875</xdr:colOff>
          <xdr:row>29</xdr:row>
          <xdr:rowOff>390525</xdr:rowOff>
        </xdr:from>
        <xdr:to>
          <xdr:col>2</xdr:col>
          <xdr:colOff>5819775</xdr:colOff>
          <xdr:row>29</xdr:row>
          <xdr:rowOff>1600200</xdr:rowOff>
        </xdr:to>
        <xdr:pic>
          <xdr:nvPicPr>
            <xdr:cNvPr id="19" name="図 18">
              <a:extLst>
                <a:ext uri="{FF2B5EF4-FFF2-40B4-BE49-F238E27FC236}">
                  <a16:creationId xmlns:a16="http://schemas.microsoft.com/office/drawing/2014/main" id="{E621F56C-1D4B-4A11-8C2E-1FBC1F50FFCB}"/>
                </a:ext>
              </a:extLst>
            </xdr:cNvPr>
            <xdr:cNvPicPr>
              <a:picLocks noChangeAspect="1" noChangeArrowheads="1"/>
              <a:extLst>
                <a:ext uri="{84589F7E-364E-4C9E-8A38-B11213B215E9}">
                  <a14:cameraTool cellRange="判定表示用住宅１" spid="_x0000_s1860"/>
                </a:ext>
              </a:extLst>
            </xdr:cNvPicPr>
          </xdr:nvPicPr>
          <xdr:blipFill rotWithShape="1">
            <a:blip xmlns:r="http://schemas.openxmlformats.org/officeDocument/2006/relationships" r:embed="rId5"/>
            <a:srcRect t="30779" r="1549" b="29334"/>
            <a:stretch>
              <a:fillRect/>
            </a:stretch>
          </xdr:blipFill>
          <xdr:spPr bwMode="auto">
            <a:xfrm>
              <a:off x="3990975" y="22659975"/>
              <a:ext cx="3390900" cy="1209675"/>
            </a:xfrm>
            <a:prstGeom prst="rect">
              <a:avLst/>
            </a:prstGeom>
            <a:noFill/>
            <a:ln w="28575">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31</xdr:row>
          <xdr:rowOff>85725</xdr:rowOff>
        </xdr:from>
        <xdr:to>
          <xdr:col>2</xdr:col>
          <xdr:colOff>6442075</xdr:colOff>
          <xdr:row>31</xdr:row>
          <xdr:rowOff>3103245</xdr:rowOff>
        </xdr:to>
        <xdr:pic>
          <xdr:nvPicPr>
            <xdr:cNvPr id="20" name="図 19">
              <a:extLst>
                <a:ext uri="{FF2B5EF4-FFF2-40B4-BE49-F238E27FC236}">
                  <a16:creationId xmlns:a16="http://schemas.microsoft.com/office/drawing/2014/main" id="{139373C3-FCB8-4990-856D-3CC9D9C50053}"/>
                </a:ext>
              </a:extLst>
            </xdr:cNvPr>
            <xdr:cNvPicPr>
              <a:picLocks noChangeAspect="1" noChangeArrowheads="1"/>
              <a:extLst>
                <a:ext uri="{84589F7E-364E-4C9E-8A38-B11213B215E9}">
                  <a14:cameraTool cellRange="判定表示用住宅２" spid="_x0000_s1861"/>
                </a:ext>
              </a:extLst>
            </xdr:cNvPicPr>
          </xdr:nvPicPr>
          <xdr:blipFill>
            <a:blip xmlns:r="http://schemas.openxmlformats.org/officeDocument/2006/relationships" r:embed="rId3"/>
            <a:srcRect/>
            <a:stretch>
              <a:fillRect/>
            </a:stretch>
          </xdr:blipFill>
          <xdr:spPr bwMode="auto">
            <a:xfrm>
              <a:off x="333375" y="33251775"/>
              <a:ext cx="7670800" cy="30175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6972300</xdr:colOff>
          <xdr:row>31</xdr:row>
          <xdr:rowOff>76200</xdr:rowOff>
        </xdr:from>
        <xdr:to>
          <xdr:col>7</xdr:col>
          <xdr:colOff>821055</xdr:colOff>
          <xdr:row>31</xdr:row>
          <xdr:rowOff>3108960</xdr:rowOff>
        </xdr:to>
        <xdr:pic>
          <xdr:nvPicPr>
            <xdr:cNvPr id="21" name="図 20">
              <a:extLst>
                <a:ext uri="{FF2B5EF4-FFF2-40B4-BE49-F238E27FC236}">
                  <a16:creationId xmlns:a16="http://schemas.microsoft.com/office/drawing/2014/main" id="{29335C44-0E30-481F-8309-82B9E865F56F}"/>
                </a:ext>
              </a:extLst>
            </xdr:cNvPr>
            <xdr:cNvPicPr>
              <a:picLocks noChangeAspect="1" noChangeArrowheads="1"/>
              <a:extLst>
                <a:ext uri="{84589F7E-364E-4C9E-8A38-B11213B215E9}">
                  <a14:cameraTool cellRange="判定表示用住宅３" spid="_x0000_s1862"/>
                </a:ext>
              </a:extLst>
            </xdr:cNvPicPr>
          </xdr:nvPicPr>
          <xdr:blipFill>
            <a:blip xmlns:r="http://schemas.openxmlformats.org/officeDocument/2006/relationships" r:embed="rId4"/>
            <a:stretch>
              <a:fillRect/>
            </a:stretch>
          </xdr:blipFill>
          <xdr:spPr bwMode="auto">
            <a:xfrm>
              <a:off x="8534400" y="30689550"/>
              <a:ext cx="8260080" cy="303276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476250</xdr:colOff>
      <xdr:row>25</xdr:row>
      <xdr:rowOff>422910</xdr:rowOff>
    </xdr:from>
    <xdr:to>
      <xdr:col>2</xdr:col>
      <xdr:colOff>2352675</xdr:colOff>
      <xdr:row>25</xdr:row>
      <xdr:rowOff>1533525</xdr:rowOff>
    </xdr:to>
    <xdr:sp macro="" textlink="">
      <xdr:nvSpPr>
        <xdr:cNvPr id="22" name="矢印: 五方向 21">
          <a:extLst>
            <a:ext uri="{FF2B5EF4-FFF2-40B4-BE49-F238E27FC236}">
              <a16:creationId xmlns:a16="http://schemas.microsoft.com/office/drawing/2014/main" id="{8A6B2C8D-E0AB-481D-8D70-8F05CE634CC1}"/>
            </a:ext>
          </a:extLst>
        </xdr:cNvPr>
        <xdr:cNvSpPr/>
      </xdr:nvSpPr>
      <xdr:spPr>
        <a:xfrm>
          <a:off x="476250" y="29207460"/>
          <a:ext cx="3438525" cy="1110615"/>
        </a:xfrm>
        <a:prstGeom prst="homePlate">
          <a:avLst/>
        </a:prstGeom>
        <a:solidFill>
          <a:srgbClr val="FF00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t>年金財形</a:t>
          </a:r>
        </a:p>
      </xdr:txBody>
    </xdr:sp>
    <xdr:clientData/>
  </xdr:twoCellAnchor>
  <xdr:twoCellAnchor>
    <xdr:from>
      <xdr:col>0</xdr:col>
      <xdr:colOff>323851</xdr:colOff>
      <xdr:row>26</xdr:row>
      <xdr:rowOff>38100</xdr:rowOff>
    </xdr:from>
    <xdr:to>
      <xdr:col>2</xdr:col>
      <xdr:colOff>114301</xdr:colOff>
      <xdr:row>26</xdr:row>
      <xdr:rowOff>523875</xdr:rowOff>
    </xdr:to>
    <xdr:sp macro="" textlink="">
      <xdr:nvSpPr>
        <xdr:cNvPr id="23" name="四角形: 角を丸くする 22">
          <a:extLst>
            <a:ext uri="{FF2B5EF4-FFF2-40B4-BE49-F238E27FC236}">
              <a16:creationId xmlns:a16="http://schemas.microsoft.com/office/drawing/2014/main" id="{7A5F2769-F05D-4BA1-8CDE-788D40ADB214}"/>
            </a:ext>
          </a:extLst>
        </xdr:cNvPr>
        <xdr:cNvSpPr/>
      </xdr:nvSpPr>
      <xdr:spPr>
        <a:xfrm>
          <a:off x="323851" y="20012025"/>
          <a:ext cx="1352550" cy="485775"/>
        </a:xfrm>
        <a:prstGeom prst="roundRect">
          <a:avLst/>
        </a:prstGeom>
        <a:solidFill>
          <a:srgbClr val="FF00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手続内容</a:t>
          </a:r>
        </a:p>
      </xdr:txBody>
    </xdr:sp>
    <xdr:clientData/>
  </xdr:twoCellAnchor>
  <xdr:twoCellAnchor>
    <xdr:from>
      <xdr:col>2</xdr:col>
      <xdr:colOff>6943725</xdr:colOff>
      <xdr:row>26</xdr:row>
      <xdr:rowOff>47625</xdr:rowOff>
    </xdr:from>
    <xdr:to>
      <xdr:col>3</xdr:col>
      <xdr:colOff>161925</xdr:colOff>
      <xdr:row>26</xdr:row>
      <xdr:rowOff>533400</xdr:rowOff>
    </xdr:to>
    <xdr:sp macro="" textlink="">
      <xdr:nvSpPr>
        <xdr:cNvPr id="24" name="四角形: 角を丸くする 23">
          <a:extLst>
            <a:ext uri="{FF2B5EF4-FFF2-40B4-BE49-F238E27FC236}">
              <a16:creationId xmlns:a16="http://schemas.microsoft.com/office/drawing/2014/main" id="{D42943D7-AADC-4CEB-A69A-D02FD701411E}"/>
            </a:ext>
          </a:extLst>
        </xdr:cNvPr>
        <xdr:cNvSpPr/>
      </xdr:nvSpPr>
      <xdr:spPr>
        <a:xfrm>
          <a:off x="8505825" y="25498425"/>
          <a:ext cx="1352550" cy="485775"/>
        </a:xfrm>
        <a:prstGeom prst="roundRect">
          <a:avLst/>
        </a:prstGeom>
        <a:solidFill>
          <a:srgbClr val="FF006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注意事項</a:t>
          </a:r>
          <a:endParaRPr kumimoji="1" lang="en-US"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2428874</xdr:colOff>
          <xdr:row>25</xdr:row>
          <xdr:rowOff>352425</xdr:rowOff>
        </xdr:from>
        <xdr:to>
          <xdr:col>2</xdr:col>
          <xdr:colOff>5825489</xdr:colOff>
          <xdr:row>25</xdr:row>
          <xdr:rowOff>1590675</xdr:rowOff>
        </xdr:to>
        <xdr:pic>
          <xdr:nvPicPr>
            <xdr:cNvPr id="28" name="図 27">
              <a:extLst>
                <a:ext uri="{FF2B5EF4-FFF2-40B4-BE49-F238E27FC236}">
                  <a16:creationId xmlns:a16="http://schemas.microsoft.com/office/drawing/2014/main" id="{31B693B5-C9E2-4B90-94FE-67D228BFC58A}"/>
                </a:ext>
              </a:extLst>
            </xdr:cNvPr>
            <xdr:cNvPicPr>
              <a:picLocks noChangeAspect="1" noChangeArrowheads="1"/>
              <a:extLst>
                <a:ext uri="{84589F7E-364E-4C9E-8A38-B11213B215E9}">
                  <a14:cameraTool cellRange="判定表示用年金１" spid="_x0000_s1863"/>
                </a:ext>
              </a:extLst>
            </xdr:cNvPicPr>
          </xdr:nvPicPr>
          <xdr:blipFill rotWithShape="1">
            <a:blip xmlns:r="http://schemas.openxmlformats.org/officeDocument/2006/relationships" r:embed="rId6"/>
            <a:srcRect l="1106" t="28894" r="277" b="30277"/>
            <a:stretch>
              <a:fillRect/>
            </a:stretch>
          </xdr:blipFill>
          <xdr:spPr bwMode="auto">
            <a:xfrm>
              <a:off x="3990974" y="29136975"/>
              <a:ext cx="3396615" cy="1238250"/>
            </a:xfrm>
            <a:prstGeom prst="rect">
              <a:avLst/>
            </a:prstGeom>
            <a:noFill/>
            <a:ln w="28575">
              <a:solidFill>
                <a:schemeClr val="tx1"/>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27</xdr:row>
          <xdr:rowOff>76200</xdr:rowOff>
        </xdr:from>
        <xdr:to>
          <xdr:col>2</xdr:col>
          <xdr:colOff>6433185</xdr:colOff>
          <xdr:row>27</xdr:row>
          <xdr:rowOff>3108960</xdr:rowOff>
        </xdr:to>
        <xdr:pic>
          <xdr:nvPicPr>
            <xdr:cNvPr id="29" name="図 28">
              <a:extLst>
                <a:ext uri="{FF2B5EF4-FFF2-40B4-BE49-F238E27FC236}">
                  <a16:creationId xmlns:a16="http://schemas.microsoft.com/office/drawing/2014/main" id="{5AA12735-6058-47D4-89D1-53E99C38FAD6}"/>
                </a:ext>
              </a:extLst>
            </xdr:cNvPr>
            <xdr:cNvPicPr>
              <a:picLocks noChangeAspect="1" noChangeArrowheads="1"/>
              <a:extLst>
                <a:ext uri="{84589F7E-364E-4C9E-8A38-B11213B215E9}">
                  <a14:cameraTool cellRange="判定表示用年金２" spid="_x0000_s1864"/>
                </a:ext>
              </a:extLst>
            </xdr:cNvPicPr>
          </xdr:nvPicPr>
          <xdr:blipFill>
            <a:blip xmlns:r="http://schemas.openxmlformats.org/officeDocument/2006/relationships" r:embed="rId3"/>
            <a:stretch>
              <a:fillRect/>
            </a:stretch>
          </xdr:blipFill>
          <xdr:spPr bwMode="auto">
            <a:xfrm>
              <a:off x="314325" y="26079450"/>
              <a:ext cx="7680960" cy="30327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6934200</xdr:colOff>
          <xdr:row>27</xdr:row>
          <xdr:rowOff>66675</xdr:rowOff>
        </xdr:from>
        <xdr:to>
          <xdr:col>7</xdr:col>
          <xdr:colOff>782955</xdr:colOff>
          <xdr:row>27</xdr:row>
          <xdr:rowOff>3099435</xdr:rowOff>
        </xdr:to>
        <xdr:pic>
          <xdr:nvPicPr>
            <xdr:cNvPr id="30" name="図 29">
              <a:extLst>
                <a:ext uri="{FF2B5EF4-FFF2-40B4-BE49-F238E27FC236}">
                  <a16:creationId xmlns:a16="http://schemas.microsoft.com/office/drawing/2014/main" id="{BAD85D74-CE02-4C0E-9C9E-FD0214065EDF}"/>
                </a:ext>
              </a:extLst>
            </xdr:cNvPr>
            <xdr:cNvPicPr>
              <a:picLocks noChangeAspect="1" noChangeArrowheads="1"/>
              <a:extLst>
                <a:ext uri="{84589F7E-364E-4C9E-8A38-B11213B215E9}">
                  <a14:cameraTool cellRange="判定表示用年金３" spid="_x0000_s1865"/>
                </a:ext>
              </a:extLst>
            </xdr:cNvPicPr>
          </xdr:nvPicPr>
          <xdr:blipFill>
            <a:blip xmlns:r="http://schemas.openxmlformats.org/officeDocument/2006/relationships" r:embed="rId4"/>
            <a:stretch>
              <a:fillRect/>
            </a:stretch>
          </xdr:blipFill>
          <xdr:spPr bwMode="auto">
            <a:xfrm>
              <a:off x="8496300" y="31308675"/>
              <a:ext cx="8260080" cy="303276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447675</xdr:colOff>
      <xdr:row>18</xdr:row>
      <xdr:rowOff>152401</xdr:rowOff>
    </xdr:from>
    <xdr:to>
      <xdr:col>4</xdr:col>
      <xdr:colOff>1333500</xdr:colOff>
      <xdr:row>18</xdr:row>
      <xdr:rowOff>1390651</xdr:rowOff>
    </xdr:to>
    <xdr:sp macro="" textlink="">
      <xdr:nvSpPr>
        <xdr:cNvPr id="31" name="スクロール: 横 30">
          <a:extLst>
            <a:ext uri="{FF2B5EF4-FFF2-40B4-BE49-F238E27FC236}">
              <a16:creationId xmlns:a16="http://schemas.microsoft.com/office/drawing/2014/main" id="{E96E5CB0-6CED-4B0E-B38C-63D272D7CC93}"/>
            </a:ext>
          </a:extLst>
        </xdr:cNvPr>
        <xdr:cNvSpPr/>
      </xdr:nvSpPr>
      <xdr:spPr>
        <a:xfrm>
          <a:off x="1152525" y="11220451"/>
          <a:ext cx="11410950" cy="1238250"/>
        </a:xfrm>
        <a:prstGeom prst="horizontalScroll">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BIZ UDPゴシック" panose="020B0400000000000000" pitchFamily="50" charset="-128"/>
              <a:ea typeface="BIZ UDPゴシック" panose="020B0400000000000000" pitchFamily="50" charset="-128"/>
            </a:rPr>
            <a:t>結　果　は　こ　ち　ら</a:t>
          </a:r>
        </a:p>
      </xdr:txBody>
    </xdr:sp>
    <xdr:clientData/>
  </xdr:twoCellAnchor>
  <xdr:twoCellAnchor>
    <xdr:from>
      <xdr:col>2</xdr:col>
      <xdr:colOff>1266825</xdr:colOff>
      <xdr:row>18</xdr:row>
      <xdr:rowOff>1314450</xdr:rowOff>
    </xdr:from>
    <xdr:to>
      <xdr:col>2</xdr:col>
      <xdr:colOff>1895475</xdr:colOff>
      <xdr:row>18</xdr:row>
      <xdr:rowOff>2394450</xdr:rowOff>
    </xdr:to>
    <xdr:sp macro="" textlink="">
      <xdr:nvSpPr>
        <xdr:cNvPr id="32" name="矢印: 下 31">
          <a:extLst>
            <a:ext uri="{FF2B5EF4-FFF2-40B4-BE49-F238E27FC236}">
              <a16:creationId xmlns:a16="http://schemas.microsoft.com/office/drawing/2014/main" id="{7528831E-CC81-43EB-A4D4-158EBD98F4F3}"/>
            </a:ext>
          </a:extLst>
        </xdr:cNvPr>
        <xdr:cNvSpPr/>
      </xdr:nvSpPr>
      <xdr:spPr>
        <a:xfrm>
          <a:off x="2828925" y="12382500"/>
          <a:ext cx="628650" cy="1080000"/>
        </a:xfrm>
        <a:prstGeom prst="downArrow">
          <a:avLst/>
        </a:prstGeom>
        <a:solidFill>
          <a:srgbClr val="66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781050</xdr:colOff>
      <xdr:row>18</xdr:row>
      <xdr:rowOff>1295400</xdr:rowOff>
    </xdr:from>
    <xdr:to>
      <xdr:col>3</xdr:col>
      <xdr:colOff>1409700</xdr:colOff>
      <xdr:row>18</xdr:row>
      <xdr:rowOff>2375400</xdr:rowOff>
    </xdr:to>
    <xdr:sp macro="" textlink="">
      <xdr:nvSpPr>
        <xdr:cNvPr id="33" name="矢印: 下 32">
          <a:extLst>
            <a:ext uri="{FF2B5EF4-FFF2-40B4-BE49-F238E27FC236}">
              <a16:creationId xmlns:a16="http://schemas.microsoft.com/office/drawing/2014/main" id="{98DB1B62-8006-422E-9613-FD6F215ED9A8}"/>
            </a:ext>
          </a:extLst>
        </xdr:cNvPr>
        <xdr:cNvSpPr/>
      </xdr:nvSpPr>
      <xdr:spPr>
        <a:xfrm>
          <a:off x="10477500" y="12363450"/>
          <a:ext cx="628650" cy="1080000"/>
        </a:xfrm>
        <a:prstGeom prst="downArrow">
          <a:avLst/>
        </a:prstGeom>
        <a:solidFill>
          <a:srgbClr val="66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666750</xdr:colOff>
      <xdr:row>19</xdr:row>
      <xdr:rowOff>28575</xdr:rowOff>
    </xdr:from>
    <xdr:to>
      <xdr:col>2</xdr:col>
      <xdr:colOff>3248025</xdr:colOff>
      <xdr:row>19</xdr:row>
      <xdr:rowOff>1139190</xdr:rowOff>
    </xdr:to>
    <xdr:sp macro="" textlink="">
      <xdr:nvSpPr>
        <xdr:cNvPr id="36" name="四角形: 角度付き 35">
          <a:hlinkClick xmlns:r="http://schemas.openxmlformats.org/officeDocument/2006/relationships" r:id="rId7"/>
          <a:extLst>
            <a:ext uri="{FF2B5EF4-FFF2-40B4-BE49-F238E27FC236}">
              <a16:creationId xmlns:a16="http://schemas.microsoft.com/office/drawing/2014/main" id="{18CBBA66-2B11-4195-AABC-526F2464B356}"/>
            </a:ext>
          </a:extLst>
        </xdr:cNvPr>
        <xdr:cNvSpPr/>
      </xdr:nvSpPr>
      <xdr:spPr>
        <a:xfrm>
          <a:off x="1371600" y="13515975"/>
          <a:ext cx="3438525" cy="1110615"/>
        </a:xfrm>
        <a:prstGeom prst="bevel">
          <a:avLst/>
        </a:prstGeom>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n w="3175">
                <a:noFill/>
              </a:ln>
            </a:rPr>
            <a:t>一般財形</a:t>
          </a:r>
          <a:r>
            <a:rPr kumimoji="1" lang="ja-JP" altLang="en-US" sz="2400" b="1">
              <a:ln w="3175">
                <a:noFill/>
              </a:ln>
            </a:rPr>
            <a:t>判定結果</a:t>
          </a:r>
          <a:endParaRPr kumimoji="1" lang="ja-JP" altLang="en-US" sz="3200" b="1">
            <a:ln w="3175">
              <a:noFill/>
            </a:ln>
          </a:endParaRPr>
        </a:p>
      </xdr:txBody>
    </xdr:sp>
    <xdr:clientData/>
  </xdr:twoCellAnchor>
  <xdr:twoCellAnchor>
    <xdr:from>
      <xdr:col>2</xdr:col>
      <xdr:colOff>7515225</xdr:colOff>
      <xdr:row>19</xdr:row>
      <xdr:rowOff>38100</xdr:rowOff>
    </xdr:from>
    <xdr:to>
      <xdr:col>4</xdr:col>
      <xdr:colOff>1285875</xdr:colOff>
      <xdr:row>19</xdr:row>
      <xdr:rowOff>1148715</xdr:rowOff>
    </xdr:to>
    <xdr:sp macro="" textlink="">
      <xdr:nvSpPr>
        <xdr:cNvPr id="37" name="四角形: 角度付き 36">
          <a:hlinkClick xmlns:r="http://schemas.openxmlformats.org/officeDocument/2006/relationships" r:id="rId8"/>
          <a:extLst>
            <a:ext uri="{FF2B5EF4-FFF2-40B4-BE49-F238E27FC236}">
              <a16:creationId xmlns:a16="http://schemas.microsoft.com/office/drawing/2014/main" id="{A87B1701-5C12-4CD9-B1F4-323931D69BDB}"/>
            </a:ext>
          </a:extLst>
        </xdr:cNvPr>
        <xdr:cNvSpPr/>
      </xdr:nvSpPr>
      <xdr:spPr>
        <a:xfrm>
          <a:off x="9077325" y="13525500"/>
          <a:ext cx="3438525" cy="1110615"/>
        </a:xfrm>
        <a:prstGeom prst="bevel">
          <a:avLst/>
        </a:prstGeom>
        <a:solidFill>
          <a:schemeClr val="accent2"/>
        </a:solidFill>
        <a:ln w="31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n w="3175">
                <a:noFill/>
              </a:ln>
            </a:rPr>
            <a:t>住宅財形</a:t>
          </a:r>
          <a:r>
            <a:rPr kumimoji="1" lang="ja-JP" altLang="ja-JP" sz="2400" b="1">
              <a:ln w="3175">
                <a:noFill/>
              </a:ln>
              <a:solidFill>
                <a:schemeClr val="lt1"/>
              </a:solidFill>
              <a:effectLst/>
              <a:latin typeface="+mn-lt"/>
              <a:ea typeface="+mn-ea"/>
              <a:cs typeface="+mn-cs"/>
            </a:rPr>
            <a:t>判定結果</a:t>
          </a:r>
          <a:endParaRPr kumimoji="1" lang="ja-JP" altLang="en-US" sz="3200" b="1">
            <a:ln w="3175">
              <a:noFill/>
            </a:ln>
          </a:endParaRPr>
        </a:p>
      </xdr:txBody>
    </xdr:sp>
    <xdr:clientData/>
  </xdr:twoCellAnchor>
  <xdr:twoCellAnchor>
    <xdr:from>
      <xdr:col>2</xdr:col>
      <xdr:colOff>3667125</xdr:colOff>
      <xdr:row>19</xdr:row>
      <xdr:rowOff>38099</xdr:rowOff>
    </xdr:from>
    <xdr:to>
      <xdr:col>2</xdr:col>
      <xdr:colOff>7105650</xdr:colOff>
      <xdr:row>19</xdr:row>
      <xdr:rowOff>1129664</xdr:rowOff>
    </xdr:to>
    <xdr:sp macro="" textlink="">
      <xdr:nvSpPr>
        <xdr:cNvPr id="38" name="四角形: 角度付き 37">
          <a:hlinkClick xmlns:r="http://schemas.openxmlformats.org/officeDocument/2006/relationships" r:id="rId9"/>
          <a:extLst>
            <a:ext uri="{FF2B5EF4-FFF2-40B4-BE49-F238E27FC236}">
              <a16:creationId xmlns:a16="http://schemas.microsoft.com/office/drawing/2014/main" id="{CFDF1932-A1FC-43CE-98CA-E129559AC563}"/>
            </a:ext>
          </a:extLst>
        </xdr:cNvPr>
        <xdr:cNvSpPr/>
      </xdr:nvSpPr>
      <xdr:spPr>
        <a:xfrm>
          <a:off x="5229225" y="13525499"/>
          <a:ext cx="3438525" cy="1091565"/>
        </a:xfrm>
        <a:prstGeom prst="bevel">
          <a:avLst/>
        </a:prstGeom>
        <a:solidFill>
          <a:srgbClr val="FF0066"/>
        </a:solidFill>
        <a:ln w="31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n w="3175">
                <a:noFill/>
              </a:ln>
            </a:rPr>
            <a:t>年金財形</a:t>
          </a:r>
          <a:r>
            <a:rPr kumimoji="1" lang="ja-JP" altLang="ja-JP" sz="2400" b="1">
              <a:ln w="3175">
                <a:noFill/>
              </a:ln>
              <a:solidFill>
                <a:schemeClr val="lt1"/>
              </a:solidFill>
              <a:effectLst/>
              <a:latin typeface="+mn-lt"/>
              <a:ea typeface="+mn-ea"/>
              <a:cs typeface="+mn-cs"/>
            </a:rPr>
            <a:t>判定結果</a:t>
          </a:r>
          <a:endParaRPr kumimoji="1" lang="ja-JP" altLang="en-US" sz="3200" b="1">
            <a:ln w="3175">
              <a:noFill/>
            </a:ln>
          </a:endParaRPr>
        </a:p>
      </xdr:txBody>
    </xdr:sp>
    <xdr:clientData/>
  </xdr:twoCellAnchor>
  <xdr:twoCellAnchor>
    <xdr:from>
      <xdr:col>2</xdr:col>
      <xdr:colOff>5076825</xdr:colOff>
      <xdr:row>18</xdr:row>
      <xdr:rowOff>1314450</xdr:rowOff>
    </xdr:from>
    <xdr:to>
      <xdr:col>2</xdr:col>
      <xdr:colOff>5705475</xdr:colOff>
      <xdr:row>18</xdr:row>
      <xdr:rowOff>2394450</xdr:rowOff>
    </xdr:to>
    <xdr:sp macro="" textlink="">
      <xdr:nvSpPr>
        <xdr:cNvPr id="39" name="矢印: 下 38">
          <a:extLst>
            <a:ext uri="{FF2B5EF4-FFF2-40B4-BE49-F238E27FC236}">
              <a16:creationId xmlns:a16="http://schemas.microsoft.com/office/drawing/2014/main" id="{F9121B33-C1F1-4C57-9EBC-792DB18C73BF}"/>
            </a:ext>
          </a:extLst>
        </xdr:cNvPr>
        <xdr:cNvSpPr/>
      </xdr:nvSpPr>
      <xdr:spPr>
        <a:xfrm>
          <a:off x="6638925" y="12382500"/>
          <a:ext cx="628650" cy="1080000"/>
        </a:xfrm>
        <a:prstGeom prst="downArrow">
          <a:avLst/>
        </a:prstGeom>
        <a:solidFill>
          <a:srgbClr val="66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1495425</xdr:colOff>
      <xdr:row>21</xdr:row>
      <xdr:rowOff>400050</xdr:rowOff>
    </xdr:from>
    <xdr:to>
      <xdr:col>7</xdr:col>
      <xdr:colOff>733425</xdr:colOff>
      <xdr:row>21</xdr:row>
      <xdr:rowOff>1480050</xdr:rowOff>
    </xdr:to>
    <xdr:sp macro="" textlink="">
      <xdr:nvSpPr>
        <xdr:cNvPr id="34" name="四角形: 角度付き 33">
          <a:hlinkClick xmlns:r="http://schemas.openxmlformats.org/officeDocument/2006/relationships" r:id="rId10"/>
          <a:extLst>
            <a:ext uri="{FF2B5EF4-FFF2-40B4-BE49-F238E27FC236}">
              <a16:creationId xmlns:a16="http://schemas.microsoft.com/office/drawing/2014/main" id="{BC8DD3CD-0C60-44F8-B505-6E079698259A}"/>
            </a:ext>
          </a:extLst>
        </xdr:cNvPr>
        <xdr:cNvSpPr/>
      </xdr:nvSpPr>
      <xdr:spPr>
        <a:xfrm>
          <a:off x="12725400" y="16783050"/>
          <a:ext cx="3981450" cy="1080000"/>
        </a:xfrm>
        <a:prstGeom prst="bevel">
          <a:avLst/>
        </a:prstGeom>
        <a:solidFill>
          <a:srgbClr val="6600CC"/>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入力箇所にもどる</a:t>
          </a:r>
        </a:p>
      </xdr:txBody>
    </xdr:sp>
    <xdr:clientData/>
  </xdr:twoCellAnchor>
  <xdr:twoCellAnchor>
    <xdr:from>
      <xdr:col>5</xdr:col>
      <xdr:colOff>104775</xdr:colOff>
      <xdr:row>29</xdr:row>
      <xdr:rowOff>428625</xdr:rowOff>
    </xdr:from>
    <xdr:to>
      <xdr:col>7</xdr:col>
      <xdr:colOff>923925</xdr:colOff>
      <xdr:row>29</xdr:row>
      <xdr:rowOff>1508625</xdr:rowOff>
    </xdr:to>
    <xdr:sp macro="" textlink="">
      <xdr:nvSpPr>
        <xdr:cNvPr id="35" name="四角形: 角度付き 34">
          <a:hlinkClick xmlns:r="http://schemas.openxmlformats.org/officeDocument/2006/relationships" r:id="rId10"/>
          <a:extLst>
            <a:ext uri="{FF2B5EF4-FFF2-40B4-BE49-F238E27FC236}">
              <a16:creationId xmlns:a16="http://schemas.microsoft.com/office/drawing/2014/main" id="{CF5B018E-5B34-4FD8-94ED-624AC4CE1DD1}"/>
            </a:ext>
          </a:extLst>
        </xdr:cNvPr>
        <xdr:cNvSpPr/>
      </xdr:nvSpPr>
      <xdr:spPr>
        <a:xfrm>
          <a:off x="12915900" y="31137225"/>
          <a:ext cx="3981450" cy="1080000"/>
        </a:xfrm>
        <a:prstGeom prst="bevel">
          <a:avLst/>
        </a:prstGeom>
        <a:solidFill>
          <a:srgbClr val="6600CC"/>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入力箇所にもどる</a:t>
          </a:r>
        </a:p>
      </xdr:txBody>
    </xdr:sp>
    <xdr:clientData/>
  </xdr:twoCellAnchor>
  <xdr:twoCellAnchor>
    <xdr:from>
      <xdr:col>4</xdr:col>
      <xdr:colOff>1514475</xdr:colOff>
      <xdr:row>25</xdr:row>
      <xdr:rowOff>400050</xdr:rowOff>
    </xdr:from>
    <xdr:to>
      <xdr:col>7</xdr:col>
      <xdr:colOff>752475</xdr:colOff>
      <xdr:row>25</xdr:row>
      <xdr:rowOff>1510665</xdr:rowOff>
    </xdr:to>
    <xdr:sp macro="" textlink="">
      <xdr:nvSpPr>
        <xdr:cNvPr id="40" name="四角形: 角度付き 39">
          <a:hlinkClick xmlns:r="http://schemas.openxmlformats.org/officeDocument/2006/relationships" r:id="rId10"/>
          <a:extLst>
            <a:ext uri="{FF2B5EF4-FFF2-40B4-BE49-F238E27FC236}">
              <a16:creationId xmlns:a16="http://schemas.microsoft.com/office/drawing/2014/main" id="{1A363E86-C7C9-4435-B574-E293DFEDFF36}"/>
            </a:ext>
          </a:extLst>
        </xdr:cNvPr>
        <xdr:cNvSpPr/>
      </xdr:nvSpPr>
      <xdr:spPr>
        <a:xfrm>
          <a:off x="12744450" y="23945850"/>
          <a:ext cx="3981450" cy="1110615"/>
        </a:xfrm>
        <a:prstGeom prst="bevel">
          <a:avLst/>
        </a:prstGeom>
        <a:solidFill>
          <a:srgbClr val="6600CC"/>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入力箇所にもどる</a:t>
          </a:r>
        </a:p>
      </xdr:txBody>
    </xdr:sp>
    <xdr:clientData/>
  </xdr:twoCellAnchor>
  <xdr:twoCellAnchor>
    <xdr:from>
      <xdr:col>2</xdr:col>
      <xdr:colOff>4029075</xdr:colOff>
      <xdr:row>3</xdr:row>
      <xdr:rowOff>504825</xdr:rowOff>
    </xdr:from>
    <xdr:to>
      <xdr:col>2</xdr:col>
      <xdr:colOff>4597805</xdr:colOff>
      <xdr:row>4</xdr:row>
      <xdr:rowOff>495300</xdr:rowOff>
    </xdr:to>
    <xdr:sp macro="" textlink="">
      <xdr:nvSpPr>
        <xdr:cNvPr id="7" name="矢印: 折線 6">
          <a:extLst>
            <a:ext uri="{FF2B5EF4-FFF2-40B4-BE49-F238E27FC236}">
              <a16:creationId xmlns:a16="http://schemas.microsoft.com/office/drawing/2014/main" id="{254552F0-31B4-4696-AF50-4AC79E14DBBC}"/>
            </a:ext>
          </a:extLst>
        </xdr:cNvPr>
        <xdr:cNvSpPr/>
      </xdr:nvSpPr>
      <xdr:spPr>
        <a:xfrm rot="10800000" flipH="1">
          <a:off x="5591175" y="2895600"/>
          <a:ext cx="568730" cy="619125"/>
        </a:xfrm>
        <a:prstGeom prst="bentArrow">
          <a:avLst/>
        </a:prstGeom>
        <a:solidFill>
          <a:srgbClr val="66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581025</xdr:colOff>
      <xdr:row>33</xdr:row>
      <xdr:rowOff>133350</xdr:rowOff>
    </xdr:from>
    <xdr:to>
      <xdr:col>7</xdr:col>
      <xdr:colOff>1400175</xdr:colOff>
      <xdr:row>33</xdr:row>
      <xdr:rowOff>1243965</xdr:rowOff>
    </xdr:to>
    <xdr:sp macro="" textlink="">
      <xdr:nvSpPr>
        <xdr:cNvPr id="41" name="四角形: 角度付き 40">
          <a:hlinkClick xmlns:r="http://schemas.openxmlformats.org/officeDocument/2006/relationships" r:id="rId10"/>
          <a:extLst>
            <a:ext uri="{FF2B5EF4-FFF2-40B4-BE49-F238E27FC236}">
              <a16:creationId xmlns:a16="http://schemas.microsoft.com/office/drawing/2014/main" id="{BA046D3F-28BD-494C-8C77-06CBBDF6A775}"/>
            </a:ext>
          </a:extLst>
        </xdr:cNvPr>
        <xdr:cNvSpPr/>
      </xdr:nvSpPr>
      <xdr:spPr>
        <a:xfrm>
          <a:off x="13392150" y="35232975"/>
          <a:ext cx="3981450" cy="1110615"/>
        </a:xfrm>
        <a:prstGeom prst="bevel">
          <a:avLst/>
        </a:prstGeom>
        <a:solidFill>
          <a:srgbClr val="6600CC"/>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入力箇所にもどる</a:t>
          </a:r>
        </a:p>
      </xdr:txBody>
    </xdr:sp>
    <xdr:clientData/>
  </xdr:twoCellAnchor>
  <xdr:twoCellAnchor>
    <xdr:from>
      <xdr:col>2</xdr:col>
      <xdr:colOff>6000750</xdr:colOff>
      <xdr:row>21</xdr:row>
      <xdr:rowOff>85725</xdr:rowOff>
    </xdr:from>
    <xdr:to>
      <xdr:col>4</xdr:col>
      <xdr:colOff>1285875</xdr:colOff>
      <xdr:row>21</xdr:row>
      <xdr:rowOff>1781175</xdr:rowOff>
    </xdr:to>
    <xdr:grpSp>
      <xdr:nvGrpSpPr>
        <xdr:cNvPr id="15" name="グループ化 14">
          <a:extLst>
            <a:ext uri="{FF2B5EF4-FFF2-40B4-BE49-F238E27FC236}">
              <a16:creationId xmlns:a16="http://schemas.microsoft.com/office/drawing/2014/main" id="{FD3716E6-5E66-4190-9337-4B139E596DC4}"/>
            </a:ext>
          </a:extLst>
        </xdr:cNvPr>
        <xdr:cNvGrpSpPr/>
      </xdr:nvGrpSpPr>
      <xdr:grpSpPr>
        <a:xfrm>
          <a:off x="7562850" y="15821025"/>
          <a:ext cx="4953000" cy="1695450"/>
          <a:chOff x="7562850" y="15821025"/>
          <a:chExt cx="4953000" cy="1695450"/>
        </a:xfrm>
      </xdr:grpSpPr>
      <xdr:sp macro="" textlink="">
        <xdr:nvSpPr>
          <xdr:cNvPr id="13" name="テキスト ボックス 12">
            <a:extLst>
              <a:ext uri="{FF2B5EF4-FFF2-40B4-BE49-F238E27FC236}">
                <a16:creationId xmlns:a16="http://schemas.microsoft.com/office/drawing/2014/main" id="{C2447BA3-CE2D-4571-8C3A-97439DFE34F0}"/>
              </a:ext>
            </a:extLst>
          </xdr:cNvPr>
          <xdr:cNvSpPr txBox="1"/>
        </xdr:nvSpPr>
        <xdr:spPr>
          <a:xfrm>
            <a:off x="7562850" y="15821025"/>
            <a:ext cx="4953000"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600" b="1">
                <a:solidFill>
                  <a:schemeClr val="dk1"/>
                </a:solidFill>
                <a:effectLst/>
                <a:latin typeface="+mn-lt"/>
                <a:ea typeface="+mn-ea"/>
                <a:cs typeface="+mn-cs"/>
              </a:rPr>
              <a:t>金融機関の連絡先や</a:t>
            </a:r>
            <a:r>
              <a:rPr kumimoji="1" lang="ja-JP" altLang="en-US" sz="1600" b="1"/>
              <a:t>手続きの詳細については、</a:t>
            </a:r>
            <a:endParaRPr kumimoji="1" lang="en-US" altLang="ja-JP" sz="1600" b="1"/>
          </a:p>
          <a:p>
            <a:pPr algn="ctr"/>
            <a:r>
              <a:rPr kumimoji="1" lang="ja-JP" altLang="en-US" sz="1600" b="1"/>
              <a:t>↓　府</a:t>
            </a:r>
            <a:r>
              <a:rPr kumimoji="1" lang="en-US" altLang="ja-JP" sz="1600" b="1"/>
              <a:t>HP</a:t>
            </a:r>
            <a:r>
              <a:rPr kumimoji="1" lang="ja-JP" altLang="en-US" sz="1600" b="1"/>
              <a:t>に掲載の以下資料をご参照ください。↓</a:t>
            </a:r>
            <a:endParaRPr kumimoji="1" lang="en-US" altLang="ja-JP" sz="1400" b="1"/>
          </a:p>
        </xdr:txBody>
      </xdr:sp>
      <xdr:sp macro="" textlink="">
        <xdr:nvSpPr>
          <xdr:cNvPr id="14" name="四角形: 角度付き 13">
            <a:hlinkClick xmlns:r="http://schemas.openxmlformats.org/officeDocument/2006/relationships" r:id="rId11"/>
            <a:extLst>
              <a:ext uri="{FF2B5EF4-FFF2-40B4-BE49-F238E27FC236}">
                <a16:creationId xmlns:a16="http://schemas.microsoft.com/office/drawing/2014/main" id="{BEDF9A02-8D90-4864-9616-C4385257CACA}"/>
              </a:ext>
            </a:extLst>
          </xdr:cNvPr>
          <xdr:cNvSpPr/>
        </xdr:nvSpPr>
        <xdr:spPr>
          <a:xfrm>
            <a:off x="7658100" y="16592549"/>
            <a:ext cx="4781550" cy="847725"/>
          </a:xfrm>
          <a:prstGeom prst="bevel">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lstStyle/>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退職される方の</a:t>
            </a:r>
            <a:endParaRPr lang="en-US" altLang="ja-JP" sz="1800" b="1" u="sng">
              <a:solidFill>
                <a:srgbClr val="0070C0"/>
              </a:solidFill>
              <a:effectLst/>
              <a:latin typeface="BIZ UDPゴシック" panose="020B0400000000000000" pitchFamily="50" charset="-128"/>
              <a:ea typeface="BIZ UDPゴシック" panose="020B0400000000000000" pitchFamily="50" charset="-128"/>
              <a:cs typeface="+mn-cs"/>
            </a:endParaRPr>
          </a:p>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財形貯蓄に関する手続きについて</a:t>
            </a:r>
            <a:r>
              <a:rPr lang="ja-JP" altLang="en-US" sz="1800" b="1">
                <a:solidFill>
                  <a:srgbClr val="0070C0"/>
                </a:solidFill>
                <a:effectLst/>
                <a:latin typeface="BIZ UDPゴシック" panose="020B0400000000000000" pitchFamily="50" charset="-128"/>
                <a:ea typeface="BIZ UDPゴシック" panose="020B0400000000000000" pitchFamily="50" charset="-128"/>
                <a:cs typeface="+mn-cs"/>
              </a:rPr>
              <a:t>（リンク）</a:t>
            </a:r>
            <a:endParaRPr kumimoji="1" lang="ja-JP" altLang="en-US" sz="1400">
              <a:solidFill>
                <a:srgbClr val="0070C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6029325</xdr:colOff>
      <xdr:row>25</xdr:row>
      <xdr:rowOff>142875</xdr:rowOff>
    </xdr:from>
    <xdr:to>
      <xdr:col>4</xdr:col>
      <xdr:colOff>1314450</xdr:colOff>
      <xdr:row>25</xdr:row>
      <xdr:rowOff>1838325</xdr:rowOff>
    </xdr:to>
    <xdr:grpSp>
      <xdr:nvGrpSpPr>
        <xdr:cNvPr id="42" name="グループ化 41">
          <a:extLst>
            <a:ext uri="{FF2B5EF4-FFF2-40B4-BE49-F238E27FC236}">
              <a16:creationId xmlns:a16="http://schemas.microsoft.com/office/drawing/2014/main" id="{93726A8D-FDF2-4393-AD32-1A31EF0FB123}"/>
            </a:ext>
          </a:extLst>
        </xdr:cNvPr>
        <xdr:cNvGrpSpPr/>
      </xdr:nvGrpSpPr>
      <xdr:grpSpPr>
        <a:xfrm>
          <a:off x="7591425" y="22469475"/>
          <a:ext cx="4953000" cy="1695450"/>
          <a:chOff x="7562850" y="15821025"/>
          <a:chExt cx="4953000" cy="1695450"/>
        </a:xfrm>
      </xdr:grpSpPr>
      <xdr:sp macro="" textlink="">
        <xdr:nvSpPr>
          <xdr:cNvPr id="43" name="テキスト ボックス 42">
            <a:extLst>
              <a:ext uri="{FF2B5EF4-FFF2-40B4-BE49-F238E27FC236}">
                <a16:creationId xmlns:a16="http://schemas.microsoft.com/office/drawing/2014/main" id="{6687AFE4-BA48-478C-8BF4-F25EA4DBB563}"/>
              </a:ext>
            </a:extLst>
          </xdr:cNvPr>
          <xdr:cNvSpPr txBox="1"/>
        </xdr:nvSpPr>
        <xdr:spPr>
          <a:xfrm>
            <a:off x="7562850" y="15821025"/>
            <a:ext cx="4953000"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600" b="1">
                <a:solidFill>
                  <a:schemeClr val="dk1"/>
                </a:solidFill>
                <a:effectLst/>
                <a:latin typeface="+mn-lt"/>
                <a:ea typeface="+mn-ea"/>
                <a:cs typeface="+mn-cs"/>
              </a:rPr>
              <a:t>金融機関の連絡先や</a:t>
            </a:r>
            <a:r>
              <a:rPr kumimoji="1" lang="ja-JP" altLang="en-US" sz="1600" b="1"/>
              <a:t>手続きの詳細については、</a:t>
            </a:r>
            <a:endParaRPr kumimoji="1" lang="en-US" altLang="ja-JP" sz="1600" b="1"/>
          </a:p>
          <a:p>
            <a:pPr algn="ctr"/>
            <a:r>
              <a:rPr kumimoji="1" lang="ja-JP" altLang="en-US" sz="1600" b="1"/>
              <a:t>↓　府</a:t>
            </a:r>
            <a:r>
              <a:rPr kumimoji="1" lang="en-US" altLang="ja-JP" sz="1600" b="1"/>
              <a:t>HP</a:t>
            </a:r>
            <a:r>
              <a:rPr kumimoji="1" lang="ja-JP" altLang="en-US" sz="1600" b="1"/>
              <a:t>に掲載の以下資料をご参照ください。↓</a:t>
            </a:r>
            <a:endParaRPr kumimoji="1" lang="en-US" altLang="ja-JP" sz="1400" b="1"/>
          </a:p>
        </xdr:txBody>
      </xdr:sp>
      <xdr:sp macro="" textlink="">
        <xdr:nvSpPr>
          <xdr:cNvPr id="44" name="四角形: 角度付き 43">
            <a:hlinkClick xmlns:r="http://schemas.openxmlformats.org/officeDocument/2006/relationships" r:id="rId11"/>
            <a:extLst>
              <a:ext uri="{FF2B5EF4-FFF2-40B4-BE49-F238E27FC236}">
                <a16:creationId xmlns:a16="http://schemas.microsoft.com/office/drawing/2014/main" id="{37B07004-8A22-4B9E-88C9-C9B676603316}"/>
              </a:ext>
            </a:extLst>
          </xdr:cNvPr>
          <xdr:cNvSpPr/>
        </xdr:nvSpPr>
        <xdr:spPr>
          <a:xfrm>
            <a:off x="7658100" y="16592549"/>
            <a:ext cx="4781550" cy="847725"/>
          </a:xfrm>
          <a:prstGeom prst="bevel">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lstStyle/>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退職される方の</a:t>
            </a:r>
            <a:endParaRPr lang="en-US" altLang="ja-JP" sz="1800" b="1" u="sng">
              <a:solidFill>
                <a:srgbClr val="0070C0"/>
              </a:solidFill>
              <a:effectLst/>
              <a:latin typeface="BIZ UDPゴシック" panose="020B0400000000000000" pitchFamily="50" charset="-128"/>
              <a:ea typeface="BIZ UDPゴシック" panose="020B0400000000000000" pitchFamily="50" charset="-128"/>
              <a:cs typeface="+mn-cs"/>
            </a:endParaRPr>
          </a:p>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財形貯蓄に関する手続きについて</a:t>
            </a:r>
            <a:r>
              <a:rPr lang="ja-JP" altLang="en-US" sz="1800" b="1">
                <a:solidFill>
                  <a:srgbClr val="0070C0"/>
                </a:solidFill>
                <a:effectLst/>
                <a:latin typeface="BIZ UDPゴシック" panose="020B0400000000000000" pitchFamily="50" charset="-128"/>
                <a:ea typeface="BIZ UDPゴシック" panose="020B0400000000000000" pitchFamily="50" charset="-128"/>
                <a:cs typeface="+mn-cs"/>
              </a:rPr>
              <a:t>（リンク）</a:t>
            </a:r>
            <a:endParaRPr kumimoji="1" lang="ja-JP" altLang="en-US" sz="1400">
              <a:solidFill>
                <a:srgbClr val="0070C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6076950</xdr:colOff>
      <xdr:row>29</xdr:row>
      <xdr:rowOff>161925</xdr:rowOff>
    </xdr:from>
    <xdr:to>
      <xdr:col>4</xdr:col>
      <xdr:colOff>1362075</xdr:colOff>
      <xdr:row>29</xdr:row>
      <xdr:rowOff>1857375</xdr:rowOff>
    </xdr:to>
    <xdr:grpSp>
      <xdr:nvGrpSpPr>
        <xdr:cNvPr id="45" name="グループ化 44">
          <a:extLst>
            <a:ext uri="{FF2B5EF4-FFF2-40B4-BE49-F238E27FC236}">
              <a16:creationId xmlns:a16="http://schemas.microsoft.com/office/drawing/2014/main" id="{52479684-851C-40B8-BC46-9620346FDDAC}"/>
            </a:ext>
          </a:extLst>
        </xdr:cNvPr>
        <xdr:cNvGrpSpPr/>
      </xdr:nvGrpSpPr>
      <xdr:grpSpPr>
        <a:xfrm>
          <a:off x="7639050" y="29003625"/>
          <a:ext cx="4953000" cy="1695450"/>
          <a:chOff x="7562850" y="15821025"/>
          <a:chExt cx="4953000" cy="1695450"/>
        </a:xfrm>
      </xdr:grpSpPr>
      <xdr:sp macro="" textlink="">
        <xdr:nvSpPr>
          <xdr:cNvPr id="46" name="テキスト ボックス 45">
            <a:extLst>
              <a:ext uri="{FF2B5EF4-FFF2-40B4-BE49-F238E27FC236}">
                <a16:creationId xmlns:a16="http://schemas.microsoft.com/office/drawing/2014/main" id="{070561C6-A59D-46EC-9419-5A08028B0B01}"/>
              </a:ext>
            </a:extLst>
          </xdr:cNvPr>
          <xdr:cNvSpPr txBox="1"/>
        </xdr:nvSpPr>
        <xdr:spPr>
          <a:xfrm>
            <a:off x="7562850" y="15821025"/>
            <a:ext cx="4953000"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600" b="1">
                <a:solidFill>
                  <a:schemeClr val="dk1"/>
                </a:solidFill>
                <a:effectLst/>
                <a:latin typeface="+mn-lt"/>
                <a:ea typeface="+mn-ea"/>
                <a:cs typeface="+mn-cs"/>
              </a:rPr>
              <a:t>金融機関の連絡先や</a:t>
            </a:r>
            <a:r>
              <a:rPr kumimoji="1" lang="ja-JP" altLang="en-US" sz="1600" b="1"/>
              <a:t>手続きの詳細については、</a:t>
            </a:r>
            <a:endParaRPr kumimoji="1" lang="en-US" altLang="ja-JP" sz="1600" b="1"/>
          </a:p>
          <a:p>
            <a:pPr algn="ctr"/>
            <a:r>
              <a:rPr kumimoji="1" lang="ja-JP" altLang="en-US" sz="1600" b="1"/>
              <a:t>↓　府</a:t>
            </a:r>
            <a:r>
              <a:rPr kumimoji="1" lang="en-US" altLang="ja-JP" sz="1600" b="1"/>
              <a:t>HP</a:t>
            </a:r>
            <a:r>
              <a:rPr kumimoji="1" lang="ja-JP" altLang="en-US" sz="1600" b="1"/>
              <a:t>に掲載の以下資料をご参照ください。↓</a:t>
            </a:r>
            <a:endParaRPr kumimoji="1" lang="en-US" altLang="ja-JP" sz="1400" b="1"/>
          </a:p>
        </xdr:txBody>
      </xdr:sp>
      <xdr:sp macro="" textlink="">
        <xdr:nvSpPr>
          <xdr:cNvPr id="47" name="四角形: 角度付き 46">
            <a:hlinkClick xmlns:r="http://schemas.openxmlformats.org/officeDocument/2006/relationships" r:id="rId11"/>
            <a:extLst>
              <a:ext uri="{FF2B5EF4-FFF2-40B4-BE49-F238E27FC236}">
                <a16:creationId xmlns:a16="http://schemas.microsoft.com/office/drawing/2014/main" id="{9DB45C34-E647-42F3-B530-DEF8090DABEB}"/>
              </a:ext>
            </a:extLst>
          </xdr:cNvPr>
          <xdr:cNvSpPr/>
        </xdr:nvSpPr>
        <xdr:spPr>
          <a:xfrm>
            <a:off x="7658100" y="16592549"/>
            <a:ext cx="4781550" cy="847725"/>
          </a:xfrm>
          <a:prstGeom prst="bevel">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lstStyle/>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退職される方の</a:t>
            </a:r>
            <a:endParaRPr lang="en-US" altLang="ja-JP" sz="1800" b="1" u="sng">
              <a:solidFill>
                <a:srgbClr val="0070C0"/>
              </a:solidFill>
              <a:effectLst/>
              <a:latin typeface="BIZ UDPゴシック" panose="020B0400000000000000" pitchFamily="50" charset="-128"/>
              <a:ea typeface="BIZ UDPゴシック" panose="020B0400000000000000" pitchFamily="50" charset="-128"/>
              <a:cs typeface="+mn-cs"/>
            </a:endParaRPr>
          </a:p>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財形貯蓄に関する手続きについて</a:t>
            </a:r>
            <a:r>
              <a:rPr lang="ja-JP" altLang="en-US" sz="1800" b="1">
                <a:solidFill>
                  <a:srgbClr val="0070C0"/>
                </a:solidFill>
                <a:effectLst/>
                <a:latin typeface="BIZ UDPゴシック" panose="020B0400000000000000" pitchFamily="50" charset="-128"/>
                <a:ea typeface="BIZ UDPゴシック" panose="020B0400000000000000" pitchFamily="50" charset="-128"/>
                <a:cs typeface="+mn-cs"/>
              </a:rPr>
              <a:t>（リンク）</a:t>
            </a:r>
            <a:endParaRPr kumimoji="1" lang="ja-JP" altLang="en-US" sz="1400">
              <a:solidFill>
                <a:srgbClr val="0070C0"/>
              </a:solidFill>
              <a:latin typeface="BIZ UDPゴシック" panose="020B0400000000000000" pitchFamily="50" charset="-128"/>
              <a:ea typeface="BIZ UDPゴシック" panose="020B04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0</xdr:row>
      <xdr:rowOff>54430</xdr:rowOff>
    </xdr:from>
    <xdr:to>
      <xdr:col>15</xdr:col>
      <xdr:colOff>391887</xdr:colOff>
      <xdr:row>2</xdr:row>
      <xdr:rowOff>130630</xdr:rowOff>
    </xdr:to>
    <xdr:sp macro="" textlink="">
      <xdr:nvSpPr>
        <xdr:cNvPr id="2" name="テキスト ボックス 1">
          <a:extLst>
            <a:ext uri="{FF2B5EF4-FFF2-40B4-BE49-F238E27FC236}">
              <a16:creationId xmlns:a16="http://schemas.microsoft.com/office/drawing/2014/main" id="{BAFC55C7-31CD-4D1E-9A40-7F0AE2C8E8AE}"/>
            </a:ext>
          </a:extLst>
        </xdr:cNvPr>
        <xdr:cNvSpPr txBox="1"/>
      </xdr:nvSpPr>
      <xdr:spPr>
        <a:xfrm>
          <a:off x="10722429" y="54430"/>
          <a:ext cx="5965372" cy="555171"/>
        </a:xfrm>
        <a:prstGeom prst="rect">
          <a:avLst/>
        </a:prstGeom>
        <a:solidFill>
          <a:schemeClr val="lt1"/>
        </a:solidFill>
        <a:ln w="127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色付き部分は、関数が入っているので触らないこと！！</a:t>
          </a:r>
        </a:p>
      </xdr:txBody>
    </xdr:sp>
    <xdr:clientData/>
  </xdr:twoCellAnchor>
  <xdr:twoCellAnchor>
    <xdr:from>
      <xdr:col>9</xdr:col>
      <xdr:colOff>87086</xdr:colOff>
      <xdr:row>2</xdr:row>
      <xdr:rowOff>21772</xdr:rowOff>
    </xdr:from>
    <xdr:to>
      <xdr:col>9</xdr:col>
      <xdr:colOff>838200</xdr:colOff>
      <xdr:row>11</xdr:row>
      <xdr:rowOff>228600</xdr:rowOff>
    </xdr:to>
    <xdr:sp macro="" textlink="">
      <xdr:nvSpPr>
        <xdr:cNvPr id="3" name="右中かっこ 2">
          <a:extLst>
            <a:ext uri="{FF2B5EF4-FFF2-40B4-BE49-F238E27FC236}">
              <a16:creationId xmlns:a16="http://schemas.microsoft.com/office/drawing/2014/main" id="{6CE7DE01-2DB9-4D8A-8111-962D07655CA4}"/>
            </a:ext>
          </a:extLst>
        </xdr:cNvPr>
        <xdr:cNvSpPr/>
      </xdr:nvSpPr>
      <xdr:spPr>
        <a:xfrm>
          <a:off x="9220200" y="500743"/>
          <a:ext cx="751114" cy="227511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914401</xdr:colOff>
      <xdr:row>3</xdr:row>
      <xdr:rowOff>10886</xdr:rowOff>
    </xdr:from>
    <xdr:to>
      <xdr:col>13</xdr:col>
      <xdr:colOff>1153886</xdr:colOff>
      <xdr:row>11</xdr:row>
      <xdr:rowOff>217714</xdr:rowOff>
    </xdr:to>
    <xdr:sp macro="" textlink="">
      <xdr:nvSpPr>
        <xdr:cNvPr id="4" name="テキスト ボックス 3">
          <a:extLst>
            <a:ext uri="{FF2B5EF4-FFF2-40B4-BE49-F238E27FC236}">
              <a16:creationId xmlns:a16="http://schemas.microsoft.com/office/drawing/2014/main" id="{B27669B3-1ADF-4494-888B-1B05F79BE54A}"/>
            </a:ext>
          </a:extLst>
        </xdr:cNvPr>
        <xdr:cNvSpPr txBox="1"/>
      </xdr:nvSpPr>
      <xdr:spPr>
        <a:xfrm>
          <a:off x="10047515" y="718457"/>
          <a:ext cx="5007428" cy="2046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上半分に入っている選択肢と、「チェックシート」の該当部分の入力内容が一致しているかどうかで判定している。</a:t>
          </a:r>
          <a:endParaRPr kumimoji="1" lang="en-US" altLang="ja-JP" sz="1100"/>
        </a:p>
        <a:p>
          <a:endParaRPr kumimoji="1" lang="en-US" altLang="ja-JP" sz="1100"/>
        </a:p>
        <a:p>
          <a:r>
            <a:rPr kumimoji="1" lang="ja-JP" altLang="en-US" sz="1100"/>
            <a:t>ここを編集すると結果も変わってくるので注意。</a:t>
          </a:r>
          <a:endParaRPr kumimoji="1" lang="en-US" altLang="ja-JP" sz="1100"/>
        </a:p>
        <a:p>
          <a:endParaRPr kumimoji="1" lang="en-US" altLang="ja-JP" sz="1100"/>
        </a:p>
        <a:p>
          <a:r>
            <a:rPr kumimoji="1" lang="ja-JP" altLang="en-US" sz="1100"/>
            <a:t>判定項目や行を追加・削除する場合は下半分がきちんと連携されているか確認すること。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1399312</xdr:colOff>
      <xdr:row>31</xdr:row>
      <xdr:rowOff>1000795</xdr:rowOff>
    </xdr:from>
    <xdr:to>
      <xdr:col>4</xdr:col>
      <xdr:colOff>13856</xdr:colOff>
      <xdr:row>32</xdr:row>
      <xdr:rowOff>55419</xdr:rowOff>
    </xdr:to>
    <xdr:pic>
      <xdr:nvPicPr>
        <xdr:cNvPr id="2" name="図 1">
          <a:extLst>
            <a:ext uri="{FF2B5EF4-FFF2-40B4-BE49-F238E27FC236}">
              <a16:creationId xmlns:a16="http://schemas.microsoft.com/office/drawing/2014/main" id="{FCB2CB84-0E60-4079-9108-5D06F6E9190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92052868"/>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1399312</xdr:colOff>
      <xdr:row>37</xdr:row>
      <xdr:rowOff>1000795</xdr:rowOff>
    </xdr:from>
    <xdr:to>
      <xdr:col>4</xdr:col>
      <xdr:colOff>13856</xdr:colOff>
      <xdr:row>38</xdr:row>
      <xdr:rowOff>55419</xdr:rowOff>
    </xdr:to>
    <xdr:pic>
      <xdr:nvPicPr>
        <xdr:cNvPr id="8" name="図 7">
          <a:extLst>
            <a:ext uri="{FF2B5EF4-FFF2-40B4-BE49-F238E27FC236}">
              <a16:creationId xmlns:a16="http://schemas.microsoft.com/office/drawing/2014/main" id="{A38D5E99-E389-4A17-9E77-97A444A83E2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92052868"/>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1399312</xdr:colOff>
      <xdr:row>49</xdr:row>
      <xdr:rowOff>1000795</xdr:rowOff>
    </xdr:from>
    <xdr:to>
      <xdr:col>4</xdr:col>
      <xdr:colOff>13856</xdr:colOff>
      <xdr:row>50</xdr:row>
      <xdr:rowOff>55419</xdr:rowOff>
    </xdr:to>
    <xdr:pic>
      <xdr:nvPicPr>
        <xdr:cNvPr id="10" name="図 9">
          <a:extLst>
            <a:ext uri="{FF2B5EF4-FFF2-40B4-BE49-F238E27FC236}">
              <a16:creationId xmlns:a16="http://schemas.microsoft.com/office/drawing/2014/main" id="{5455A875-7F97-4D52-93A9-4E45DCE37B4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92052868"/>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1399312</xdr:colOff>
      <xdr:row>57</xdr:row>
      <xdr:rowOff>1000795</xdr:rowOff>
    </xdr:from>
    <xdr:to>
      <xdr:col>4</xdr:col>
      <xdr:colOff>13856</xdr:colOff>
      <xdr:row>58</xdr:row>
      <xdr:rowOff>55419</xdr:rowOff>
    </xdr:to>
    <xdr:pic>
      <xdr:nvPicPr>
        <xdr:cNvPr id="12" name="図 11">
          <a:extLst>
            <a:ext uri="{FF2B5EF4-FFF2-40B4-BE49-F238E27FC236}">
              <a16:creationId xmlns:a16="http://schemas.microsoft.com/office/drawing/2014/main" id="{9AA60153-BB8B-47BE-9076-D17CAA3DFCF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92052868"/>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1399312</xdr:colOff>
      <xdr:row>49</xdr:row>
      <xdr:rowOff>1000795</xdr:rowOff>
    </xdr:from>
    <xdr:to>
      <xdr:col>4</xdr:col>
      <xdr:colOff>13856</xdr:colOff>
      <xdr:row>50</xdr:row>
      <xdr:rowOff>55419</xdr:rowOff>
    </xdr:to>
    <xdr:pic>
      <xdr:nvPicPr>
        <xdr:cNvPr id="13" name="図 12">
          <a:extLst>
            <a:ext uri="{FF2B5EF4-FFF2-40B4-BE49-F238E27FC236}">
              <a16:creationId xmlns:a16="http://schemas.microsoft.com/office/drawing/2014/main" id="{270BFF15-89EB-421C-8934-7106403908A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131316650"/>
          <a:ext cx="6857999" cy="2074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1385454</xdr:colOff>
      <xdr:row>44</xdr:row>
      <xdr:rowOff>942109</xdr:rowOff>
    </xdr:from>
    <xdr:to>
      <xdr:col>3</xdr:col>
      <xdr:colOff>8243453</xdr:colOff>
      <xdr:row>44</xdr:row>
      <xdr:rowOff>3017024</xdr:rowOff>
    </xdr:to>
    <xdr:pic>
      <xdr:nvPicPr>
        <xdr:cNvPr id="15" name="図 14">
          <a:extLst>
            <a:ext uri="{FF2B5EF4-FFF2-40B4-BE49-F238E27FC236}">
              <a16:creationId xmlns:a16="http://schemas.microsoft.com/office/drawing/2014/main" id="{C18E9626-E7E2-4F1F-90AE-F6735D9D85A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50290" y="131257964"/>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5429-540F-4033-AF68-40ADD4CBD8D0}">
  <sheetPr codeName="Sheet1">
    <pageSetUpPr fitToPage="1"/>
  </sheetPr>
  <dimension ref="A1:M42"/>
  <sheetViews>
    <sheetView showGridLines="0" tabSelected="1" view="pageBreakPreview" zoomScale="80" zoomScaleNormal="80" zoomScaleSheetLayoutView="80" workbookViewId="0">
      <selection activeCell="E3" sqref="E3"/>
    </sheetView>
  </sheetViews>
  <sheetFormatPr defaultRowHeight="28.8"/>
  <cols>
    <col min="1" max="1" width="9.19921875" style="152" customWidth="1"/>
    <col min="2" max="2" width="11.19921875" style="147" customWidth="1"/>
    <col min="3" max="3" width="106.69921875" style="145" bestFit="1" customWidth="1"/>
    <col min="4" max="4" width="20.09765625" style="27" customWidth="1"/>
    <col min="5" max="7" width="20.69921875" style="21" customWidth="1"/>
    <col min="8" max="8" width="23.5" style="21" customWidth="1"/>
    <col min="9" max="9" width="20.5" style="21" customWidth="1"/>
    <col min="10" max="10" width="26.69921875" style="21" customWidth="1"/>
    <col min="11" max="11" width="24.3984375" style="27" bestFit="1" customWidth="1"/>
    <col min="12" max="12" width="25.59765625" style="21" bestFit="1" customWidth="1"/>
    <col min="13" max="13" width="27.69921875" style="21" bestFit="1" customWidth="1"/>
    <col min="14" max="16384" width="8.796875" style="21"/>
  </cols>
  <sheetData>
    <row r="1" spans="1:11" ht="110.4" customHeight="1" thickBot="1">
      <c r="G1" s="86"/>
      <c r="I1" s="86">
        <f ca="1">TODAY()</f>
        <v>45751</v>
      </c>
      <c r="K1" s="176"/>
    </row>
    <row r="2" spans="1:11" s="20" customFormat="1">
      <c r="A2" s="152">
        <v>1</v>
      </c>
      <c r="B2" s="147"/>
      <c r="C2" s="146" t="s">
        <v>110</v>
      </c>
      <c r="D2" s="27"/>
      <c r="E2" s="66" t="s">
        <v>2</v>
      </c>
      <c r="F2" s="66" t="s">
        <v>3</v>
      </c>
      <c r="G2" s="66" t="s">
        <v>4</v>
      </c>
      <c r="K2" s="27"/>
    </row>
    <row r="3" spans="1:11" s="20" customFormat="1" ht="49.8" customHeight="1" thickBot="1">
      <c r="A3" s="152"/>
      <c r="B3" s="147"/>
      <c r="C3" s="147"/>
      <c r="D3" s="27"/>
      <c r="E3" s="156"/>
      <c r="F3" s="156"/>
      <c r="G3" s="156"/>
      <c r="K3" s="27"/>
    </row>
    <row r="4" spans="1:11" ht="49.95" customHeight="1" thickBot="1">
      <c r="A4" s="152">
        <v>2</v>
      </c>
      <c r="C4" s="145" t="str">
        <f ca="1">"退職予定日を入力してください。（記入例："&amp;TEXT(DATE(YEAR(EDATE($I$1,-3))+1,3,31),"YYYY/M/D")&amp;")"</f>
        <v>退職予定日を入力してください。（記入例：2026/3/31)</v>
      </c>
      <c r="E4" s="166"/>
      <c r="F4" s="183" t="str">
        <f>IF($E$4="","",IF($I$1&gt;$E$4,"※退職予定日が過去の日付になっています。",""))</f>
        <v/>
      </c>
      <c r="G4" s="184"/>
      <c r="H4" s="184"/>
    </row>
    <row r="5" spans="1:11" ht="49.95" customHeight="1" thickBot="1">
      <c r="A5" s="152">
        <v>3</v>
      </c>
      <c r="C5" s="148" t="s">
        <v>0</v>
      </c>
      <c r="D5" s="28"/>
      <c r="E5" s="157"/>
      <c r="G5" s="175"/>
      <c r="H5" s="22"/>
      <c r="I5" s="22"/>
      <c r="J5" s="22"/>
    </row>
    <row r="6" spans="1:11" ht="49.95" customHeight="1" thickBot="1">
      <c r="A6" s="152">
        <v>4</v>
      </c>
      <c r="C6" s="22" t="s">
        <v>13</v>
      </c>
    </row>
    <row r="7" spans="1:11" ht="49.95" customHeight="1" thickBot="1">
      <c r="B7" s="153" t="s">
        <v>29</v>
      </c>
      <c r="C7" s="148" t="s">
        <v>12</v>
      </c>
      <c r="D7" s="28" t="str">
        <f>IF($F$3="契約なし","回答不要です","")</f>
        <v/>
      </c>
      <c r="E7" s="157"/>
      <c r="F7" s="155" t="str">
        <f>IF($E$7="いいえ","年金受給資格を満たしていません","")</f>
        <v/>
      </c>
      <c r="H7" s="22"/>
      <c r="I7" s="22"/>
      <c r="J7" s="22"/>
      <c r="K7" s="28"/>
    </row>
    <row r="8" spans="1:11" ht="49.95" customHeight="1" thickBot="1">
      <c r="B8" s="153" t="s">
        <v>30</v>
      </c>
      <c r="C8" s="148" t="s">
        <v>75</v>
      </c>
      <c r="D8" s="28" t="str">
        <f>IF(OR($F$3="契約なし",$E$7="いいえ"),"回答不要です","")</f>
        <v/>
      </c>
      <c r="E8" s="157"/>
      <c r="F8" s="155" t="str">
        <f>IF($E$8="いいえ","年金受給資格を満たしていません","")</f>
        <v/>
      </c>
      <c r="H8" s="22"/>
      <c r="I8" s="22"/>
      <c r="J8" s="22"/>
      <c r="K8" s="28"/>
    </row>
    <row r="9" spans="1:11" s="22" customFormat="1" ht="49.95" customHeight="1" thickBot="1">
      <c r="A9" s="154"/>
      <c r="B9" s="153" t="s">
        <v>31</v>
      </c>
      <c r="C9" s="148" t="str">
        <f>"現在設定している積立終了日は、"&amp;IF($E$4="","",TEXT($E$4,"YYYY年M月D日"))&amp;"(※退職予定日)以前ですか。"</f>
        <v>現在設定している積立終了日は、(※退職予定日)以前ですか。</v>
      </c>
      <c r="D9" s="28" t="str">
        <f>IF($F$3="契約なし","回答不要です","")</f>
        <v/>
      </c>
      <c r="E9" s="157"/>
      <c r="F9" s="181" t="str">
        <f>IF($E$9="","設定した積立終了日がわからない場合は、金融機関からの書類をご確認ください。",IF($E$9="はい",K38&amp;L38&amp;M38,IF($E$9="いいえ",K39&amp;L39&amp;M39)))</f>
        <v>設定した積立終了日がわからない場合は、金融機関からの書類をご確認ください。</v>
      </c>
      <c r="G9" s="182"/>
      <c r="H9" s="182"/>
      <c r="I9" s="160"/>
      <c r="K9" s="28"/>
    </row>
    <row r="10" spans="1:11" ht="29.4" customHeight="1" thickBot="1">
      <c r="C10" s="149"/>
      <c r="D10" s="92"/>
      <c r="E10" s="22"/>
      <c r="F10" s="22"/>
      <c r="H10" s="22"/>
      <c r="I10" s="22"/>
      <c r="J10" s="22"/>
    </row>
    <row r="11" spans="1:11" ht="49.95" customHeight="1" thickBot="1">
      <c r="A11" s="152">
        <v>5</v>
      </c>
      <c r="C11" s="150" t="s">
        <v>7</v>
      </c>
      <c r="D11" s="93" t="str">
        <f>IF($E$5="いいえ","回答不要です","")</f>
        <v/>
      </c>
      <c r="E11" s="157"/>
      <c r="F11" s="91"/>
      <c r="H11" s="23"/>
      <c r="I11" s="22"/>
      <c r="J11" s="22"/>
    </row>
    <row r="12" spans="1:11" ht="49.95" customHeight="1" thickBot="1">
      <c r="A12" s="152">
        <v>6</v>
      </c>
      <c r="C12" s="150" t="s">
        <v>6</v>
      </c>
      <c r="D12" s="93" t="str">
        <f>IF(OR($E$5="いいえ",$E$11="いいえ",$E$11="未定"),"回答不要です","")</f>
        <v/>
      </c>
      <c r="E12" s="157"/>
      <c r="H12" s="23"/>
      <c r="I12" s="22"/>
      <c r="J12" s="22"/>
    </row>
    <row r="13" spans="1:11" ht="49.95" customHeight="1" thickBot="1">
      <c r="A13" s="152">
        <v>7</v>
      </c>
      <c r="C13" s="150" t="s">
        <v>74</v>
      </c>
      <c r="D13" s="93" t="str">
        <f>IF(OR($E$5="いいえ",$E$11="いいえ",$E$12="いいえ"),"回答不要です","")</f>
        <v/>
      </c>
      <c r="E13" s="157"/>
      <c r="F13" s="24"/>
      <c r="H13" s="23"/>
      <c r="I13" s="22"/>
      <c r="J13" s="22"/>
    </row>
    <row r="14" spans="1:11" ht="30" customHeight="1" thickBot="1">
      <c r="C14" s="150"/>
      <c r="D14" s="93"/>
      <c r="E14" s="23"/>
      <c r="F14" s="22"/>
      <c r="H14" s="22"/>
      <c r="I14" s="22"/>
      <c r="J14" s="22"/>
    </row>
    <row r="15" spans="1:11" ht="49.95" customHeight="1" thickBot="1">
      <c r="A15" s="152">
        <v>8</v>
      </c>
      <c r="C15" s="150" t="s">
        <v>8</v>
      </c>
      <c r="D15" s="93" t="str">
        <f>IF(OR($E$5="いいえ",$E$11="未定",$E$11="はい"),"回答不要です","")</f>
        <v/>
      </c>
      <c r="E15" s="157"/>
      <c r="H15" s="23"/>
      <c r="I15" s="22"/>
      <c r="J15" s="22"/>
    </row>
    <row r="16" spans="1:11" ht="30" customHeight="1" thickBot="1">
      <c r="C16" s="148"/>
      <c r="D16" s="94"/>
      <c r="E16" s="25"/>
      <c r="F16" s="26"/>
      <c r="G16" s="26"/>
      <c r="H16" s="26"/>
      <c r="I16" s="26"/>
      <c r="J16" s="22"/>
    </row>
    <row r="17" spans="1:10" ht="49.95" customHeight="1" thickBot="1">
      <c r="A17" s="152">
        <v>9</v>
      </c>
      <c r="C17" s="148" t="s">
        <v>16</v>
      </c>
      <c r="D17" s="92" t="str">
        <f>IF(OR($F$3="契約なし",$E$13="はい",$E$7="いいえ",$E$8="いいえ"),"回答不要です","")</f>
        <v/>
      </c>
      <c r="E17" s="158"/>
      <c r="F17" s="155" t="str">
        <f>IF(OR($E$7="いいえ",$E$8="いいえ"),"年金受給資格を満たしていません","")</f>
        <v/>
      </c>
      <c r="H17" s="22"/>
      <c r="I17" s="22"/>
      <c r="J17" s="22"/>
    </row>
    <row r="18" spans="1:10" ht="49.95" customHeight="1" thickBot="1">
      <c r="A18" s="152">
        <v>10</v>
      </c>
      <c r="C18" s="148" t="s">
        <v>17</v>
      </c>
      <c r="D18" s="28" t="str">
        <f>IF($G$3="契約なし","回答不要です","")</f>
        <v/>
      </c>
      <c r="E18" s="157"/>
      <c r="H18" s="22"/>
      <c r="I18" s="22"/>
      <c r="J18" s="22"/>
    </row>
    <row r="19" spans="1:10" ht="190.2" customHeight="1">
      <c r="C19" s="150"/>
      <c r="D19" s="93"/>
      <c r="E19" s="23"/>
      <c r="G19" s="177"/>
    </row>
    <row r="20" spans="1:10" ht="127.2" customHeight="1">
      <c r="C20" s="150"/>
      <c r="D20" s="93"/>
      <c r="E20" s="23"/>
    </row>
    <row r="21" spans="1:10" ht="49.2" customHeight="1">
      <c r="C21" s="150"/>
      <c r="D21" s="93"/>
      <c r="E21" s="23"/>
    </row>
    <row r="22" spans="1:10" ht="150" customHeight="1">
      <c r="C22" s="96"/>
    </row>
    <row r="23" spans="1:10" ht="49.95" customHeight="1">
      <c r="C23" s="146"/>
      <c r="D23" s="95"/>
    </row>
    <row r="24" spans="1:10" ht="270" customHeight="1">
      <c r="C24" s="146"/>
      <c r="D24" s="95"/>
    </row>
    <row r="25" spans="1:10" ht="49.95" customHeight="1">
      <c r="C25" s="146"/>
    </row>
    <row r="26" spans="1:10" ht="150" customHeight="1">
      <c r="C26" s="96"/>
    </row>
    <row r="27" spans="1:10" ht="43.2" customHeight="1">
      <c r="C27" s="146"/>
      <c r="D27" s="95"/>
    </row>
    <row r="28" spans="1:10" ht="270" customHeight="1">
      <c r="C28" s="146"/>
      <c r="D28" s="95"/>
    </row>
    <row r="29" spans="1:10" ht="49.95" customHeight="1">
      <c r="C29" s="146"/>
    </row>
    <row r="30" spans="1:10" ht="150" customHeight="1">
      <c r="C30" s="96"/>
    </row>
    <row r="31" spans="1:10" ht="43.2" customHeight="1">
      <c r="C31" s="146"/>
      <c r="D31" s="95"/>
    </row>
    <row r="32" spans="1:10" ht="270" customHeight="1">
      <c r="C32" s="146"/>
      <c r="D32" s="95"/>
    </row>
    <row r="33" spans="3:13" ht="49.95" customHeight="1">
      <c r="C33" s="146"/>
      <c r="D33" s="95"/>
    </row>
    <row r="34" spans="3:13" ht="409.6" customHeight="1">
      <c r="C34" s="151"/>
      <c r="D34" s="24"/>
    </row>
    <row r="35" spans="3:13" ht="137.4" customHeight="1"/>
    <row r="37" spans="3:13" ht="49.95" hidden="1" customHeight="1">
      <c r="J37" s="25" t="s">
        <v>111</v>
      </c>
      <c r="K37" s="94"/>
      <c r="L37" s="26"/>
      <c r="M37" s="26"/>
    </row>
    <row r="38" spans="3:13" ht="49.95" hidden="1" customHeight="1">
      <c r="J38" s="159" t="s">
        <v>1</v>
      </c>
      <c r="K38" s="163" t="s">
        <v>112</v>
      </c>
      <c r="L38" s="165" t="str">
        <f>IF($E$4="","退職予定日",TEXT($E$4,"YYYY年M月D日"))</f>
        <v>退職予定日</v>
      </c>
      <c r="M38" s="164" t="s">
        <v>113</v>
      </c>
    </row>
    <row r="39" spans="3:13" ht="49.95" hidden="1" customHeight="1">
      <c r="J39" s="159" t="s">
        <v>22</v>
      </c>
      <c r="K39" s="163" t="s">
        <v>112</v>
      </c>
      <c r="L39" s="165" t="str">
        <f>IF($E$4="","退職予定日",TEXT($E$4+1,"YYYY年M月D日"))</f>
        <v>退職予定日</v>
      </c>
      <c r="M39" s="164" t="s">
        <v>114</v>
      </c>
    </row>
    <row r="40" spans="3:13" ht="39" customHeight="1"/>
    <row r="41" spans="3:13" ht="39" customHeight="1"/>
    <row r="42" spans="3:13" ht="49.95" customHeight="1">
      <c r="J42" s="161"/>
      <c r="K42" s="162"/>
      <c r="L42" s="161"/>
      <c r="M42" s="161"/>
    </row>
  </sheetData>
  <sheetProtection algorithmName="SHA-512" hashValue="SuYgtDn+/hn7X3cJhouTbHjNpVxLiUWW4WjMyaJVEOHXPJTf5BsEIqfjq4Us5WNHa7DMxm01Rq0SeOUU/Kv3tg==" saltValue="qLFiALIIjLuukzd7H+o/cA==" spinCount="100000" sheet="1" objects="1" scenarios="1"/>
  <dataConsolidate/>
  <mergeCells count="2">
    <mergeCell ref="F9:H9"/>
    <mergeCell ref="F4:H4"/>
  </mergeCells>
  <phoneticPr fontId="1"/>
  <conditionalFormatting sqref="E1:G3 E4:F4 E5:G8 E9:F9 E10:G1048576">
    <cfRule type="notContainsBlanks" dxfId="5" priority="11">
      <formula>LEN(TRIM(E1))&gt;0</formula>
    </cfRule>
  </conditionalFormatting>
  <conditionalFormatting sqref="E1:E1048576">
    <cfRule type="expression" dxfId="4" priority="9">
      <formula>$D1="年金受給資格を　満たしていません"</formula>
    </cfRule>
    <cfRule type="expression" dxfId="3" priority="10">
      <formula>$D1="回答不要です"</formula>
    </cfRule>
  </conditionalFormatting>
  <conditionalFormatting sqref="I1">
    <cfRule type="notContainsBlanks" dxfId="2" priority="8">
      <formula>LEN(TRIM(I1))&gt;0</formula>
    </cfRule>
  </conditionalFormatting>
  <conditionalFormatting sqref="E30:G32">
    <cfRule type="notContainsBlanks" dxfId="1" priority="7">
      <formula>LEN(TRIM(E30))&gt;0</formula>
    </cfRule>
  </conditionalFormatting>
  <conditionalFormatting sqref="F9:H9">
    <cfRule type="expression" dxfId="0" priority="1">
      <formula>$D$9="回答不要です"</formula>
    </cfRule>
  </conditionalFormatting>
  <dataValidations xWindow="1404" yWindow="683" count="5">
    <dataValidation type="list" allowBlank="1" showInputMessage="1" showErrorMessage="1" sqref="E3:G3" xr:uid="{9C7ADB89-A8E3-49D7-94FA-96598924052C}">
      <formula1>"契約あり,契約なし"</formula1>
    </dataValidation>
    <dataValidation type="list" allowBlank="1" showInputMessage="1" showErrorMessage="1" sqref="E5 E7:E8 E15:E18 E13" xr:uid="{255F440F-653E-43A2-B9A3-93983BDDDBFC}">
      <formula1>"はい,いいえ"</formula1>
    </dataValidation>
    <dataValidation type="list" allowBlank="1" showInputMessage="1" showErrorMessage="1" promptTitle="未定を選択した場合について" prompt="正確ではない結果となりやすいです。_x000a__x000a_より分かりやすい結果を得たい場合は、_x000a_・予定が決定してからチェックを行う_x000a_・可能性のある選択肢を選び複数回確認する_x000a_などをお勧めします。" sqref="E11" xr:uid="{82D9B122-6CF2-4F2F-A349-C81AFE63790E}">
      <formula1>"はい,いいえ,未定"</formula1>
    </dataValidation>
    <dataValidation type="list" allowBlank="1" showInputMessage="1" showErrorMessage="1" promptTitle="　　　" prompt="はい　　積立終了日は退職日以前の日付_x000a_いいえ　積立終了日は退職後以降の日付_x000a__x000a_設定した積立終了日がわからない場合は、_x000a_金融機関からの書類をご確認ください。_x000a_確認できない場合は、金融機関または_x000a_福利課にお問い合わせください。" sqref="E9" xr:uid="{F6193031-A94C-40E2-AF01-7310B90F3957}">
      <formula1>"はい,いいえ"</formula1>
    </dataValidation>
    <dataValidation type="list" allowBlank="1" showInputMessage="1" showErrorMessage="1" prompt="臨時的任用職員・非常勤嘱託員等として採用される場合は、「いいえ」を選択ください。_x000a_（この場合、財形貯蓄の積立継続はできません）" sqref="E12" xr:uid="{292A8857-FA87-49CE-84AB-A564B8FC8F33}">
      <formula1>"はい,いいえ"</formula1>
    </dataValidation>
  </dataValidations>
  <pageMargins left="0.7" right="0.7" top="0.75" bottom="0.75" header="0.3" footer="0.3"/>
  <pageSetup paperSize="9" scale="13" orientation="landscape" r:id="rId1"/>
  <ignoredErrors>
    <ignoredError sqref="D8"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F2E70-4A2A-4C66-9A48-FCA1E6E583DB}">
  <sheetPr codeName="Sheet2"/>
  <dimension ref="A1:R138"/>
  <sheetViews>
    <sheetView topLeftCell="A105" zoomScale="70" zoomScaleNormal="70" workbookViewId="0">
      <selection activeCell="B53" sqref="B53"/>
    </sheetView>
  </sheetViews>
  <sheetFormatPr defaultRowHeight="18"/>
  <cols>
    <col min="1" max="1" width="6.19921875" style="3" bestFit="1" customWidth="1"/>
    <col min="2" max="2" width="11.796875" style="117" customWidth="1"/>
    <col min="3" max="3" width="9.59765625" style="3" customWidth="1"/>
    <col min="4" max="4" width="8.59765625" style="1" bestFit="1" customWidth="1"/>
    <col min="5" max="5" width="14.796875" style="1" bestFit="1" customWidth="1"/>
    <col min="6" max="6" width="17.3984375" style="1" bestFit="1" customWidth="1"/>
    <col min="7" max="7" width="19.3984375" style="1" bestFit="1" customWidth="1"/>
    <col min="8" max="8" width="14.59765625" style="1" bestFit="1" customWidth="1"/>
    <col min="9" max="9" width="17.3984375" style="1" bestFit="1" customWidth="1"/>
    <col min="10" max="10" width="18.796875" style="1" bestFit="1" customWidth="1"/>
    <col min="11" max="12" width="14.59765625" style="1" bestFit="1" customWidth="1"/>
    <col min="13" max="13" width="14.59765625" style="1" customWidth="1"/>
    <col min="14" max="18" width="15.69921875" style="1" customWidth="1"/>
    <col min="19" max="16384" width="8.796875" style="1"/>
  </cols>
  <sheetData>
    <row r="1" spans="1:18" ht="22.2">
      <c r="A1" s="105" t="s">
        <v>34</v>
      </c>
      <c r="B1" s="39"/>
      <c r="C1" s="36"/>
      <c r="D1" s="37" t="s">
        <v>28</v>
      </c>
      <c r="E1" s="37" t="s">
        <v>32</v>
      </c>
      <c r="F1" s="37" t="s">
        <v>53</v>
      </c>
      <c r="G1" s="37" t="s">
        <v>55</v>
      </c>
      <c r="H1" s="37" t="s">
        <v>56</v>
      </c>
      <c r="I1" s="38" t="s">
        <v>58</v>
      </c>
      <c r="J1" s="4"/>
    </row>
    <row r="2" spans="1:18" s="46" customFormat="1" ht="15">
      <c r="A2" s="40"/>
      <c r="B2" s="41"/>
      <c r="C2" s="42" t="s">
        <v>27</v>
      </c>
      <c r="D2" s="43" t="s">
        <v>26</v>
      </c>
      <c r="E2" s="43" t="s">
        <v>21</v>
      </c>
      <c r="F2" s="43" t="s">
        <v>54</v>
      </c>
      <c r="G2" s="43" t="s">
        <v>60</v>
      </c>
      <c r="H2" s="43" t="s">
        <v>23</v>
      </c>
      <c r="I2" s="44" t="s">
        <v>33</v>
      </c>
      <c r="J2" s="45"/>
    </row>
    <row r="3" spans="1:18" s="3" customFormat="1">
      <c r="A3" s="111">
        <v>1</v>
      </c>
      <c r="B3" s="112" t="s">
        <v>24</v>
      </c>
      <c r="C3" s="113"/>
      <c r="D3" s="8" t="s">
        <v>25</v>
      </c>
      <c r="E3" s="8" t="s">
        <v>1</v>
      </c>
      <c r="F3" s="8" t="s">
        <v>1</v>
      </c>
      <c r="G3" s="8" t="s">
        <v>1</v>
      </c>
      <c r="H3" s="8" t="s">
        <v>1</v>
      </c>
      <c r="I3" s="9" t="s">
        <v>51</v>
      </c>
      <c r="J3" s="4"/>
    </row>
    <row r="4" spans="1:18" s="3" customFormat="1" ht="19.2" customHeight="1">
      <c r="A4" s="111">
        <v>2</v>
      </c>
      <c r="B4" s="112" t="s">
        <v>10</v>
      </c>
      <c r="C4" s="113"/>
      <c r="D4" s="8" t="s">
        <v>25</v>
      </c>
      <c r="E4" s="8" t="s">
        <v>1</v>
      </c>
      <c r="F4" s="8" t="s">
        <v>1</v>
      </c>
      <c r="G4" s="8" t="s">
        <v>1</v>
      </c>
      <c r="H4" s="8" t="s">
        <v>22</v>
      </c>
      <c r="I4" s="9" t="s">
        <v>51</v>
      </c>
      <c r="J4" s="4"/>
    </row>
    <row r="5" spans="1:18" s="3" customFormat="1">
      <c r="A5" s="111">
        <v>3</v>
      </c>
      <c r="B5" s="112" t="s">
        <v>10</v>
      </c>
      <c r="C5" s="113"/>
      <c r="D5" s="8" t="s">
        <v>25</v>
      </c>
      <c r="E5" s="8" t="s">
        <v>1</v>
      </c>
      <c r="F5" s="8" t="s">
        <v>1</v>
      </c>
      <c r="G5" s="8" t="s">
        <v>22</v>
      </c>
      <c r="H5" s="8" t="s">
        <v>51</v>
      </c>
      <c r="I5" s="9" t="s">
        <v>51</v>
      </c>
      <c r="J5" s="4"/>
    </row>
    <row r="6" spans="1:18" s="3" customFormat="1">
      <c r="A6" s="111">
        <v>4</v>
      </c>
      <c r="B6" s="112" t="s">
        <v>11</v>
      </c>
      <c r="C6" s="113"/>
      <c r="D6" s="8" t="s">
        <v>25</v>
      </c>
      <c r="E6" s="8" t="s">
        <v>1</v>
      </c>
      <c r="F6" s="8" t="s">
        <v>22</v>
      </c>
      <c r="G6" s="8" t="s">
        <v>51</v>
      </c>
      <c r="H6" s="8" t="s">
        <v>51</v>
      </c>
      <c r="I6" s="9" t="s">
        <v>15</v>
      </c>
      <c r="J6" s="4"/>
    </row>
    <row r="7" spans="1:18" s="3" customFormat="1">
      <c r="A7" s="111">
        <v>5</v>
      </c>
      <c r="B7" s="112" t="s">
        <v>10</v>
      </c>
      <c r="C7" s="113"/>
      <c r="D7" s="8" t="s">
        <v>25</v>
      </c>
      <c r="E7" s="8" t="s">
        <v>1</v>
      </c>
      <c r="F7" s="8" t="s">
        <v>22</v>
      </c>
      <c r="G7" s="8" t="s">
        <v>51</v>
      </c>
      <c r="H7" s="8" t="s">
        <v>51</v>
      </c>
      <c r="I7" s="9" t="s">
        <v>14</v>
      </c>
      <c r="J7" s="4"/>
    </row>
    <row r="8" spans="1:18" s="3" customFormat="1">
      <c r="A8" s="111">
        <v>6</v>
      </c>
      <c r="B8" s="112" t="s">
        <v>50</v>
      </c>
      <c r="C8" s="113"/>
      <c r="D8" s="8" t="s">
        <v>25</v>
      </c>
      <c r="E8" s="8" t="s">
        <v>1</v>
      </c>
      <c r="F8" s="8" t="s">
        <v>5</v>
      </c>
      <c r="G8" s="8" t="s">
        <v>51</v>
      </c>
      <c r="H8" s="8" t="s">
        <v>15</v>
      </c>
      <c r="I8" s="9" t="s">
        <v>51</v>
      </c>
      <c r="J8" s="4"/>
    </row>
    <row r="9" spans="1:18" s="3" customFormat="1">
      <c r="A9" s="111">
        <v>7</v>
      </c>
      <c r="B9" s="112" t="s">
        <v>10</v>
      </c>
      <c r="C9" s="113"/>
      <c r="D9" s="8" t="s">
        <v>25</v>
      </c>
      <c r="E9" s="8" t="s">
        <v>1</v>
      </c>
      <c r="F9" s="8" t="s">
        <v>5</v>
      </c>
      <c r="G9" s="8" t="s">
        <v>51</v>
      </c>
      <c r="H9" s="8" t="s">
        <v>14</v>
      </c>
      <c r="I9" s="9" t="s">
        <v>51</v>
      </c>
      <c r="J9" s="4"/>
    </row>
    <row r="10" spans="1:18" s="3" customFormat="1">
      <c r="A10" s="111">
        <v>8</v>
      </c>
      <c r="B10" s="112" t="s">
        <v>10</v>
      </c>
      <c r="C10" s="113"/>
      <c r="D10" s="8" t="s">
        <v>25</v>
      </c>
      <c r="E10" s="8" t="s">
        <v>22</v>
      </c>
      <c r="F10" s="8" t="s">
        <v>51</v>
      </c>
      <c r="G10" s="8" t="s">
        <v>51</v>
      </c>
      <c r="H10" s="8" t="s">
        <v>51</v>
      </c>
      <c r="I10" s="9" t="s">
        <v>51</v>
      </c>
      <c r="J10" s="4"/>
    </row>
    <row r="11" spans="1:18" s="3" customFormat="1">
      <c r="A11" s="111">
        <v>9</v>
      </c>
      <c r="B11" s="112" t="s">
        <v>9</v>
      </c>
      <c r="C11" s="113"/>
      <c r="D11" s="10" t="s">
        <v>9</v>
      </c>
      <c r="E11" s="8" t="s">
        <v>51</v>
      </c>
      <c r="F11" s="8" t="s">
        <v>51</v>
      </c>
      <c r="G11" s="8" t="s">
        <v>51</v>
      </c>
      <c r="H11" s="8" t="s">
        <v>51</v>
      </c>
      <c r="I11" s="9" t="s">
        <v>51</v>
      </c>
      <c r="J11" s="4"/>
    </row>
    <row r="12" spans="1:18" s="3" customFormat="1" ht="18.600000000000001" thickBot="1">
      <c r="A12" s="111">
        <v>10</v>
      </c>
      <c r="B12" s="112" t="s">
        <v>9</v>
      </c>
      <c r="C12" s="113"/>
      <c r="D12" s="8"/>
      <c r="E12" s="8" t="s">
        <v>51</v>
      </c>
      <c r="F12" s="8" t="s">
        <v>51</v>
      </c>
      <c r="G12" s="8" t="s">
        <v>51</v>
      </c>
      <c r="H12" s="8" t="s">
        <v>51</v>
      </c>
      <c r="I12" s="9" t="s">
        <v>51</v>
      </c>
      <c r="J12" s="4"/>
    </row>
    <row r="13" spans="1:18" ht="22.8" thickBot="1">
      <c r="A13" s="34"/>
      <c r="B13" s="35"/>
      <c r="C13" s="36"/>
      <c r="D13" s="37" t="s">
        <v>28</v>
      </c>
      <c r="E13" s="37" t="s">
        <v>32</v>
      </c>
      <c r="F13" s="37" t="s">
        <v>53</v>
      </c>
      <c r="G13" s="37" t="s">
        <v>55</v>
      </c>
      <c r="H13" s="37" t="s">
        <v>56</v>
      </c>
      <c r="I13" s="38" t="s">
        <v>57</v>
      </c>
      <c r="J13" s="4"/>
    </row>
    <row r="14" spans="1:18" s="2" customFormat="1" ht="15">
      <c r="A14" s="40"/>
      <c r="B14" s="41"/>
      <c r="C14" s="42" t="s">
        <v>27</v>
      </c>
      <c r="D14" s="43" t="s">
        <v>26</v>
      </c>
      <c r="E14" s="43" t="s">
        <v>21</v>
      </c>
      <c r="F14" s="43" t="s">
        <v>54</v>
      </c>
      <c r="G14" s="43" t="s">
        <v>60</v>
      </c>
      <c r="H14" s="43" t="s">
        <v>23</v>
      </c>
      <c r="I14" s="44" t="s">
        <v>33</v>
      </c>
      <c r="N14" s="53" t="s">
        <v>61</v>
      </c>
      <c r="O14" s="52" t="s">
        <v>62</v>
      </c>
      <c r="P14" s="52" t="s">
        <v>18</v>
      </c>
      <c r="Q14" s="52" t="s">
        <v>59</v>
      </c>
      <c r="R14" s="47" t="s">
        <v>63</v>
      </c>
    </row>
    <row r="15" spans="1:18" s="3" customFormat="1" ht="18.600000000000001" thickBot="1">
      <c r="A15" s="111">
        <v>1</v>
      </c>
      <c r="B15" s="112" t="s">
        <v>24</v>
      </c>
      <c r="C15" s="113"/>
      <c r="D15" s="8" t="str">
        <f>IF(チェックシート!$E$3=D3,"一致","不一致")</f>
        <v>不一致</v>
      </c>
      <c r="E15" s="8" t="str">
        <f>IF(チェックシート!$E$5="","未入力",IF(チェックシート!$E$5=E3,"一致","不一致"))</f>
        <v>未入力</v>
      </c>
      <c r="F15" s="8" t="str">
        <f>IF(チェックシート!$E$11="","未入力",IF(チェックシート!$E$11=F3,"一致","不一致"))</f>
        <v>未入力</v>
      </c>
      <c r="G15" s="8" t="str">
        <f>IF(チェックシート!$E$12="","未入力",IF(チェックシート!$E$12=G3,"一致","不一致"))</f>
        <v>未入力</v>
      </c>
      <c r="H15" s="8" t="str">
        <f>IF(チェックシート!$E$13="","未入力",IF(チェックシート!$E$13=H3,"一致","不一致"))</f>
        <v>未入力</v>
      </c>
      <c r="I15" s="31"/>
      <c r="N15" s="54" t="str">
        <f t="shared" ref="N15:N24" si="0">IF(OR($D15="不一致",$E15="不一致",$F15="不一致",$G15="不一致",$H15="不一致",$I15="不一致",$J15="不一致",$K15="不一致",$L15="不一致",$M15="不一致"),"×","〇")</f>
        <v>×</v>
      </c>
      <c r="O15" s="8" t="str">
        <f>IF(OR($D15="未入力",$E15="未入力",$F15="未入力",$G15="未入力",$H15="未入力",$I15="未入力",$J15="未入力",$K15="未入力",$L15="未入力",$M15="未入力"),"×","〇")</f>
        <v>×</v>
      </c>
      <c r="P15" s="8" t="str">
        <f>IF(N15="×","",IF(O15="×","未入力項目あり",IF(AND(N15="〇",O15="〇"),A15,"エラー")))</f>
        <v/>
      </c>
      <c r="Q15" s="8" t="str">
        <f>IF(OR(P15="エラー",P16="エラー",P17="エラー",P18="エラー",P19="エラー",P20="エラー",P21="エラー",P22="エラー",P23="エラー",P24="エラー"),"エラー","")</f>
        <v/>
      </c>
      <c r="R15" s="33">
        <f>IF(OR(Q15="エラー",Q16="エラー"),"エラー",IF(Q17="未入力項目あり","未入力項目あり",SUM(P15:P24)))</f>
        <v>10</v>
      </c>
    </row>
    <row r="16" spans="1:18" s="3" customFormat="1" ht="19.2" customHeight="1">
      <c r="A16" s="111">
        <v>2</v>
      </c>
      <c r="B16" s="112" t="s">
        <v>10</v>
      </c>
      <c r="C16" s="113"/>
      <c r="D16" s="8" t="str">
        <f>IF(チェックシート!$E$3=D4,"一致","不一致")</f>
        <v>不一致</v>
      </c>
      <c r="E16" s="8" t="str">
        <f>IF(チェックシート!$E$5="","未入力",IF(チェックシート!$E$5=E4,"一致","不一致"))</f>
        <v>未入力</v>
      </c>
      <c r="F16" s="8" t="str">
        <f>IF(チェックシート!$E$11="","未入力",IF(チェックシート!$E$11=F4,"一致","不一致"))</f>
        <v>未入力</v>
      </c>
      <c r="G16" s="8" t="str">
        <f>IF(チェックシート!$E$12="","未入力",IF(チェックシート!$E$12=G4,"一致","不一致"))</f>
        <v>未入力</v>
      </c>
      <c r="H16" s="8" t="str">
        <f>IF(チェックシート!$E$13="","未入力",IF(チェックシート!$E$13=H4,"一致","不一致"))</f>
        <v>未入力</v>
      </c>
      <c r="I16" s="31"/>
      <c r="N16" s="54" t="str">
        <f t="shared" si="0"/>
        <v>×</v>
      </c>
      <c r="O16" s="8" t="str">
        <f t="shared" ref="O16:O24" si="1">IF(OR($D16="未入力",$E16="未入力",$F16="未入力",$G16="未入力",$H16="未入力",$I16="未入力",$J16="未入力",$K16="未入力",$L16="未入力",$M16="未入力"),"×","〇")</f>
        <v>×</v>
      </c>
      <c r="P16" s="8" t="str">
        <f t="shared" ref="P16:P24" si="2">IF(N16="×","",IF(O16="×","未入力項目あり",IF(AND(N16="〇",O16="〇"),A16,"エラー")))</f>
        <v/>
      </c>
      <c r="Q16" s="49" t="str">
        <f>IF(COUNT(P15:P24)&gt;=2,"エラー","")</f>
        <v/>
      </c>
      <c r="R16" s="4"/>
    </row>
    <row r="17" spans="1:18" s="3" customFormat="1">
      <c r="A17" s="111">
        <v>3</v>
      </c>
      <c r="B17" s="112" t="s">
        <v>10</v>
      </c>
      <c r="C17" s="113"/>
      <c r="D17" s="8" t="str">
        <f>IF(チェックシート!$E$3=D5,"一致","不一致")</f>
        <v>不一致</v>
      </c>
      <c r="E17" s="8" t="str">
        <f>IF(チェックシート!$E$5="","未入力",IF(チェックシート!$E$5=E5,"一致","不一致"))</f>
        <v>未入力</v>
      </c>
      <c r="F17" s="8" t="str">
        <f>IF(チェックシート!$E$11="","未入力",IF(チェックシート!$E$11=F5,"一致","不一致"))</f>
        <v>未入力</v>
      </c>
      <c r="G17" s="8" t="str">
        <f>IF(チェックシート!$E$12="","未入力",IF(チェックシート!$E$12=G5,"一致","不一致"))</f>
        <v>未入力</v>
      </c>
      <c r="H17" s="4"/>
      <c r="I17" s="31"/>
      <c r="N17" s="54" t="str">
        <f t="shared" si="0"/>
        <v>×</v>
      </c>
      <c r="O17" s="8" t="str">
        <f t="shared" si="1"/>
        <v>×</v>
      </c>
      <c r="P17" s="8" t="str">
        <f t="shared" si="2"/>
        <v/>
      </c>
      <c r="Q17" s="50" t="str">
        <f>IF(OR(P15="未入力項目あり",P16="未入力項目あり",P17="未入力項目あり",P18="未入力項目あり",P19="未入力項目あり",P20="未入力項目あり",P21="未入力項目あり",P22="未入力項目あり",P23="未入力項目あり",P24="未入力項目あり"),"未入力項目あり","")</f>
        <v/>
      </c>
      <c r="R17" s="4"/>
    </row>
    <row r="18" spans="1:18" s="3" customFormat="1">
      <c r="A18" s="111">
        <v>4</v>
      </c>
      <c r="B18" s="112" t="s">
        <v>11</v>
      </c>
      <c r="C18" s="113"/>
      <c r="D18" s="8" t="str">
        <f>IF(チェックシート!$E$3=D6,"一致","不一致")</f>
        <v>不一致</v>
      </c>
      <c r="E18" s="8" t="str">
        <f>IF(チェックシート!$E$5="","未入力",IF(チェックシート!$E$5=E6,"一致","不一致"))</f>
        <v>未入力</v>
      </c>
      <c r="F18" s="8" t="str">
        <f>IF(チェックシート!$E$11="","未入力",IF(チェックシート!$E$11=F6,"一致","不一致"))</f>
        <v>未入力</v>
      </c>
      <c r="G18" s="4"/>
      <c r="H18" s="4"/>
      <c r="I18" s="9" t="str">
        <f>IF(チェックシート!$E$15="","未入力",IF(チェックシート!$E$15=I6,"一致","不一致"))</f>
        <v>未入力</v>
      </c>
      <c r="N18" s="54" t="str">
        <f t="shared" si="0"/>
        <v>×</v>
      </c>
      <c r="O18" s="8" t="str">
        <f t="shared" si="1"/>
        <v>×</v>
      </c>
      <c r="P18" s="49" t="str">
        <f t="shared" si="2"/>
        <v/>
      </c>
      <c r="Q18" s="4"/>
      <c r="R18" s="4"/>
    </row>
    <row r="19" spans="1:18" s="3" customFormat="1">
      <c r="A19" s="111">
        <v>5</v>
      </c>
      <c r="B19" s="112" t="s">
        <v>10</v>
      </c>
      <c r="C19" s="113"/>
      <c r="D19" s="8" t="str">
        <f>IF(チェックシート!$E$3=D7,"一致","不一致")</f>
        <v>不一致</v>
      </c>
      <c r="E19" s="8" t="str">
        <f>IF(チェックシート!$E$5="","未入力",IF(チェックシート!$E$5=E7,"一致","不一致"))</f>
        <v>未入力</v>
      </c>
      <c r="F19" s="8" t="str">
        <f>IF(チェックシート!$E$11="","未入力",IF(チェックシート!$E$11=F7,"一致","不一致"))</f>
        <v>未入力</v>
      </c>
      <c r="G19" s="4"/>
      <c r="H19" s="4"/>
      <c r="I19" s="9" t="str">
        <f>IF(チェックシート!$E$15="","未入力",IF(チェックシート!$E$15=I7,"一致","不一致"))</f>
        <v>未入力</v>
      </c>
      <c r="N19" s="54" t="str">
        <f t="shared" si="0"/>
        <v>×</v>
      </c>
      <c r="O19" s="8" t="str">
        <f t="shared" si="1"/>
        <v>×</v>
      </c>
      <c r="P19" s="49" t="str">
        <f t="shared" si="2"/>
        <v/>
      </c>
      <c r="Q19" s="4"/>
      <c r="R19" s="4"/>
    </row>
    <row r="20" spans="1:18" s="3" customFormat="1">
      <c r="A20" s="111">
        <v>6</v>
      </c>
      <c r="B20" s="112" t="s">
        <v>50</v>
      </c>
      <c r="C20" s="113"/>
      <c r="D20" s="8" t="str">
        <f>IF(チェックシート!$E$3=D8,"一致","不一致")</f>
        <v>不一致</v>
      </c>
      <c r="E20" s="8" t="str">
        <f>IF(チェックシート!$E$5="","未入力",IF(チェックシート!$E$5=E8,"一致","不一致"))</f>
        <v>未入力</v>
      </c>
      <c r="F20" s="8" t="str">
        <f>IF(チェックシート!$E$11="","未入力",IF(チェックシート!$E$11=F8,"一致","不一致"))</f>
        <v>未入力</v>
      </c>
      <c r="G20" s="4"/>
      <c r="H20" s="8" t="str">
        <f>IF(チェックシート!$E$13="","未入力",IF(チェックシート!$E$13=H8,"一致","不一致"))</f>
        <v>未入力</v>
      </c>
      <c r="I20" s="31"/>
      <c r="N20" s="54" t="str">
        <f t="shared" si="0"/>
        <v>×</v>
      </c>
      <c r="O20" s="8" t="str">
        <f t="shared" si="1"/>
        <v>×</v>
      </c>
      <c r="P20" s="49" t="str">
        <f t="shared" si="2"/>
        <v/>
      </c>
      <c r="Q20" s="4"/>
      <c r="R20" s="4"/>
    </row>
    <row r="21" spans="1:18" s="3" customFormat="1">
      <c r="A21" s="111">
        <v>7</v>
      </c>
      <c r="B21" s="112" t="s">
        <v>10</v>
      </c>
      <c r="C21" s="113"/>
      <c r="D21" s="8" t="str">
        <f>IF(チェックシート!$E$3=D9,"一致","不一致")</f>
        <v>不一致</v>
      </c>
      <c r="E21" s="8" t="str">
        <f>IF(チェックシート!$E$5="","未入力",IF(チェックシート!$E$5=E9,"一致","不一致"))</f>
        <v>未入力</v>
      </c>
      <c r="F21" s="8" t="str">
        <f>IF(チェックシート!$E$11="","未入力",IF(チェックシート!$E$11=F9,"一致","不一致"))</f>
        <v>未入力</v>
      </c>
      <c r="G21" s="4"/>
      <c r="H21" s="8" t="str">
        <f>IF(チェックシート!$E$13="","未入力",IF(チェックシート!$E$13=H9,"一致","不一致"))</f>
        <v>未入力</v>
      </c>
      <c r="I21" s="31"/>
      <c r="N21" s="54" t="str">
        <f t="shared" si="0"/>
        <v>×</v>
      </c>
      <c r="O21" s="8" t="str">
        <f t="shared" si="1"/>
        <v>×</v>
      </c>
      <c r="P21" s="49" t="str">
        <f t="shared" si="2"/>
        <v/>
      </c>
      <c r="Q21" s="4"/>
      <c r="R21" s="4"/>
    </row>
    <row r="22" spans="1:18" s="3" customFormat="1">
      <c r="A22" s="111">
        <v>8</v>
      </c>
      <c r="B22" s="112" t="s">
        <v>10</v>
      </c>
      <c r="C22" s="113"/>
      <c r="D22" s="8" t="str">
        <f>IF(チェックシート!$E$3=D10,"一致","不一致")</f>
        <v>不一致</v>
      </c>
      <c r="E22" s="8" t="str">
        <f>IF(チェックシート!$E$5="","未入力",IF(チェックシート!$E$5=E10,"一致","不一致"))</f>
        <v>未入力</v>
      </c>
      <c r="F22" s="4"/>
      <c r="G22" s="4"/>
      <c r="H22" s="4"/>
      <c r="I22" s="31"/>
      <c r="N22" s="54" t="str">
        <f t="shared" si="0"/>
        <v>×</v>
      </c>
      <c r="O22" s="8" t="str">
        <f t="shared" si="1"/>
        <v>×</v>
      </c>
      <c r="P22" s="49" t="str">
        <f t="shared" si="2"/>
        <v/>
      </c>
      <c r="Q22" s="4"/>
      <c r="R22" s="4"/>
    </row>
    <row r="23" spans="1:18" s="3" customFormat="1">
      <c r="A23" s="111">
        <v>9</v>
      </c>
      <c r="B23" s="112" t="s">
        <v>9</v>
      </c>
      <c r="C23" s="113"/>
      <c r="D23" s="8" t="str">
        <f>IF(チェックシート!$E$3=D11,"一致","不一致")</f>
        <v>不一致</v>
      </c>
      <c r="E23" s="4"/>
      <c r="F23" s="4"/>
      <c r="G23" s="4"/>
      <c r="H23" s="4"/>
      <c r="I23" s="31"/>
      <c r="N23" s="54" t="str">
        <f t="shared" si="0"/>
        <v>×</v>
      </c>
      <c r="O23" s="8" t="str">
        <f t="shared" si="1"/>
        <v>〇</v>
      </c>
      <c r="P23" s="49" t="str">
        <f t="shared" si="2"/>
        <v/>
      </c>
      <c r="Q23" s="4"/>
      <c r="R23" s="4"/>
    </row>
    <row r="24" spans="1:18" s="3" customFormat="1" ht="18.600000000000001" thickBot="1">
      <c r="A24" s="114">
        <v>10</v>
      </c>
      <c r="B24" s="115" t="s">
        <v>9</v>
      </c>
      <c r="C24" s="116"/>
      <c r="D24" s="11" t="str">
        <f>IF(チェックシート!$E$3=D12,"一致","不一致")</f>
        <v>一致</v>
      </c>
      <c r="E24" s="30"/>
      <c r="F24" s="30"/>
      <c r="G24" s="30"/>
      <c r="H24" s="30"/>
      <c r="I24" s="32"/>
      <c r="N24" s="55" t="str">
        <f t="shared" si="0"/>
        <v>〇</v>
      </c>
      <c r="O24" s="51" t="str">
        <f t="shared" si="1"/>
        <v>〇</v>
      </c>
      <c r="P24" s="50">
        <f t="shared" si="2"/>
        <v>10</v>
      </c>
      <c r="Q24" s="4"/>
      <c r="R24" s="4"/>
    </row>
    <row r="25" spans="1:18" ht="18.600000000000001" thickBot="1">
      <c r="N25" s="4"/>
      <c r="O25" s="4"/>
      <c r="P25" s="4"/>
      <c r="Q25" s="48"/>
    </row>
    <row r="26" spans="1:18" ht="22.2">
      <c r="A26" s="105" t="s">
        <v>35</v>
      </c>
      <c r="B26" s="39"/>
      <c r="C26" s="36"/>
      <c r="D26" s="37" t="s">
        <v>65</v>
      </c>
      <c r="E26" s="37" t="s">
        <v>32</v>
      </c>
      <c r="F26" s="37" t="s">
        <v>53</v>
      </c>
      <c r="G26" s="37" t="s">
        <v>55</v>
      </c>
      <c r="H26" s="37" t="s">
        <v>56</v>
      </c>
      <c r="I26" s="37" t="s">
        <v>57</v>
      </c>
      <c r="J26" s="56" t="s">
        <v>64</v>
      </c>
      <c r="K26" s="4"/>
      <c r="N26" s="4"/>
      <c r="O26" s="4"/>
      <c r="P26" s="4"/>
      <c r="Q26" s="48"/>
    </row>
    <row r="27" spans="1:18" s="46" customFormat="1">
      <c r="A27" s="40"/>
      <c r="B27" s="41"/>
      <c r="C27" s="42" t="s">
        <v>27</v>
      </c>
      <c r="D27" s="43" t="s">
        <v>26</v>
      </c>
      <c r="E27" s="43" t="s">
        <v>21</v>
      </c>
      <c r="F27" s="43" t="s">
        <v>54</v>
      </c>
      <c r="G27" s="43" t="s">
        <v>60</v>
      </c>
      <c r="H27" s="43" t="s">
        <v>23</v>
      </c>
      <c r="I27" s="43" t="s">
        <v>33</v>
      </c>
      <c r="J27" s="59" t="s">
        <v>36</v>
      </c>
      <c r="K27" s="45"/>
      <c r="N27" s="4"/>
      <c r="O27" s="4"/>
      <c r="P27" s="4"/>
      <c r="Q27" s="62"/>
    </row>
    <row r="28" spans="1:18">
      <c r="A28" s="111">
        <v>11</v>
      </c>
      <c r="B28" s="112" t="s">
        <v>24</v>
      </c>
      <c r="C28" s="113"/>
      <c r="D28" s="6" t="s">
        <v>25</v>
      </c>
      <c r="E28" s="6" t="s">
        <v>1</v>
      </c>
      <c r="F28" s="6" t="s">
        <v>1</v>
      </c>
      <c r="G28" s="6" t="s">
        <v>1</v>
      </c>
      <c r="H28" s="6" t="s">
        <v>1</v>
      </c>
      <c r="I28" s="6" t="s">
        <v>51</v>
      </c>
      <c r="J28" s="57" t="s">
        <v>51</v>
      </c>
      <c r="K28" s="4"/>
      <c r="N28" s="4"/>
      <c r="O28" s="4"/>
      <c r="P28" s="4"/>
      <c r="Q28" s="48"/>
    </row>
    <row r="29" spans="1:18">
      <c r="A29" s="111">
        <v>12</v>
      </c>
      <c r="B29" s="112" t="s">
        <v>37</v>
      </c>
      <c r="C29" s="113"/>
      <c r="D29" s="6" t="s">
        <v>25</v>
      </c>
      <c r="E29" s="6" t="s">
        <v>1</v>
      </c>
      <c r="F29" s="6" t="s">
        <v>1</v>
      </c>
      <c r="G29" s="6" t="s">
        <v>1</v>
      </c>
      <c r="H29" s="6" t="s">
        <v>22</v>
      </c>
      <c r="I29" s="6" t="s">
        <v>51</v>
      </c>
      <c r="J29" s="57" t="s">
        <v>1</v>
      </c>
      <c r="K29" s="4"/>
      <c r="N29" s="4"/>
      <c r="O29" s="4"/>
      <c r="P29" s="4"/>
      <c r="Q29" s="48"/>
    </row>
    <row r="30" spans="1:18">
      <c r="A30" s="111">
        <v>13</v>
      </c>
      <c r="B30" s="112" t="s">
        <v>10</v>
      </c>
      <c r="C30" s="113"/>
      <c r="D30" s="6" t="s">
        <v>25</v>
      </c>
      <c r="E30" s="6" t="s">
        <v>1</v>
      </c>
      <c r="F30" s="6" t="s">
        <v>1</v>
      </c>
      <c r="G30" s="6" t="s">
        <v>1</v>
      </c>
      <c r="H30" s="6" t="s">
        <v>22</v>
      </c>
      <c r="I30" s="6" t="s">
        <v>51</v>
      </c>
      <c r="J30" s="57" t="s">
        <v>22</v>
      </c>
      <c r="K30" s="4"/>
      <c r="N30" s="4"/>
      <c r="O30" s="4"/>
      <c r="P30" s="4"/>
      <c r="Q30" s="48"/>
    </row>
    <row r="31" spans="1:18">
      <c r="A31" s="111">
        <v>14</v>
      </c>
      <c r="B31" s="112" t="s">
        <v>37</v>
      </c>
      <c r="C31" s="113"/>
      <c r="D31" s="6" t="s">
        <v>25</v>
      </c>
      <c r="E31" s="6" t="s">
        <v>1</v>
      </c>
      <c r="F31" s="6" t="s">
        <v>1</v>
      </c>
      <c r="G31" s="6" t="s">
        <v>22</v>
      </c>
      <c r="H31" s="6" t="s">
        <v>51</v>
      </c>
      <c r="I31" s="6" t="s">
        <v>51</v>
      </c>
      <c r="J31" s="57" t="s">
        <v>1</v>
      </c>
      <c r="K31" s="4"/>
      <c r="N31" s="4"/>
      <c r="O31" s="4"/>
      <c r="P31" s="4"/>
      <c r="Q31" s="48"/>
    </row>
    <row r="32" spans="1:18">
      <c r="A32" s="111">
        <v>15</v>
      </c>
      <c r="B32" s="112" t="s">
        <v>10</v>
      </c>
      <c r="C32" s="113"/>
      <c r="D32" s="6" t="s">
        <v>25</v>
      </c>
      <c r="E32" s="6" t="s">
        <v>1</v>
      </c>
      <c r="F32" s="6" t="s">
        <v>1</v>
      </c>
      <c r="G32" s="6" t="s">
        <v>22</v>
      </c>
      <c r="H32" s="6" t="s">
        <v>51</v>
      </c>
      <c r="I32" s="6" t="s">
        <v>51</v>
      </c>
      <c r="J32" s="57" t="s">
        <v>22</v>
      </c>
      <c r="K32" s="4"/>
      <c r="N32" s="4"/>
      <c r="O32" s="4"/>
      <c r="P32" s="4"/>
      <c r="Q32" s="48"/>
    </row>
    <row r="33" spans="1:18">
      <c r="A33" s="111">
        <v>16</v>
      </c>
      <c r="B33" s="112" t="s">
        <v>11</v>
      </c>
      <c r="C33" s="113"/>
      <c r="D33" s="6" t="s">
        <v>25</v>
      </c>
      <c r="E33" s="6" t="s">
        <v>1</v>
      </c>
      <c r="F33" s="6" t="s">
        <v>22</v>
      </c>
      <c r="G33" s="6" t="s">
        <v>51</v>
      </c>
      <c r="H33" s="6" t="s">
        <v>51</v>
      </c>
      <c r="I33" s="6" t="s">
        <v>15</v>
      </c>
      <c r="J33" s="57" t="s">
        <v>51</v>
      </c>
      <c r="K33" s="4"/>
      <c r="N33" s="4"/>
      <c r="O33" s="4"/>
      <c r="P33" s="4"/>
      <c r="Q33" s="48"/>
    </row>
    <row r="34" spans="1:18">
      <c r="A34" s="111">
        <v>17</v>
      </c>
      <c r="B34" s="112" t="s">
        <v>37</v>
      </c>
      <c r="C34" s="113"/>
      <c r="D34" s="6" t="s">
        <v>25</v>
      </c>
      <c r="E34" s="6" t="s">
        <v>1</v>
      </c>
      <c r="F34" s="6" t="s">
        <v>22</v>
      </c>
      <c r="G34" s="6" t="s">
        <v>51</v>
      </c>
      <c r="H34" s="6" t="s">
        <v>51</v>
      </c>
      <c r="I34" s="6" t="s">
        <v>14</v>
      </c>
      <c r="J34" s="57" t="s">
        <v>1</v>
      </c>
      <c r="K34" s="4"/>
      <c r="N34" s="4"/>
      <c r="O34" s="4"/>
      <c r="P34" s="4"/>
      <c r="Q34" s="48"/>
    </row>
    <row r="35" spans="1:18">
      <c r="A35" s="111">
        <v>18</v>
      </c>
      <c r="B35" s="112" t="s">
        <v>10</v>
      </c>
      <c r="C35" s="113"/>
      <c r="D35" s="6" t="s">
        <v>25</v>
      </c>
      <c r="E35" s="6" t="s">
        <v>1</v>
      </c>
      <c r="F35" s="6" t="s">
        <v>22</v>
      </c>
      <c r="G35" s="6" t="s">
        <v>51</v>
      </c>
      <c r="H35" s="6" t="s">
        <v>51</v>
      </c>
      <c r="I35" s="6" t="s">
        <v>14</v>
      </c>
      <c r="J35" s="57" t="s">
        <v>22</v>
      </c>
      <c r="K35" s="4"/>
      <c r="N35" s="4"/>
      <c r="O35" s="4"/>
      <c r="P35" s="4"/>
      <c r="Q35" s="48"/>
    </row>
    <row r="36" spans="1:18">
      <c r="A36" s="111">
        <v>19</v>
      </c>
      <c r="B36" s="112" t="s">
        <v>50</v>
      </c>
      <c r="C36" s="113"/>
      <c r="D36" s="6" t="s">
        <v>25</v>
      </c>
      <c r="E36" s="6" t="s">
        <v>1</v>
      </c>
      <c r="F36" s="6" t="s">
        <v>5</v>
      </c>
      <c r="G36" s="6" t="s">
        <v>51</v>
      </c>
      <c r="H36" s="6" t="s">
        <v>15</v>
      </c>
      <c r="I36" s="6" t="s">
        <v>51</v>
      </c>
      <c r="J36" s="57" t="s">
        <v>51</v>
      </c>
      <c r="K36" s="4"/>
      <c r="N36" s="4"/>
      <c r="O36" s="4"/>
      <c r="P36" s="4"/>
      <c r="Q36" s="48"/>
    </row>
    <row r="37" spans="1:18">
      <c r="A37" s="111">
        <v>20</v>
      </c>
      <c r="B37" s="112" t="s">
        <v>37</v>
      </c>
      <c r="C37" s="113"/>
      <c r="D37" s="6" t="s">
        <v>25</v>
      </c>
      <c r="E37" s="6" t="s">
        <v>1</v>
      </c>
      <c r="F37" s="6" t="s">
        <v>5</v>
      </c>
      <c r="G37" s="6" t="s">
        <v>51</v>
      </c>
      <c r="H37" s="6" t="s">
        <v>14</v>
      </c>
      <c r="I37" s="6" t="s">
        <v>51</v>
      </c>
      <c r="J37" s="57" t="s">
        <v>1</v>
      </c>
      <c r="K37" s="4"/>
      <c r="N37" s="4"/>
      <c r="O37" s="4"/>
      <c r="P37" s="4"/>
      <c r="Q37" s="48"/>
    </row>
    <row r="38" spans="1:18">
      <c r="A38" s="111">
        <v>21</v>
      </c>
      <c r="B38" s="112" t="s">
        <v>10</v>
      </c>
      <c r="C38" s="113"/>
      <c r="D38" s="6" t="s">
        <v>25</v>
      </c>
      <c r="E38" s="6" t="s">
        <v>1</v>
      </c>
      <c r="F38" s="6" t="s">
        <v>5</v>
      </c>
      <c r="G38" s="6" t="s">
        <v>51</v>
      </c>
      <c r="H38" s="6" t="s">
        <v>14</v>
      </c>
      <c r="I38" s="6" t="s">
        <v>51</v>
      </c>
      <c r="J38" s="57" t="s">
        <v>22</v>
      </c>
      <c r="K38" s="4"/>
      <c r="N38" s="4"/>
      <c r="O38" s="4"/>
      <c r="P38" s="4"/>
      <c r="Q38" s="48"/>
    </row>
    <row r="39" spans="1:18">
      <c r="A39" s="111">
        <v>22</v>
      </c>
      <c r="B39" s="112" t="s">
        <v>37</v>
      </c>
      <c r="C39" s="113" t="s">
        <v>38</v>
      </c>
      <c r="D39" s="6" t="s">
        <v>25</v>
      </c>
      <c r="E39" s="6" t="s">
        <v>22</v>
      </c>
      <c r="F39" s="6" t="s">
        <v>51</v>
      </c>
      <c r="G39" s="6" t="s">
        <v>51</v>
      </c>
      <c r="H39" s="6" t="s">
        <v>51</v>
      </c>
      <c r="I39" s="6" t="s">
        <v>51</v>
      </c>
      <c r="J39" s="57" t="s">
        <v>1</v>
      </c>
      <c r="K39" s="4"/>
      <c r="N39" s="4"/>
      <c r="O39" s="4"/>
      <c r="P39" s="4"/>
      <c r="Q39" s="48"/>
    </row>
    <row r="40" spans="1:18">
      <c r="A40" s="111">
        <v>23</v>
      </c>
      <c r="B40" s="112" t="s">
        <v>10</v>
      </c>
      <c r="C40" s="113"/>
      <c r="D40" s="6" t="s">
        <v>25</v>
      </c>
      <c r="E40" s="6" t="s">
        <v>22</v>
      </c>
      <c r="F40" s="6" t="s">
        <v>51</v>
      </c>
      <c r="G40" s="6" t="s">
        <v>51</v>
      </c>
      <c r="H40" s="6" t="s">
        <v>51</v>
      </c>
      <c r="I40" s="6" t="s">
        <v>51</v>
      </c>
      <c r="J40" s="57" t="s">
        <v>22</v>
      </c>
      <c r="K40" s="4"/>
      <c r="N40" s="4"/>
      <c r="O40" s="4"/>
      <c r="P40" s="4"/>
      <c r="Q40" s="48"/>
    </row>
    <row r="41" spans="1:18">
      <c r="A41" s="111">
        <v>24</v>
      </c>
      <c r="B41" s="112" t="s">
        <v>9</v>
      </c>
      <c r="C41" s="113"/>
      <c r="D41" s="5" t="s">
        <v>9</v>
      </c>
      <c r="E41" s="6" t="s">
        <v>51</v>
      </c>
      <c r="F41" s="6" t="s">
        <v>51</v>
      </c>
      <c r="G41" s="6" t="s">
        <v>51</v>
      </c>
      <c r="H41" s="6" t="s">
        <v>51</v>
      </c>
      <c r="I41" s="6" t="s">
        <v>51</v>
      </c>
      <c r="J41" s="57" t="s">
        <v>51</v>
      </c>
      <c r="K41" s="4"/>
      <c r="N41" s="4"/>
      <c r="O41" s="4"/>
      <c r="P41" s="4"/>
      <c r="Q41" s="48"/>
    </row>
    <row r="42" spans="1:18" ht="18.600000000000001" thickBot="1">
      <c r="A42" s="111">
        <v>25</v>
      </c>
      <c r="B42" s="115" t="s">
        <v>9</v>
      </c>
      <c r="C42" s="116"/>
      <c r="D42" s="7"/>
      <c r="E42" s="7" t="s">
        <v>51</v>
      </c>
      <c r="F42" s="7" t="s">
        <v>51</v>
      </c>
      <c r="G42" s="7" t="s">
        <v>51</v>
      </c>
      <c r="H42" s="7" t="s">
        <v>51</v>
      </c>
      <c r="I42" s="7" t="s">
        <v>51</v>
      </c>
      <c r="J42" s="58" t="s">
        <v>51</v>
      </c>
      <c r="K42" s="4"/>
      <c r="N42" s="4"/>
      <c r="O42" s="4"/>
      <c r="P42" s="4"/>
      <c r="Q42" s="48"/>
    </row>
    <row r="43" spans="1:18" ht="22.8" thickBot="1">
      <c r="A43" s="34" t="s">
        <v>35</v>
      </c>
      <c r="B43" s="39"/>
      <c r="C43" s="36"/>
      <c r="D43" s="37" t="s">
        <v>65</v>
      </c>
      <c r="E43" s="37" t="s">
        <v>32</v>
      </c>
      <c r="F43" s="37" t="s">
        <v>53</v>
      </c>
      <c r="G43" s="37" t="s">
        <v>55</v>
      </c>
      <c r="H43" s="37" t="s">
        <v>56</v>
      </c>
      <c r="I43" s="37" t="s">
        <v>57</v>
      </c>
      <c r="J43" s="56" t="s">
        <v>64</v>
      </c>
      <c r="K43" s="4"/>
      <c r="N43" s="4"/>
      <c r="O43" s="4"/>
      <c r="P43" s="4"/>
      <c r="Q43" s="48"/>
    </row>
    <row r="44" spans="1:18" s="46" customFormat="1" ht="15">
      <c r="A44" s="40"/>
      <c r="B44" s="41"/>
      <c r="C44" s="42" t="s">
        <v>27</v>
      </c>
      <c r="D44" s="43" t="s">
        <v>26</v>
      </c>
      <c r="E44" s="43" t="s">
        <v>21</v>
      </c>
      <c r="F44" s="43" t="s">
        <v>54</v>
      </c>
      <c r="G44" s="43" t="s">
        <v>60</v>
      </c>
      <c r="H44" s="43" t="s">
        <v>23</v>
      </c>
      <c r="I44" s="43" t="s">
        <v>33</v>
      </c>
      <c r="J44" s="59" t="s">
        <v>36</v>
      </c>
      <c r="K44" s="45"/>
      <c r="N44" s="53" t="s">
        <v>61</v>
      </c>
      <c r="O44" s="52" t="s">
        <v>62</v>
      </c>
      <c r="P44" s="52" t="s">
        <v>18</v>
      </c>
      <c r="Q44" s="52" t="s">
        <v>59</v>
      </c>
      <c r="R44" s="47" t="s">
        <v>63</v>
      </c>
    </row>
    <row r="45" spans="1:18" ht="18.600000000000001" thickBot="1">
      <c r="A45" s="111">
        <v>11</v>
      </c>
      <c r="B45" s="112" t="s">
        <v>24</v>
      </c>
      <c r="C45" s="113"/>
      <c r="D45" s="6" t="str">
        <f>IF(チェックシート!$G$3=D28,"一致","不一致")</f>
        <v>不一致</v>
      </c>
      <c r="E45" s="6" t="str">
        <f>IF(チェックシート!$E$5="","未入力",IF(チェックシート!$E$5=E28,"一致","不一致"))</f>
        <v>未入力</v>
      </c>
      <c r="F45" s="6" t="str">
        <f>IF(チェックシート!$E$11="","未入力",IF(チェックシート!$E$11=F28,"一致","不一致"))</f>
        <v>未入力</v>
      </c>
      <c r="G45" s="6" t="str">
        <f>IF(チェックシート!$E$12="","未入力",IF(チェックシート!$E$12=G28,"一致","不一致"))</f>
        <v>未入力</v>
      </c>
      <c r="H45" s="6" t="str">
        <f>IF(チェックシート!$E$13="","未入力",IF(チェックシート!$E$13=H28,"一致","不一致"))</f>
        <v>未入力</v>
      </c>
      <c r="I45" s="4"/>
      <c r="J45" s="60"/>
      <c r="K45" s="4"/>
      <c r="N45" s="67" t="str">
        <f>IF(OR($D45="不一致",$E45="不一致",$F45="不一致",$G45="不一致",$H45="不一致",$I45="不一致",$J45="不一致",$K45="不一致",$L45="不一致",$M45="不一致"),"×","〇")</f>
        <v>×</v>
      </c>
      <c r="O45" s="68" t="str">
        <f>IF(OR($D45="未入力",$E45="未入力",$F45="未入力",$G45="未入力",$H45="未入力",$I45="未入力",$J45="未入力",$K45="未入力",$L45="未入力",$M45="未入力"),"×","〇")</f>
        <v>×</v>
      </c>
      <c r="P45" s="68" t="str">
        <f>IF(N45="×","",IF(O45="×","未入力項目あり",IF(AND(N45="〇",O45="〇"),A45,"エラー")))</f>
        <v/>
      </c>
      <c r="Q45" s="68" t="str">
        <f>IF(OR(P45="エラー",P46="エラー",P47="エラー",P48="エラー",P49="エラー",P50="エラー",P51="エラー",P52="エラー",P53="エラー",P54="エラー",P55="エラー",P56="エラー",P57="エラー",P58="エラー",P59="エラー",),"エラー","")</f>
        <v/>
      </c>
      <c r="R45" s="71">
        <f>IF(OR(Q45="エラー",Q46="エラー"),"エラー",IF(Q47="未入力項目あり","未入力項目あり",SUM(P45:P59)))</f>
        <v>25</v>
      </c>
    </row>
    <row r="46" spans="1:18">
      <c r="A46" s="111">
        <v>12</v>
      </c>
      <c r="B46" s="112" t="s">
        <v>37</v>
      </c>
      <c r="C46" s="113" t="s">
        <v>38</v>
      </c>
      <c r="D46" s="6" t="str">
        <f>IF(チェックシート!$G$3=D29,"一致","不一致")</f>
        <v>不一致</v>
      </c>
      <c r="E46" s="6" t="str">
        <f>IF(チェックシート!$E$5="","未入力",IF(チェックシート!$E$5=E29,"一致","不一致"))</f>
        <v>未入力</v>
      </c>
      <c r="F46" s="6" t="str">
        <f>IF(チェックシート!$E$11="","未入力",IF(チェックシート!$E$11=F29,"一致","不一致"))</f>
        <v>未入力</v>
      </c>
      <c r="G46" s="6" t="str">
        <f>IF(チェックシート!$E$12="","未入力",IF(チェックシート!$E$12=G29,"一致","不一致"))</f>
        <v>未入力</v>
      </c>
      <c r="H46" s="6" t="str">
        <f>IF(チェックシート!$E$13="","未入力",IF(チェックシート!$E$13=H29,"一致","不一致"))</f>
        <v>未入力</v>
      </c>
      <c r="I46" s="4"/>
      <c r="J46" s="57" t="str">
        <f>IF(チェックシート!$E$18="","未入力",IF(チェックシート!$E$18=J29,"一致","不一致"))</f>
        <v>未入力</v>
      </c>
      <c r="K46" s="4"/>
      <c r="N46" s="63" t="str">
        <f t="shared" ref="N46:N59" si="3">IF(OR($D46="不一致",$E46="不一致",$F46="不一致",$G46="不一致",$H46="不一致",$I46="不一致",$J46="不一致",$K46="不一致",$L46="不一致",$M46="不一致"),"×","〇")</f>
        <v>×</v>
      </c>
      <c r="O46" s="6" t="str">
        <f t="shared" ref="O46:O115" si="4">IF(OR($D46="未入力",$E46="未入力",$F46="未入力",$G46="未入力",$H46="未入力",$I46="未入力",$J46="未入力",$K46="未入力",$L46="未入力",$M46="未入力"),"×","〇")</f>
        <v>×</v>
      </c>
      <c r="P46" s="6" t="str">
        <f t="shared" ref="P46:P59" si="5">IF(N46="×","",IF(O46="×","未入力項目あり",IF(AND(N46="〇",O46="〇"),A46,"エラー")))</f>
        <v/>
      </c>
      <c r="Q46" s="69" t="str">
        <f>IF(COUNT(P45:P59)&gt;=2,"エラー","")</f>
        <v/>
      </c>
    </row>
    <row r="47" spans="1:18">
      <c r="A47" s="111">
        <v>13</v>
      </c>
      <c r="B47" s="112" t="s">
        <v>10</v>
      </c>
      <c r="C47" s="113"/>
      <c r="D47" s="6" t="str">
        <f>IF(チェックシート!$G$3=D30,"一致","不一致")</f>
        <v>不一致</v>
      </c>
      <c r="E47" s="6" t="str">
        <f>IF(チェックシート!$E$5="","未入力",IF(チェックシート!$E$5=E30,"一致","不一致"))</f>
        <v>未入力</v>
      </c>
      <c r="F47" s="6" t="str">
        <f>IF(チェックシート!$E$11="","未入力",IF(チェックシート!$E$11=F30,"一致","不一致"))</f>
        <v>未入力</v>
      </c>
      <c r="G47" s="6" t="str">
        <f>IF(チェックシート!$E$12="","未入力",IF(チェックシート!$E$12=G30,"一致","不一致"))</f>
        <v>未入力</v>
      </c>
      <c r="H47" s="6" t="str">
        <f>IF(チェックシート!$E$13="","未入力",IF(チェックシート!$E$13=H30,"一致","不一致"))</f>
        <v>未入力</v>
      </c>
      <c r="I47" s="4"/>
      <c r="J47" s="57" t="str">
        <f>IF(チェックシート!$E$18="","未入力",IF(チェックシート!$E$18=J30,"一致","不一致"))</f>
        <v>未入力</v>
      </c>
      <c r="K47" s="4"/>
      <c r="N47" s="63" t="str">
        <f t="shared" si="3"/>
        <v>×</v>
      </c>
      <c r="O47" s="6" t="str">
        <f t="shared" si="4"/>
        <v>×</v>
      </c>
      <c r="P47" s="6" t="str">
        <f t="shared" si="5"/>
        <v/>
      </c>
      <c r="Q47" s="70" t="str">
        <f>IF(OR(P45="未入力項目あり",P46="未入力項目あり",P47="未入力項目あり",P48="未入力項目あり",P49="未入力項目あり",P50="未入力項目あり",P51="未入力項目あり",P52="未入力項目あり",P53="未入力項目あり",P54="未入力項目あり",P55="未入力項目あり",P56="未入力項目あり",P57="未入力項目あり",P58="未入力項目あり",P59="未入力項目あり"),"未入力項目あり","")</f>
        <v/>
      </c>
    </row>
    <row r="48" spans="1:18">
      <c r="A48" s="111">
        <v>14</v>
      </c>
      <c r="B48" s="112" t="s">
        <v>37</v>
      </c>
      <c r="C48" s="113" t="s">
        <v>38</v>
      </c>
      <c r="D48" s="6" t="str">
        <f>IF(チェックシート!$G$3=D31,"一致","不一致")</f>
        <v>不一致</v>
      </c>
      <c r="E48" s="6" t="str">
        <f>IF(チェックシート!$E$5="","未入力",IF(チェックシート!$E$5=E31,"一致","不一致"))</f>
        <v>未入力</v>
      </c>
      <c r="F48" s="6" t="str">
        <f>IF(チェックシート!$E$11="","未入力",IF(チェックシート!$E$11=F31,"一致","不一致"))</f>
        <v>未入力</v>
      </c>
      <c r="G48" s="6" t="str">
        <f>IF(チェックシート!$E$12="","未入力",IF(チェックシート!$E$12=G31,"一致","不一致"))</f>
        <v>未入力</v>
      </c>
      <c r="H48" s="4"/>
      <c r="I48" s="4"/>
      <c r="J48" s="57" t="str">
        <f>IF(チェックシート!$E$18="","未入力",IF(チェックシート!$E$18=J31,"一致","不一致"))</f>
        <v>未入力</v>
      </c>
      <c r="K48" s="4"/>
      <c r="N48" s="63" t="str">
        <f t="shared" si="3"/>
        <v>×</v>
      </c>
      <c r="O48" s="6" t="str">
        <f t="shared" si="4"/>
        <v>×</v>
      </c>
      <c r="P48" s="69" t="str">
        <f t="shared" si="5"/>
        <v/>
      </c>
      <c r="Q48" s="48"/>
      <c r="R48" s="3"/>
    </row>
    <row r="49" spans="1:18">
      <c r="A49" s="111">
        <v>15</v>
      </c>
      <c r="B49" s="112" t="s">
        <v>10</v>
      </c>
      <c r="C49" s="113"/>
      <c r="D49" s="6" t="str">
        <f>IF(チェックシート!$G$3=D32,"一致","不一致")</f>
        <v>不一致</v>
      </c>
      <c r="E49" s="6" t="str">
        <f>IF(チェックシート!$E$5="","未入力",IF(チェックシート!$E$5=E32,"一致","不一致"))</f>
        <v>未入力</v>
      </c>
      <c r="F49" s="6" t="str">
        <f>IF(チェックシート!$E$11="","未入力",IF(チェックシート!$E$11=F32,"一致","不一致"))</f>
        <v>未入力</v>
      </c>
      <c r="G49" s="6" t="str">
        <f>IF(チェックシート!$E$12="","未入力",IF(チェックシート!$E$12=G32,"一致","不一致"))</f>
        <v>未入力</v>
      </c>
      <c r="H49" s="4"/>
      <c r="I49" s="4"/>
      <c r="J49" s="57" t="str">
        <f>IF(チェックシート!$E$18="","未入力",IF(チェックシート!$E$18=J32,"一致","不一致"))</f>
        <v>未入力</v>
      </c>
      <c r="K49" s="4"/>
      <c r="N49" s="63" t="str">
        <f t="shared" si="3"/>
        <v>×</v>
      </c>
      <c r="O49" s="6" t="str">
        <f t="shared" si="4"/>
        <v>×</v>
      </c>
      <c r="P49" s="69" t="str">
        <f t="shared" si="5"/>
        <v/>
      </c>
      <c r="Q49" s="48"/>
      <c r="R49" s="3"/>
    </row>
    <row r="50" spans="1:18">
      <c r="A50" s="111">
        <v>16</v>
      </c>
      <c r="B50" s="112" t="s">
        <v>11</v>
      </c>
      <c r="C50" s="113"/>
      <c r="D50" s="6" t="str">
        <f>IF(チェックシート!$G$3=D33,"一致","不一致")</f>
        <v>不一致</v>
      </c>
      <c r="E50" s="6" t="str">
        <f>IF(チェックシート!$E$5="","未入力",IF(チェックシート!$E$5=E33,"一致","不一致"))</f>
        <v>未入力</v>
      </c>
      <c r="F50" s="6" t="str">
        <f>IF(チェックシート!$E$11="","未入力",IF(チェックシート!$E$11=F33,"一致","不一致"))</f>
        <v>未入力</v>
      </c>
      <c r="G50" s="4"/>
      <c r="H50" s="4"/>
      <c r="I50" s="6" t="str">
        <f>IF(チェックシート!$E$15="","未入力",IF(チェックシート!$E$15=I33,"一致","不一致"))</f>
        <v>未入力</v>
      </c>
      <c r="J50" s="60"/>
      <c r="K50" s="4"/>
      <c r="N50" s="63" t="str">
        <f t="shared" si="3"/>
        <v>×</v>
      </c>
      <c r="O50" s="6" t="str">
        <f t="shared" si="4"/>
        <v>×</v>
      </c>
      <c r="P50" s="69" t="str">
        <f t="shared" si="5"/>
        <v/>
      </c>
      <c r="Q50" s="48"/>
      <c r="R50" s="3"/>
    </row>
    <row r="51" spans="1:18">
      <c r="A51" s="111">
        <v>17</v>
      </c>
      <c r="B51" s="112" t="s">
        <v>37</v>
      </c>
      <c r="C51" s="113" t="s">
        <v>38</v>
      </c>
      <c r="D51" s="6" t="str">
        <f>IF(チェックシート!$G$3=D34,"一致","不一致")</f>
        <v>不一致</v>
      </c>
      <c r="E51" s="6" t="str">
        <f>IF(チェックシート!$E$5="","未入力",IF(チェックシート!$E$5=E34,"一致","不一致"))</f>
        <v>未入力</v>
      </c>
      <c r="F51" s="6" t="str">
        <f>IF(チェックシート!$E$11="","未入力",IF(チェックシート!$E$11=F34,"一致","不一致"))</f>
        <v>未入力</v>
      </c>
      <c r="G51" s="4"/>
      <c r="H51" s="4"/>
      <c r="I51" s="6" t="str">
        <f>IF(チェックシート!$E$15="","未入力",IF(チェックシート!$E$15=I34,"一致","不一致"))</f>
        <v>未入力</v>
      </c>
      <c r="J51" s="57" t="str">
        <f>IF(チェックシート!$E$18="","未入力",IF(チェックシート!$E$18=J34,"一致","不一致"))</f>
        <v>未入力</v>
      </c>
      <c r="K51" s="4"/>
      <c r="N51" s="63" t="str">
        <f t="shared" si="3"/>
        <v>×</v>
      </c>
      <c r="O51" s="6" t="str">
        <f t="shared" si="4"/>
        <v>×</v>
      </c>
      <c r="P51" s="69" t="str">
        <f t="shared" si="5"/>
        <v/>
      </c>
      <c r="Q51" s="48"/>
      <c r="R51" s="3"/>
    </row>
    <row r="52" spans="1:18">
      <c r="A52" s="111">
        <v>18</v>
      </c>
      <c r="B52" s="112" t="s">
        <v>10</v>
      </c>
      <c r="C52" s="113"/>
      <c r="D52" s="6" t="str">
        <f>IF(チェックシート!$G$3=D35,"一致","不一致")</f>
        <v>不一致</v>
      </c>
      <c r="E52" s="6" t="str">
        <f>IF(チェックシート!$E$5="","未入力",IF(チェックシート!$E$5=E35,"一致","不一致"))</f>
        <v>未入力</v>
      </c>
      <c r="F52" s="6" t="str">
        <f>IF(チェックシート!$E$11="","未入力",IF(チェックシート!$E$11=F35,"一致","不一致"))</f>
        <v>未入力</v>
      </c>
      <c r="G52" s="4"/>
      <c r="H52" s="4"/>
      <c r="I52" s="6" t="str">
        <f>IF(チェックシート!$E$15="","未入力",IF(チェックシート!$E$15=I35,"一致","不一致"))</f>
        <v>未入力</v>
      </c>
      <c r="J52" s="57" t="str">
        <f>IF(チェックシート!$E$18="","未入力",IF(チェックシート!$E$18=J35,"一致","不一致"))</f>
        <v>未入力</v>
      </c>
      <c r="K52" s="4"/>
      <c r="N52" s="63" t="str">
        <f t="shared" si="3"/>
        <v>×</v>
      </c>
      <c r="O52" s="6" t="str">
        <f t="shared" si="4"/>
        <v>×</v>
      </c>
      <c r="P52" s="69" t="str">
        <f t="shared" si="5"/>
        <v/>
      </c>
      <c r="Q52" s="48"/>
      <c r="R52" s="3"/>
    </row>
    <row r="53" spans="1:18">
      <c r="A53" s="111">
        <v>19</v>
      </c>
      <c r="B53" s="112" t="s">
        <v>50</v>
      </c>
      <c r="C53" s="113"/>
      <c r="D53" s="6" t="str">
        <f>IF(チェックシート!$G$3=D36,"一致","不一致")</f>
        <v>不一致</v>
      </c>
      <c r="E53" s="6" t="str">
        <f>IF(チェックシート!$E$5="","未入力",IF(チェックシート!$E$5=E36,"一致","不一致"))</f>
        <v>未入力</v>
      </c>
      <c r="F53" s="6" t="str">
        <f>IF(チェックシート!$E$11="","未入力",IF(チェックシート!$E$11=F36,"一致","不一致"))</f>
        <v>未入力</v>
      </c>
      <c r="G53" s="4"/>
      <c r="H53" s="6" t="str">
        <f>IF(チェックシート!$E$13="","未入力",IF(チェックシート!$E$13=H36,"一致","不一致"))</f>
        <v>未入力</v>
      </c>
      <c r="I53" s="4"/>
      <c r="J53" s="60"/>
      <c r="K53" s="4"/>
      <c r="N53" s="63" t="str">
        <f t="shared" si="3"/>
        <v>×</v>
      </c>
      <c r="O53" s="6" t="str">
        <f t="shared" si="4"/>
        <v>×</v>
      </c>
      <c r="P53" s="69" t="str">
        <f t="shared" si="5"/>
        <v/>
      </c>
      <c r="Q53" s="48"/>
      <c r="R53" s="3"/>
    </row>
    <row r="54" spans="1:18">
      <c r="A54" s="111">
        <v>20</v>
      </c>
      <c r="B54" s="112" t="s">
        <v>37</v>
      </c>
      <c r="C54" s="113" t="s">
        <v>38</v>
      </c>
      <c r="D54" s="6" t="str">
        <f>IF(チェックシート!$G$3=D37,"一致","不一致")</f>
        <v>不一致</v>
      </c>
      <c r="E54" s="6" t="str">
        <f>IF(チェックシート!$E$5="","未入力",IF(チェックシート!$E$5=E37,"一致","不一致"))</f>
        <v>未入力</v>
      </c>
      <c r="F54" s="6" t="str">
        <f>IF(チェックシート!$E$11="","未入力",IF(チェックシート!$E$11=F37,"一致","不一致"))</f>
        <v>未入力</v>
      </c>
      <c r="G54" s="4"/>
      <c r="H54" s="6" t="str">
        <f>IF(チェックシート!$E$13="","未入力",IF(チェックシート!$E$13=H37,"一致","不一致"))</f>
        <v>未入力</v>
      </c>
      <c r="I54" s="4"/>
      <c r="J54" s="57" t="str">
        <f>IF(チェックシート!$E$18="","未入力",IF(チェックシート!$E$18=J37,"一致","不一致"))</f>
        <v>未入力</v>
      </c>
      <c r="K54" s="4"/>
      <c r="N54" s="63" t="str">
        <f t="shared" si="3"/>
        <v>×</v>
      </c>
      <c r="O54" s="6" t="str">
        <f t="shared" si="4"/>
        <v>×</v>
      </c>
      <c r="P54" s="69" t="str">
        <f t="shared" si="5"/>
        <v/>
      </c>
      <c r="Q54" s="48"/>
    </row>
    <row r="55" spans="1:18">
      <c r="A55" s="111">
        <v>21</v>
      </c>
      <c r="B55" s="112" t="s">
        <v>10</v>
      </c>
      <c r="C55" s="113"/>
      <c r="D55" s="6" t="str">
        <f>IF(チェックシート!$G$3=D38,"一致","不一致")</f>
        <v>不一致</v>
      </c>
      <c r="E55" s="6" t="str">
        <f>IF(チェックシート!$E$5="","未入力",IF(チェックシート!$E$5=E38,"一致","不一致"))</f>
        <v>未入力</v>
      </c>
      <c r="F55" s="6" t="str">
        <f>IF(チェックシート!$E$11="","未入力",IF(チェックシート!$E$11=F38,"一致","不一致"))</f>
        <v>未入力</v>
      </c>
      <c r="G55" s="4"/>
      <c r="H55" s="6" t="str">
        <f>IF(チェックシート!$E$13="","未入力",IF(チェックシート!$E$13=H38,"一致","不一致"))</f>
        <v>未入力</v>
      </c>
      <c r="I55" s="4"/>
      <c r="J55" s="57" t="str">
        <f>IF(チェックシート!$E$18="","未入力",IF(チェックシート!$E$18=J38,"一致","不一致"))</f>
        <v>未入力</v>
      </c>
      <c r="K55" s="4"/>
      <c r="N55" s="63" t="str">
        <f t="shared" si="3"/>
        <v>×</v>
      </c>
      <c r="O55" s="6" t="str">
        <f t="shared" si="4"/>
        <v>×</v>
      </c>
      <c r="P55" s="69" t="str">
        <f t="shared" si="5"/>
        <v/>
      </c>
      <c r="Q55" s="48"/>
    </row>
    <row r="56" spans="1:18">
      <c r="A56" s="111">
        <v>22</v>
      </c>
      <c r="B56" s="112" t="s">
        <v>37</v>
      </c>
      <c r="C56" s="113" t="s">
        <v>38</v>
      </c>
      <c r="D56" s="6" t="str">
        <f>IF(チェックシート!$G$3=D39,"一致","不一致")</f>
        <v>不一致</v>
      </c>
      <c r="E56" s="6" t="str">
        <f>IF(チェックシート!$E$5="","未入力",IF(チェックシート!$E$5=E39,"一致","不一致"))</f>
        <v>未入力</v>
      </c>
      <c r="F56" s="4"/>
      <c r="G56" s="4"/>
      <c r="H56" s="4"/>
      <c r="I56" s="4"/>
      <c r="J56" s="57" t="str">
        <f>IF(チェックシート!$E$18="","未入力",IF(チェックシート!$E$18=J39,"一致","不一致"))</f>
        <v>未入力</v>
      </c>
      <c r="K56" s="4"/>
      <c r="N56" s="63" t="str">
        <f t="shared" si="3"/>
        <v>×</v>
      </c>
      <c r="O56" s="6" t="str">
        <f t="shared" si="4"/>
        <v>×</v>
      </c>
      <c r="P56" s="69" t="str">
        <f t="shared" si="5"/>
        <v/>
      </c>
      <c r="Q56" s="48"/>
    </row>
    <row r="57" spans="1:18">
      <c r="A57" s="111">
        <v>23</v>
      </c>
      <c r="B57" s="112" t="s">
        <v>10</v>
      </c>
      <c r="C57" s="113"/>
      <c r="D57" s="6" t="str">
        <f>IF(チェックシート!$G$3=D40,"一致","不一致")</f>
        <v>不一致</v>
      </c>
      <c r="E57" s="6" t="str">
        <f>IF(チェックシート!$E$5="","未入力",IF(チェックシート!$E$5=E40,"一致","不一致"))</f>
        <v>未入力</v>
      </c>
      <c r="F57" s="4"/>
      <c r="G57" s="4"/>
      <c r="H57" s="4"/>
      <c r="I57" s="4"/>
      <c r="J57" s="57" t="str">
        <f>IF(チェックシート!$E$18="","未入力",IF(チェックシート!$E$18=J40,"一致","不一致"))</f>
        <v>未入力</v>
      </c>
      <c r="K57" s="4"/>
      <c r="N57" s="63" t="str">
        <f t="shared" si="3"/>
        <v>×</v>
      </c>
      <c r="O57" s="6" t="str">
        <f t="shared" si="4"/>
        <v>×</v>
      </c>
      <c r="P57" s="69" t="str">
        <f t="shared" si="5"/>
        <v/>
      </c>
      <c r="Q57" s="48"/>
    </row>
    <row r="58" spans="1:18">
      <c r="A58" s="111">
        <v>24</v>
      </c>
      <c r="B58" s="112" t="s">
        <v>9</v>
      </c>
      <c r="C58" s="113"/>
      <c r="D58" s="6" t="str">
        <f>IF(チェックシート!$G$3=D41,"一致","不一致")</f>
        <v>不一致</v>
      </c>
      <c r="E58" s="4"/>
      <c r="F58" s="4"/>
      <c r="G58" s="4"/>
      <c r="H58" s="4"/>
      <c r="I58" s="4"/>
      <c r="J58" s="60"/>
      <c r="K58" s="4"/>
      <c r="N58" s="63" t="str">
        <f t="shared" si="3"/>
        <v>×</v>
      </c>
      <c r="O58" s="6" t="str">
        <f t="shared" si="4"/>
        <v>〇</v>
      </c>
      <c r="P58" s="69" t="str">
        <f t="shared" si="5"/>
        <v/>
      </c>
      <c r="Q58" s="48"/>
    </row>
    <row r="59" spans="1:18" ht="18.600000000000001" thickBot="1">
      <c r="A59" s="114">
        <v>25</v>
      </c>
      <c r="B59" s="115" t="s">
        <v>9</v>
      </c>
      <c r="C59" s="116"/>
      <c r="D59" s="7" t="str">
        <f>IF(チェックシート!$G$3=D42,"一致","不一致")</f>
        <v>一致</v>
      </c>
      <c r="E59" s="30"/>
      <c r="F59" s="30"/>
      <c r="G59" s="30"/>
      <c r="H59" s="30"/>
      <c r="I59" s="30"/>
      <c r="J59" s="61"/>
      <c r="K59" s="4"/>
      <c r="N59" s="64" t="str">
        <f t="shared" si="3"/>
        <v>〇</v>
      </c>
      <c r="O59" s="65" t="str">
        <f t="shared" si="4"/>
        <v>〇</v>
      </c>
      <c r="P59" s="70">
        <f t="shared" si="5"/>
        <v>25</v>
      </c>
      <c r="Q59" s="48"/>
    </row>
    <row r="60" spans="1:18" ht="18.600000000000001" thickBot="1">
      <c r="N60" s="4"/>
      <c r="O60" s="4"/>
      <c r="P60" s="4"/>
    </row>
    <row r="61" spans="1:18" ht="22.2">
      <c r="A61" s="34" t="s">
        <v>19</v>
      </c>
      <c r="B61" s="39"/>
      <c r="C61" s="36"/>
      <c r="D61" s="37" t="s">
        <v>73</v>
      </c>
      <c r="E61" s="37" t="s">
        <v>32</v>
      </c>
      <c r="F61" s="73" t="s">
        <v>69</v>
      </c>
      <c r="G61" s="73" t="s">
        <v>70</v>
      </c>
      <c r="H61" s="73" t="s">
        <v>71</v>
      </c>
      <c r="I61" s="37" t="s">
        <v>52</v>
      </c>
      <c r="J61" s="37" t="s">
        <v>55</v>
      </c>
      <c r="K61" s="37" t="s">
        <v>56</v>
      </c>
      <c r="L61" s="37" t="s">
        <v>57</v>
      </c>
      <c r="M61" s="74" t="s">
        <v>72</v>
      </c>
      <c r="N61" s="4"/>
      <c r="O61" s="4"/>
      <c r="P61" s="4"/>
    </row>
    <row r="62" spans="1:18">
      <c r="A62" s="75"/>
      <c r="B62" s="76"/>
      <c r="C62" s="77" t="s">
        <v>27</v>
      </c>
      <c r="D62" s="78" t="s">
        <v>26</v>
      </c>
      <c r="E62" s="78" t="s">
        <v>21</v>
      </c>
      <c r="F62" s="79" t="s">
        <v>39</v>
      </c>
      <c r="G62" s="79" t="s">
        <v>40</v>
      </c>
      <c r="H62" s="79" t="s">
        <v>41</v>
      </c>
      <c r="I62" s="78" t="s">
        <v>54</v>
      </c>
      <c r="J62" s="78" t="s">
        <v>20</v>
      </c>
      <c r="K62" s="78" t="s">
        <v>23</v>
      </c>
      <c r="L62" s="78" t="s">
        <v>33</v>
      </c>
      <c r="M62" s="80" t="s">
        <v>42</v>
      </c>
      <c r="N62" s="4"/>
      <c r="O62" s="4"/>
      <c r="P62" s="4"/>
    </row>
    <row r="63" spans="1:18">
      <c r="A63" s="111">
        <v>26</v>
      </c>
      <c r="B63" s="112" t="s">
        <v>48</v>
      </c>
      <c r="C63" s="118" t="s">
        <v>43</v>
      </c>
      <c r="D63" s="12" t="s">
        <v>25</v>
      </c>
      <c r="E63" s="12" t="s">
        <v>1</v>
      </c>
      <c r="F63" s="17" t="s">
        <v>1</v>
      </c>
      <c r="G63" s="17" t="s">
        <v>1</v>
      </c>
      <c r="H63" s="17" t="s">
        <v>1</v>
      </c>
      <c r="I63" s="12" t="s">
        <v>1</v>
      </c>
      <c r="J63" s="12" t="s">
        <v>1</v>
      </c>
      <c r="K63" s="12" t="s">
        <v>1</v>
      </c>
      <c r="L63" s="12" t="s">
        <v>51</v>
      </c>
      <c r="M63" s="19" t="s">
        <v>51</v>
      </c>
      <c r="N63" s="4"/>
      <c r="O63" s="4"/>
      <c r="P63" s="4"/>
    </row>
    <row r="64" spans="1:18">
      <c r="A64" s="111">
        <v>27</v>
      </c>
      <c r="B64" s="112" t="s">
        <v>48</v>
      </c>
      <c r="C64" s="118"/>
      <c r="D64" s="12" t="s">
        <v>25</v>
      </c>
      <c r="E64" s="12" t="s">
        <v>1</v>
      </c>
      <c r="F64" s="72" t="s">
        <v>22</v>
      </c>
      <c r="G64" s="72" t="s">
        <v>51</v>
      </c>
      <c r="H64" s="17" t="s">
        <v>1</v>
      </c>
      <c r="I64" s="12" t="s">
        <v>1</v>
      </c>
      <c r="J64" s="12" t="s">
        <v>1</v>
      </c>
      <c r="K64" s="12" t="s">
        <v>1</v>
      </c>
      <c r="L64" s="12" t="s">
        <v>51</v>
      </c>
      <c r="M64" s="19" t="s">
        <v>51</v>
      </c>
      <c r="N64" s="4"/>
      <c r="O64" s="4"/>
      <c r="P64" s="4"/>
    </row>
    <row r="65" spans="1:16">
      <c r="A65" s="111">
        <v>28</v>
      </c>
      <c r="B65" s="112" t="s">
        <v>48</v>
      </c>
      <c r="C65" s="118"/>
      <c r="D65" s="12" t="s">
        <v>25</v>
      </c>
      <c r="E65" s="12" t="s">
        <v>1</v>
      </c>
      <c r="F65" s="72" t="s">
        <v>1</v>
      </c>
      <c r="G65" s="72" t="s">
        <v>22</v>
      </c>
      <c r="H65" s="17" t="s">
        <v>1</v>
      </c>
      <c r="I65" s="12" t="s">
        <v>1</v>
      </c>
      <c r="J65" s="12" t="s">
        <v>1</v>
      </c>
      <c r="K65" s="12" t="s">
        <v>1</v>
      </c>
      <c r="L65" s="12" t="s">
        <v>51</v>
      </c>
      <c r="M65" s="19" t="s">
        <v>51</v>
      </c>
      <c r="N65" s="4"/>
      <c r="O65" s="4"/>
      <c r="P65" s="4"/>
    </row>
    <row r="66" spans="1:16">
      <c r="A66" s="111">
        <v>29</v>
      </c>
      <c r="B66" s="112" t="s">
        <v>24</v>
      </c>
      <c r="C66" s="118"/>
      <c r="D66" s="12" t="s">
        <v>25</v>
      </c>
      <c r="E66" s="12" t="s">
        <v>1</v>
      </c>
      <c r="F66" s="17" t="s">
        <v>51</v>
      </c>
      <c r="G66" s="17" t="s">
        <v>51</v>
      </c>
      <c r="H66" s="17" t="s">
        <v>22</v>
      </c>
      <c r="I66" s="12" t="s">
        <v>1</v>
      </c>
      <c r="J66" s="12" t="s">
        <v>1</v>
      </c>
      <c r="K66" s="12" t="s">
        <v>1</v>
      </c>
      <c r="L66" s="12" t="s">
        <v>51</v>
      </c>
      <c r="M66" s="19" t="s">
        <v>51</v>
      </c>
      <c r="N66" s="4"/>
      <c r="O66" s="4"/>
      <c r="P66" s="4"/>
    </row>
    <row r="67" spans="1:16">
      <c r="A67" s="111">
        <v>30</v>
      </c>
      <c r="B67" s="112" t="s">
        <v>45</v>
      </c>
      <c r="C67" s="118" t="s">
        <v>38</v>
      </c>
      <c r="D67" s="12" t="s">
        <v>25</v>
      </c>
      <c r="E67" s="12" t="s">
        <v>1</v>
      </c>
      <c r="F67" s="17" t="s">
        <v>1</v>
      </c>
      <c r="G67" s="17" t="s">
        <v>1</v>
      </c>
      <c r="H67" s="17" t="s">
        <v>1</v>
      </c>
      <c r="I67" s="12" t="s">
        <v>1</v>
      </c>
      <c r="J67" s="12" t="s">
        <v>1</v>
      </c>
      <c r="K67" s="12" t="s">
        <v>22</v>
      </c>
      <c r="L67" s="12" t="s">
        <v>51</v>
      </c>
      <c r="M67" s="19" t="s">
        <v>1</v>
      </c>
      <c r="N67" s="4"/>
      <c r="O67" s="4"/>
      <c r="P67" s="4"/>
    </row>
    <row r="68" spans="1:16">
      <c r="A68" s="111">
        <v>31</v>
      </c>
      <c r="B68" s="112" t="s">
        <v>10</v>
      </c>
      <c r="C68" s="118"/>
      <c r="D68" s="12" t="s">
        <v>25</v>
      </c>
      <c r="E68" s="12" t="s">
        <v>1</v>
      </c>
      <c r="F68" s="17" t="s">
        <v>1</v>
      </c>
      <c r="G68" s="17" t="s">
        <v>1</v>
      </c>
      <c r="H68" s="17" t="s">
        <v>1</v>
      </c>
      <c r="I68" s="12" t="s">
        <v>1</v>
      </c>
      <c r="J68" s="12" t="s">
        <v>1</v>
      </c>
      <c r="K68" s="12" t="s">
        <v>22</v>
      </c>
      <c r="L68" s="12" t="s">
        <v>51</v>
      </c>
      <c r="M68" s="19" t="s">
        <v>22</v>
      </c>
      <c r="N68" s="4"/>
      <c r="O68" s="4"/>
      <c r="P68" s="4"/>
    </row>
    <row r="69" spans="1:16">
      <c r="A69" s="111">
        <v>32</v>
      </c>
      <c r="B69" s="112" t="s">
        <v>47</v>
      </c>
      <c r="C69" s="118" t="s">
        <v>44</v>
      </c>
      <c r="D69" s="12" t="s">
        <v>25</v>
      </c>
      <c r="E69" s="12" t="s">
        <v>1</v>
      </c>
      <c r="F69" s="17" t="s">
        <v>1</v>
      </c>
      <c r="G69" s="17" t="s">
        <v>1</v>
      </c>
      <c r="H69" s="17" t="s">
        <v>22</v>
      </c>
      <c r="I69" s="12" t="s">
        <v>15</v>
      </c>
      <c r="J69" s="12" t="s">
        <v>1</v>
      </c>
      <c r="K69" s="12" t="s">
        <v>22</v>
      </c>
      <c r="L69" s="12" t="s">
        <v>51</v>
      </c>
      <c r="M69" s="19" t="s">
        <v>1</v>
      </c>
      <c r="N69" s="4"/>
      <c r="O69" s="4"/>
      <c r="P69" s="4"/>
    </row>
    <row r="70" spans="1:16">
      <c r="A70" s="111">
        <v>33</v>
      </c>
      <c r="B70" s="112" t="s">
        <v>10</v>
      </c>
      <c r="C70" s="118"/>
      <c r="D70" s="12" t="s">
        <v>25</v>
      </c>
      <c r="E70" s="12" t="s">
        <v>1</v>
      </c>
      <c r="F70" s="17" t="s">
        <v>1</v>
      </c>
      <c r="G70" s="17" t="s">
        <v>1</v>
      </c>
      <c r="H70" s="17" t="s">
        <v>22</v>
      </c>
      <c r="I70" s="12" t="s">
        <v>15</v>
      </c>
      <c r="J70" s="12" t="s">
        <v>1</v>
      </c>
      <c r="K70" s="12" t="s">
        <v>22</v>
      </c>
      <c r="L70" s="12" t="s">
        <v>51</v>
      </c>
      <c r="M70" s="19" t="s">
        <v>22</v>
      </c>
      <c r="N70" s="4"/>
      <c r="O70" s="4"/>
      <c r="P70" s="4"/>
    </row>
    <row r="71" spans="1:16">
      <c r="A71" s="111">
        <v>34</v>
      </c>
      <c r="B71" s="112" t="s">
        <v>10</v>
      </c>
      <c r="C71" s="118"/>
      <c r="D71" s="12" t="s">
        <v>25</v>
      </c>
      <c r="E71" s="12" t="s">
        <v>1</v>
      </c>
      <c r="F71" s="72" t="s">
        <v>22</v>
      </c>
      <c r="G71" s="72" t="s">
        <v>51</v>
      </c>
      <c r="H71" s="17" t="s">
        <v>51</v>
      </c>
      <c r="I71" s="12" t="s">
        <v>15</v>
      </c>
      <c r="J71" s="12" t="s">
        <v>1</v>
      </c>
      <c r="K71" s="12" t="s">
        <v>22</v>
      </c>
      <c r="L71" s="12" t="s">
        <v>51</v>
      </c>
      <c r="M71" s="19" t="s">
        <v>51</v>
      </c>
      <c r="N71" s="4"/>
      <c r="O71" s="4"/>
      <c r="P71" s="4"/>
    </row>
    <row r="72" spans="1:16">
      <c r="A72" s="111">
        <v>35</v>
      </c>
      <c r="B72" s="112" t="s">
        <v>10</v>
      </c>
      <c r="C72" s="118"/>
      <c r="D72" s="12" t="s">
        <v>25</v>
      </c>
      <c r="E72" s="12" t="s">
        <v>1</v>
      </c>
      <c r="F72" s="72" t="s">
        <v>1</v>
      </c>
      <c r="G72" s="72" t="s">
        <v>22</v>
      </c>
      <c r="H72" s="17" t="s">
        <v>51</v>
      </c>
      <c r="I72" s="12" t="s">
        <v>15</v>
      </c>
      <c r="J72" s="12" t="s">
        <v>1</v>
      </c>
      <c r="K72" s="12" t="s">
        <v>22</v>
      </c>
      <c r="L72" s="12" t="s">
        <v>51</v>
      </c>
      <c r="M72" s="19" t="s">
        <v>51</v>
      </c>
      <c r="N72" s="4"/>
      <c r="O72" s="4"/>
      <c r="P72" s="4"/>
    </row>
    <row r="73" spans="1:16">
      <c r="A73" s="111">
        <v>36</v>
      </c>
      <c r="B73" s="112" t="s">
        <v>45</v>
      </c>
      <c r="C73" s="118" t="s">
        <v>38</v>
      </c>
      <c r="D73" s="12" t="s">
        <v>25</v>
      </c>
      <c r="E73" s="12" t="s">
        <v>1</v>
      </c>
      <c r="F73" s="17" t="s">
        <v>15</v>
      </c>
      <c r="G73" s="17" t="s">
        <v>15</v>
      </c>
      <c r="H73" s="17" t="s">
        <v>15</v>
      </c>
      <c r="I73" s="12" t="s">
        <v>15</v>
      </c>
      <c r="J73" s="12" t="s">
        <v>22</v>
      </c>
      <c r="K73" s="12" t="s">
        <v>51</v>
      </c>
      <c r="L73" s="12" t="s">
        <v>51</v>
      </c>
      <c r="M73" s="19" t="s">
        <v>1</v>
      </c>
      <c r="N73" s="4"/>
      <c r="O73" s="4"/>
      <c r="P73" s="4"/>
    </row>
    <row r="74" spans="1:16">
      <c r="A74" s="111">
        <v>37</v>
      </c>
      <c r="B74" s="112" t="s">
        <v>10</v>
      </c>
      <c r="C74" s="118"/>
      <c r="D74" s="12" t="s">
        <v>25</v>
      </c>
      <c r="E74" s="12" t="s">
        <v>1</v>
      </c>
      <c r="F74" s="17" t="s">
        <v>15</v>
      </c>
      <c r="G74" s="17" t="s">
        <v>15</v>
      </c>
      <c r="H74" s="17" t="s">
        <v>15</v>
      </c>
      <c r="I74" s="12" t="s">
        <v>15</v>
      </c>
      <c r="J74" s="12" t="s">
        <v>22</v>
      </c>
      <c r="K74" s="12" t="s">
        <v>51</v>
      </c>
      <c r="L74" s="12" t="s">
        <v>51</v>
      </c>
      <c r="M74" s="19" t="s">
        <v>22</v>
      </c>
      <c r="N74" s="4"/>
      <c r="O74" s="4"/>
      <c r="P74" s="4"/>
    </row>
    <row r="75" spans="1:16">
      <c r="A75" s="111">
        <v>38</v>
      </c>
      <c r="B75" s="112" t="s">
        <v>47</v>
      </c>
      <c r="C75" s="118" t="s">
        <v>46</v>
      </c>
      <c r="D75" s="12" t="s">
        <v>25</v>
      </c>
      <c r="E75" s="12" t="s">
        <v>1</v>
      </c>
      <c r="F75" s="17" t="s">
        <v>15</v>
      </c>
      <c r="G75" s="17" t="s">
        <v>15</v>
      </c>
      <c r="H75" s="17" t="s">
        <v>14</v>
      </c>
      <c r="I75" s="12" t="s">
        <v>15</v>
      </c>
      <c r="J75" s="12" t="s">
        <v>14</v>
      </c>
      <c r="K75" s="12" t="s">
        <v>51</v>
      </c>
      <c r="L75" s="12" t="s">
        <v>51</v>
      </c>
      <c r="M75" s="19" t="s">
        <v>1</v>
      </c>
      <c r="N75" s="4"/>
      <c r="O75" s="4"/>
      <c r="P75" s="4"/>
    </row>
    <row r="76" spans="1:16">
      <c r="A76" s="111">
        <v>39</v>
      </c>
      <c r="B76" s="112" t="s">
        <v>10</v>
      </c>
      <c r="C76" s="118"/>
      <c r="D76" s="12" t="s">
        <v>25</v>
      </c>
      <c r="E76" s="12" t="s">
        <v>1</v>
      </c>
      <c r="F76" s="17" t="s">
        <v>15</v>
      </c>
      <c r="G76" s="17" t="s">
        <v>15</v>
      </c>
      <c r="H76" s="17" t="s">
        <v>14</v>
      </c>
      <c r="I76" s="12" t="s">
        <v>15</v>
      </c>
      <c r="J76" s="12" t="s">
        <v>14</v>
      </c>
      <c r="K76" s="12" t="s">
        <v>51</v>
      </c>
      <c r="L76" s="12" t="s">
        <v>51</v>
      </c>
      <c r="M76" s="19" t="s">
        <v>14</v>
      </c>
      <c r="N76" s="4"/>
      <c r="O76" s="4"/>
      <c r="P76" s="4"/>
    </row>
    <row r="77" spans="1:16">
      <c r="A77" s="111">
        <v>40</v>
      </c>
      <c r="B77" s="112" t="s">
        <v>10</v>
      </c>
      <c r="C77" s="118"/>
      <c r="D77" s="12" t="s">
        <v>25</v>
      </c>
      <c r="E77" s="12" t="s">
        <v>1</v>
      </c>
      <c r="F77" s="72" t="s">
        <v>22</v>
      </c>
      <c r="G77" s="72" t="s">
        <v>51</v>
      </c>
      <c r="H77" s="17" t="s">
        <v>51</v>
      </c>
      <c r="I77" s="12" t="s">
        <v>15</v>
      </c>
      <c r="J77" s="12" t="s">
        <v>14</v>
      </c>
      <c r="K77" s="12" t="s">
        <v>51</v>
      </c>
      <c r="L77" s="12" t="s">
        <v>51</v>
      </c>
      <c r="M77" s="19" t="s">
        <v>51</v>
      </c>
      <c r="N77" s="4"/>
      <c r="O77" s="4"/>
      <c r="P77" s="4"/>
    </row>
    <row r="78" spans="1:16">
      <c r="A78" s="111">
        <v>41</v>
      </c>
      <c r="B78" s="112" t="s">
        <v>10</v>
      </c>
      <c r="C78" s="118"/>
      <c r="D78" s="12" t="s">
        <v>25</v>
      </c>
      <c r="E78" s="12" t="s">
        <v>1</v>
      </c>
      <c r="F78" s="72" t="s">
        <v>1</v>
      </c>
      <c r="G78" s="72" t="s">
        <v>22</v>
      </c>
      <c r="H78" s="17" t="s">
        <v>51</v>
      </c>
      <c r="I78" s="12" t="s">
        <v>15</v>
      </c>
      <c r="J78" s="12" t="s">
        <v>14</v>
      </c>
      <c r="K78" s="12" t="s">
        <v>51</v>
      </c>
      <c r="L78" s="12" t="s">
        <v>51</v>
      </c>
      <c r="M78" s="19" t="s">
        <v>51</v>
      </c>
      <c r="N78" s="4"/>
      <c r="O78" s="4"/>
      <c r="P78" s="4"/>
    </row>
    <row r="79" spans="1:16">
      <c r="A79" s="111">
        <v>42</v>
      </c>
      <c r="B79" s="112" t="s">
        <v>11</v>
      </c>
      <c r="C79" s="118"/>
      <c r="D79" s="12" t="s">
        <v>25</v>
      </c>
      <c r="E79" s="12" t="s">
        <v>1</v>
      </c>
      <c r="F79" s="17" t="s">
        <v>51</v>
      </c>
      <c r="G79" s="17" t="s">
        <v>51</v>
      </c>
      <c r="H79" s="17" t="s">
        <v>51</v>
      </c>
      <c r="I79" s="12" t="s">
        <v>22</v>
      </c>
      <c r="J79" s="12" t="s">
        <v>51</v>
      </c>
      <c r="K79" s="12" t="s">
        <v>51</v>
      </c>
      <c r="L79" s="12" t="s">
        <v>1</v>
      </c>
      <c r="M79" s="19" t="s">
        <v>51</v>
      </c>
      <c r="N79" s="4"/>
      <c r="O79" s="4"/>
      <c r="P79" s="4"/>
    </row>
    <row r="80" spans="1:16">
      <c r="A80" s="111">
        <v>43</v>
      </c>
      <c r="B80" s="112" t="s">
        <v>45</v>
      </c>
      <c r="C80" s="118" t="s">
        <v>38</v>
      </c>
      <c r="D80" s="12" t="s">
        <v>25</v>
      </c>
      <c r="E80" s="12" t="s">
        <v>1</v>
      </c>
      <c r="F80" s="17" t="s">
        <v>15</v>
      </c>
      <c r="G80" s="17" t="s">
        <v>15</v>
      </c>
      <c r="H80" s="17" t="s">
        <v>15</v>
      </c>
      <c r="I80" s="12" t="s">
        <v>22</v>
      </c>
      <c r="J80" s="12" t="s">
        <v>51</v>
      </c>
      <c r="K80" s="12" t="s">
        <v>51</v>
      </c>
      <c r="L80" s="12" t="s">
        <v>22</v>
      </c>
      <c r="M80" s="19" t="s">
        <v>1</v>
      </c>
      <c r="N80" s="178"/>
      <c r="O80" s="4"/>
      <c r="P80" s="4"/>
    </row>
    <row r="81" spans="1:16">
      <c r="A81" s="111">
        <v>44</v>
      </c>
      <c r="B81" s="112" t="s">
        <v>66</v>
      </c>
      <c r="C81" s="118" t="s">
        <v>122</v>
      </c>
      <c r="D81" s="12" t="s">
        <v>25</v>
      </c>
      <c r="E81" s="12" t="s">
        <v>1</v>
      </c>
      <c r="F81" s="17" t="s">
        <v>15</v>
      </c>
      <c r="G81" s="17" t="s">
        <v>15</v>
      </c>
      <c r="H81" s="29" t="s">
        <v>51</v>
      </c>
      <c r="I81" s="12" t="s">
        <v>51</v>
      </c>
      <c r="J81" s="12" t="s">
        <v>51</v>
      </c>
      <c r="K81" s="12" t="s">
        <v>51</v>
      </c>
      <c r="L81" s="12" t="s">
        <v>51</v>
      </c>
      <c r="M81" s="19" t="s">
        <v>22</v>
      </c>
      <c r="N81" s="178"/>
      <c r="O81" s="4"/>
      <c r="P81" s="4"/>
    </row>
    <row r="82" spans="1:16">
      <c r="A82" s="111">
        <v>45</v>
      </c>
      <c r="B82" s="112" t="s">
        <v>47</v>
      </c>
      <c r="C82" s="118" t="s">
        <v>46</v>
      </c>
      <c r="D82" s="12" t="s">
        <v>25</v>
      </c>
      <c r="E82" s="12" t="s">
        <v>1</v>
      </c>
      <c r="F82" s="17" t="s">
        <v>15</v>
      </c>
      <c r="G82" s="17" t="s">
        <v>15</v>
      </c>
      <c r="H82" s="17" t="s">
        <v>14</v>
      </c>
      <c r="I82" s="12" t="s">
        <v>22</v>
      </c>
      <c r="J82" s="12" t="s">
        <v>51</v>
      </c>
      <c r="K82" s="12" t="s">
        <v>51</v>
      </c>
      <c r="L82" s="12" t="s">
        <v>22</v>
      </c>
      <c r="M82" s="19" t="s">
        <v>1</v>
      </c>
      <c r="N82" s="178"/>
      <c r="O82" s="4"/>
      <c r="P82" s="4"/>
    </row>
    <row r="83" spans="1:16">
      <c r="A83" s="111">
        <v>46</v>
      </c>
      <c r="B83" s="112" t="s">
        <v>10</v>
      </c>
      <c r="C83" s="118"/>
      <c r="D83" s="12" t="s">
        <v>25</v>
      </c>
      <c r="E83" s="12" t="s">
        <v>1</v>
      </c>
      <c r="F83" s="72" t="s">
        <v>22</v>
      </c>
      <c r="G83" s="72" t="s">
        <v>51</v>
      </c>
      <c r="H83" s="17" t="s">
        <v>51</v>
      </c>
      <c r="I83" s="12" t="s">
        <v>22</v>
      </c>
      <c r="J83" s="12" t="s">
        <v>51</v>
      </c>
      <c r="K83" s="12" t="s">
        <v>51</v>
      </c>
      <c r="L83" s="12" t="s">
        <v>22</v>
      </c>
      <c r="M83" s="19" t="s">
        <v>51</v>
      </c>
      <c r="N83" s="178"/>
      <c r="O83" s="4"/>
      <c r="P83" s="4"/>
    </row>
    <row r="84" spans="1:16">
      <c r="A84" s="111">
        <v>47</v>
      </c>
      <c r="B84" s="112" t="s">
        <v>10</v>
      </c>
      <c r="C84" s="118"/>
      <c r="D84" s="12" t="s">
        <v>25</v>
      </c>
      <c r="E84" s="12" t="s">
        <v>15</v>
      </c>
      <c r="F84" s="72" t="s">
        <v>1</v>
      </c>
      <c r="G84" s="72" t="s">
        <v>22</v>
      </c>
      <c r="H84" s="17" t="s">
        <v>51</v>
      </c>
      <c r="I84" s="12" t="s">
        <v>14</v>
      </c>
      <c r="J84" s="12" t="s">
        <v>51</v>
      </c>
      <c r="K84" s="12" t="s">
        <v>51</v>
      </c>
      <c r="L84" s="12" t="s">
        <v>14</v>
      </c>
      <c r="M84" s="19" t="s">
        <v>51</v>
      </c>
      <c r="N84" s="178"/>
      <c r="O84" s="4"/>
      <c r="P84" s="4"/>
    </row>
    <row r="85" spans="1:16">
      <c r="A85" s="111">
        <v>48</v>
      </c>
      <c r="B85" s="112" t="s">
        <v>45</v>
      </c>
      <c r="C85" s="118" t="s">
        <v>38</v>
      </c>
      <c r="D85" s="12" t="s">
        <v>25</v>
      </c>
      <c r="E85" s="12" t="s">
        <v>1</v>
      </c>
      <c r="F85" s="17" t="s">
        <v>15</v>
      </c>
      <c r="G85" s="17" t="s">
        <v>15</v>
      </c>
      <c r="H85" s="17" t="s">
        <v>15</v>
      </c>
      <c r="I85" s="6" t="s">
        <v>5</v>
      </c>
      <c r="J85" s="12" t="s">
        <v>51</v>
      </c>
      <c r="K85" s="12" t="s">
        <v>51</v>
      </c>
      <c r="L85" s="12" t="s">
        <v>51</v>
      </c>
      <c r="M85" s="19" t="s">
        <v>51</v>
      </c>
      <c r="N85" s="178"/>
      <c r="O85" s="4"/>
      <c r="P85" s="4"/>
    </row>
    <row r="86" spans="1:16">
      <c r="A86" s="111">
        <v>49</v>
      </c>
      <c r="B86" s="112" t="s">
        <v>47</v>
      </c>
      <c r="C86" s="118" t="s">
        <v>49</v>
      </c>
      <c r="D86" s="12" t="s">
        <v>25</v>
      </c>
      <c r="E86" s="12" t="s">
        <v>1</v>
      </c>
      <c r="F86" s="17" t="s">
        <v>15</v>
      </c>
      <c r="G86" s="17" t="s">
        <v>15</v>
      </c>
      <c r="H86" s="17" t="s">
        <v>22</v>
      </c>
      <c r="I86" s="6" t="s">
        <v>5</v>
      </c>
      <c r="J86" s="12" t="s">
        <v>51</v>
      </c>
      <c r="K86" s="12" t="s">
        <v>51</v>
      </c>
      <c r="L86" s="12" t="s">
        <v>51</v>
      </c>
      <c r="M86" s="19" t="s">
        <v>51</v>
      </c>
      <c r="N86" s="178"/>
      <c r="O86" s="4"/>
      <c r="P86" s="4"/>
    </row>
    <row r="87" spans="1:16">
      <c r="A87" s="111">
        <v>50</v>
      </c>
      <c r="B87" s="112" t="s">
        <v>66</v>
      </c>
      <c r="C87" s="118" t="s">
        <v>67</v>
      </c>
      <c r="D87" s="12" t="s">
        <v>25</v>
      </c>
      <c r="E87" s="12" t="s">
        <v>1</v>
      </c>
      <c r="F87" s="72" t="s">
        <v>14</v>
      </c>
      <c r="G87" s="72" t="s">
        <v>51</v>
      </c>
      <c r="H87" s="17" t="s">
        <v>1</v>
      </c>
      <c r="I87" s="6" t="s">
        <v>5</v>
      </c>
      <c r="J87" s="12" t="s">
        <v>51</v>
      </c>
      <c r="K87" s="12" t="s">
        <v>51</v>
      </c>
      <c r="L87" s="12" t="s">
        <v>51</v>
      </c>
      <c r="M87" s="19" t="s">
        <v>51</v>
      </c>
      <c r="N87" s="178"/>
      <c r="O87" s="4"/>
      <c r="P87" s="4"/>
    </row>
    <row r="88" spans="1:16">
      <c r="A88" s="111">
        <v>51</v>
      </c>
      <c r="B88" s="112" t="s">
        <v>50</v>
      </c>
      <c r="C88" s="118" t="s">
        <v>68</v>
      </c>
      <c r="D88" s="12" t="s">
        <v>25</v>
      </c>
      <c r="E88" s="12" t="s">
        <v>1</v>
      </c>
      <c r="F88" s="72" t="s">
        <v>14</v>
      </c>
      <c r="G88" s="72" t="s">
        <v>51</v>
      </c>
      <c r="H88" s="17" t="s">
        <v>22</v>
      </c>
      <c r="I88" s="6" t="s">
        <v>5</v>
      </c>
      <c r="J88" s="12" t="s">
        <v>51</v>
      </c>
      <c r="K88" s="12" t="s">
        <v>1</v>
      </c>
      <c r="L88" s="12" t="s">
        <v>51</v>
      </c>
      <c r="M88" s="19" t="s">
        <v>51</v>
      </c>
      <c r="N88" s="178"/>
      <c r="O88" s="4"/>
      <c r="P88" s="4"/>
    </row>
    <row r="89" spans="1:16">
      <c r="A89" s="111">
        <v>52</v>
      </c>
      <c r="B89" s="112" t="s">
        <v>10</v>
      </c>
      <c r="C89" s="118"/>
      <c r="D89" s="12" t="s">
        <v>25</v>
      </c>
      <c r="E89" s="12" t="s">
        <v>1</v>
      </c>
      <c r="F89" s="72" t="s">
        <v>14</v>
      </c>
      <c r="G89" s="72" t="s">
        <v>51</v>
      </c>
      <c r="H89" s="17" t="s">
        <v>22</v>
      </c>
      <c r="I89" s="6" t="s">
        <v>5</v>
      </c>
      <c r="J89" s="12" t="s">
        <v>51</v>
      </c>
      <c r="K89" s="12" t="s">
        <v>22</v>
      </c>
      <c r="L89" s="12" t="s">
        <v>51</v>
      </c>
      <c r="M89" s="19" t="s">
        <v>51</v>
      </c>
      <c r="N89" s="4"/>
      <c r="O89" s="4"/>
      <c r="P89" s="4"/>
    </row>
    <row r="90" spans="1:16">
      <c r="A90" s="111">
        <v>53</v>
      </c>
      <c r="B90" s="112" t="s">
        <v>66</v>
      </c>
      <c r="C90" s="118" t="s">
        <v>67</v>
      </c>
      <c r="D90" s="12" t="s">
        <v>25</v>
      </c>
      <c r="E90" s="12" t="s">
        <v>1</v>
      </c>
      <c r="F90" s="72" t="s">
        <v>15</v>
      </c>
      <c r="G90" s="72" t="s">
        <v>14</v>
      </c>
      <c r="H90" s="17" t="s">
        <v>1</v>
      </c>
      <c r="I90" s="6" t="s">
        <v>5</v>
      </c>
      <c r="J90" s="12" t="s">
        <v>51</v>
      </c>
      <c r="K90" s="12" t="s">
        <v>51</v>
      </c>
      <c r="L90" s="12" t="s">
        <v>51</v>
      </c>
      <c r="M90" s="19" t="s">
        <v>51</v>
      </c>
      <c r="N90" s="4"/>
      <c r="O90" s="4"/>
      <c r="P90" s="4"/>
    </row>
    <row r="91" spans="1:16">
      <c r="A91" s="111">
        <v>54</v>
      </c>
      <c r="B91" s="112" t="s">
        <v>50</v>
      </c>
      <c r="C91" s="118" t="s">
        <v>68</v>
      </c>
      <c r="D91" s="12" t="s">
        <v>25</v>
      </c>
      <c r="E91" s="12" t="s">
        <v>1</v>
      </c>
      <c r="F91" s="72" t="s">
        <v>15</v>
      </c>
      <c r="G91" s="72" t="s">
        <v>14</v>
      </c>
      <c r="H91" s="17" t="s">
        <v>22</v>
      </c>
      <c r="I91" s="6" t="s">
        <v>5</v>
      </c>
      <c r="J91" s="12" t="s">
        <v>51</v>
      </c>
      <c r="K91" s="12" t="s">
        <v>1</v>
      </c>
      <c r="L91" s="12" t="s">
        <v>51</v>
      </c>
      <c r="M91" s="19" t="s">
        <v>51</v>
      </c>
      <c r="N91" s="4"/>
      <c r="O91" s="4"/>
      <c r="P91" s="4"/>
    </row>
    <row r="92" spans="1:16">
      <c r="A92" s="111">
        <v>55</v>
      </c>
      <c r="B92" s="112" t="s">
        <v>10</v>
      </c>
      <c r="C92" s="118"/>
      <c r="D92" s="12" t="s">
        <v>25</v>
      </c>
      <c r="E92" s="12" t="s">
        <v>1</v>
      </c>
      <c r="F92" s="72" t="s">
        <v>15</v>
      </c>
      <c r="G92" s="72" t="s">
        <v>14</v>
      </c>
      <c r="H92" s="17" t="s">
        <v>22</v>
      </c>
      <c r="I92" s="6" t="s">
        <v>5</v>
      </c>
      <c r="J92" s="12" t="s">
        <v>51</v>
      </c>
      <c r="K92" s="12" t="s">
        <v>22</v>
      </c>
      <c r="L92" s="12" t="s">
        <v>51</v>
      </c>
      <c r="M92" s="19" t="s">
        <v>51</v>
      </c>
      <c r="N92" s="4"/>
      <c r="O92" s="4"/>
      <c r="P92" s="4"/>
    </row>
    <row r="93" spans="1:16">
      <c r="A93" s="111">
        <v>56</v>
      </c>
      <c r="B93" s="112" t="s">
        <v>45</v>
      </c>
      <c r="C93" s="118" t="s">
        <v>38</v>
      </c>
      <c r="D93" s="12" t="s">
        <v>25</v>
      </c>
      <c r="E93" s="12" t="s">
        <v>22</v>
      </c>
      <c r="F93" s="17" t="s">
        <v>1</v>
      </c>
      <c r="G93" s="17" t="s">
        <v>1</v>
      </c>
      <c r="H93" s="17" t="s">
        <v>1</v>
      </c>
      <c r="I93" s="12" t="s">
        <v>51</v>
      </c>
      <c r="J93" s="12" t="s">
        <v>51</v>
      </c>
      <c r="K93" s="12" t="s">
        <v>51</v>
      </c>
      <c r="L93" s="12" t="s">
        <v>51</v>
      </c>
      <c r="M93" s="19" t="s">
        <v>1</v>
      </c>
      <c r="N93" s="4"/>
      <c r="O93" s="4"/>
      <c r="P93" s="4"/>
    </row>
    <row r="94" spans="1:16">
      <c r="A94" s="111">
        <v>57</v>
      </c>
      <c r="B94" s="112" t="s">
        <v>47</v>
      </c>
      <c r="C94" s="118" t="s">
        <v>46</v>
      </c>
      <c r="D94" s="12" t="s">
        <v>25</v>
      </c>
      <c r="E94" s="12" t="s">
        <v>22</v>
      </c>
      <c r="F94" s="17" t="s">
        <v>1</v>
      </c>
      <c r="G94" s="17" t="s">
        <v>1</v>
      </c>
      <c r="H94" s="17" t="s">
        <v>22</v>
      </c>
      <c r="I94" s="12" t="s">
        <v>51</v>
      </c>
      <c r="J94" s="12" t="s">
        <v>51</v>
      </c>
      <c r="K94" s="12" t="s">
        <v>51</v>
      </c>
      <c r="L94" s="12" t="s">
        <v>51</v>
      </c>
      <c r="M94" s="19" t="s">
        <v>1</v>
      </c>
      <c r="N94" s="4"/>
      <c r="O94" s="4"/>
      <c r="P94" s="4"/>
    </row>
    <row r="95" spans="1:16">
      <c r="A95" s="111">
        <v>58</v>
      </c>
      <c r="B95" s="112" t="s">
        <v>10</v>
      </c>
      <c r="C95" s="118"/>
      <c r="D95" s="12" t="s">
        <v>25</v>
      </c>
      <c r="E95" s="12" t="s">
        <v>22</v>
      </c>
      <c r="F95" s="17" t="s">
        <v>51</v>
      </c>
      <c r="G95" s="17" t="s">
        <v>51</v>
      </c>
      <c r="H95" s="17" t="s">
        <v>51</v>
      </c>
      <c r="I95" s="12" t="s">
        <v>51</v>
      </c>
      <c r="J95" s="12" t="s">
        <v>51</v>
      </c>
      <c r="K95" s="12" t="s">
        <v>51</v>
      </c>
      <c r="L95" s="12" t="s">
        <v>51</v>
      </c>
      <c r="M95" s="19" t="s">
        <v>22</v>
      </c>
      <c r="N95" s="4"/>
      <c r="O95" s="4"/>
      <c r="P95" s="4"/>
    </row>
    <row r="96" spans="1:16">
      <c r="A96" s="111">
        <v>59</v>
      </c>
      <c r="B96" s="112" t="s">
        <v>10</v>
      </c>
      <c r="C96" s="118"/>
      <c r="D96" s="12" t="s">
        <v>25</v>
      </c>
      <c r="E96" s="12" t="s">
        <v>22</v>
      </c>
      <c r="F96" s="72" t="s">
        <v>22</v>
      </c>
      <c r="G96" s="72" t="s">
        <v>51</v>
      </c>
      <c r="H96" s="17" t="s">
        <v>51</v>
      </c>
      <c r="I96" s="12" t="s">
        <v>51</v>
      </c>
      <c r="J96" s="12" t="s">
        <v>51</v>
      </c>
      <c r="K96" s="12" t="s">
        <v>51</v>
      </c>
      <c r="L96" s="12" t="s">
        <v>51</v>
      </c>
      <c r="M96" s="19" t="s">
        <v>51</v>
      </c>
      <c r="N96" s="4"/>
      <c r="O96" s="4"/>
      <c r="P96" s="4"/>
    </row>
    <row r="97" spans="1:18">
      <c r="A97" s="111">
        <v>60</v>
      </c>
      <c r="B97" s="112" t="s">
        <v>10</v>
      </c>
      <c r="C97" s="118"/>
      <c r="D97" s="12" t="s">
        <v>25</v>
      </c>
      <c r="E97" s="12" t="s">
        <v>22</v>
      </c>
      <c r="F97" s="72" t="s">
        <v>1</v>
      </c>
      <c r="G97" s="72" t="s">
        <v>22</v>
      </c>
      <c r="H97" s="17" t="s">
        <v>51</v>
      </c>
      <c r="I97" s="12" t="s">
        <v>51</v>
      </c>
      <c r="J97" s="12" t="s">
        <v>51</v>
      </c>
      <c r="K97" s="12" t="s">
        <v>51</v>
      </c>
      <c r="L97" s="12" t="s">
        <v>51</v>
      </c>
      <c r="M97" s="19" t="s">
        <v>51</v>
      </c>
      <c r="N97" s="4"/>
      <c r="O97" s="4"/>
      <c r="P97" s="4"/>
    </row>
    <row r="98" spans="1:18">
      <c r="A98" s="111">
        <v>61</v>
      </c>
      <c r="B98" s="112" t="s">
        <v>9</v>
      </c>
      <c r="C98" s="118"/>
      <c r="D98" s="14" t="s">
        <v>9</v>
      </c>
      <c r="E98" s="12" t="s">
        <v>51</v>
      </c>
      <c r="F98" s="29" t="s">
        <v>51</v>
      </c>
      <c r="G98" s="17" t="s">
        <v>51</v>
      </c>
      <c r="H98" s="17" t="s">
        <v>51</v>
      </c>
      <c r="I98" s="12" t="s">
        <v>51</v>
      </c>
      <c r="J98" s="12" t="s">
        <v>51</v>
      </c>
      <c r="K98" s="12" t="s">
        <v>51</v>
      </c>
      <c r="L98" s="12" t="s">
        <v>51</v>
      </c>
      <c r="M98" s="13" t="s">
        <v>51</v>
      </c>
      <c r="N98" s="4"/>
      <c r="O98" s="4"/>
      <c r="P98" s="4"/>
    </row>
    <row r="99" spans="1:18" ht="18.600000000000001" thickBot="1">
      <c r="A99" s="111">
        <v>62</v>
      </c>
      <c r="B99" s="115" t="s">
        <v>9</v>
      </c>
      <c r="C99" s="119"/>
      <c r="D99" s="15"/>
      <c r="E99" s="15" t="s">
        <v>51</v>
      </c>
      <c r="F99" s="18" t="s">
        <v>51</v>
      </c>
      <c r="G99" s="18" t="s">
        <v>51</v>
      </c>
      <c r="H99" s="18" t="s">
        <v>51</v>
      </c>
      <c r="I99" s="15" t="s">
        <v>51</v>
      </c>
      <c r="J99" s="15" t="s">
        <v>51</v>
      </c>
      <c r="K99" s="15" t="s">
        <v>51</v>
      </c>
      <c r="L99" s="15" t="s">
        <v>51</v>
      </c>
      <c r="M99" s="16" t="s">
        <v>51</v>
      </c>
      <c r="N99" s="4"/>
      <c r="O99" s="4"/>
      <c r="P99" s="4"/>
    </row>
    <row r="100" spans="1:18" ht="22.8" thickBot="1">
      <c r="A100" s="34" t="s">
        <v>19</v>
      </c>
      <c r="B100" s="39"/>
      <c r="C100" s="36"/>
      <c r="D100" s="37" t="s">
        <v>73</v>
      </c>
      <c r="E100" s="37" t="s">
        <v>32</v>
      </c>
      <c r="F100" s="73" t="s">
        <v>69</v>
      </c>
      <c r="G100" s="73" t="s">
        <v>70</v>
      </c>
      <c r="H100" s="73" t="s">
        <v>71</v>
      </c>
      <c r="I100" s="37" t="s">
        <v>52</v>
      </c>
      <c r="J100" s="37" t="s">
        <v>55</v>
      </c>
      <c r="K100" s="37" t="s">
        <v>56</v>
      </c>
      <c r="L100" s="37" t="s">
        <v>57</v>
      </c>
      <c r="M100" s="74" t="s">
        <v>72</v>
      </c>
      <c r="N100" s="4"/>
      <c r="O100" s="4"/>
      <c r="P100" s="4"/>
    </row>
    <row r="101" spans="1:18">
      <c r="A101" s="75"/>
      <c r="B101" s="76"/>
      <c r="C101" s="77" t="s">
        <v>27</v>
      </c>
      <c r="D101" s="78" t="s">
        <v>26</v>
      </c>
      <c r="E101" s="78" t="s">
        <v>21</v>
      </c>
      <c r="F101" s="79" t="s">
        <v>39</v>
      </c>
      <c r="G101" s="79" t="s">
        <v>40</v>
      </c>
      <c r="H101" s="79" t="s">
        <v>41</v>
      </c>
      <c r="I101" s="78" t="s">
        <v>54</v>
      </c>
      <c r="J101" s="78" t="s">
        <v>20</v>
      </c>
      <c r="K101" s="78" t="s">
        <v>23</v>
      </c>
      <c r="L101" s="78" t="s">
        <v>33</v>
      </c>
      <c r="M101" s="80" t="s">
        <v>42</v>
      </c>
      <c r="N101" s="52" t="s">
        <v>61</v>
      </c>
      <c r="O101" s="52" t="s">
        <v>62</v>
      </c>
      <c r="P101" s="52" t="s">
        <v>18</v>
      </c>
      <c r="Q101" s="52" t="s">
        <v>59</v>
      </c>
      <c r="R101" s="47" t="s">
        <v>63</v>
      </c>
    </row>
    <row r="102" spans="1:18" ht="18.600000000000001" thickBot="1">
      <c r="A102" s="111">
        <v>26</v>
      </c>
      <c r="B102" s="112" t="s">
        <v>48</v>
      </c>
      <c r="C102" s="118" t="s">
        <v>43</v>
      </c>
      <c r="D102" s="12" t="str">
        <f>IF(チェックシート!$F$3=D63,"一致","不一致")</f>
        <v>不一致</v>
      </c>
      <c r="E102" s="12" t="str">
        <f>IF(チェックシート!$E$5="","未入力",IF(チェックシート!$E$5=E63,"一致","不一致"))</f>
        <v>未入力</v>
      </c>
      <c r="F102" s="17" t="str">
        <f>IF(チェックシート!$E$7="","未入力",IF(チェックシート!$E$7=F63,"一致","不一致"))</f>
        <v>未入力</v>
      </c>
      <c r="G102" s="17" t="str">
        <f>IF(チェックシート!$E$8="","未入力",IF(チェックシート!$E$8=G63,"一致","不一致"))</f>
        <v>未入力</v>
      </c>
      <c r="H102" s="12" t="str">
        <f>IF(チェックシート!$E$9="","未入力",IF(チェックシート!$E$9=H63,"一致","不一致"))</f>
        <v>未入力</v>
      </c>
      <c r="I102" s="12" t="str">
        <f>IF(チェックシート!$E$11="","未入力",IF(チェックシート!$E$11=I63,"一致","不一致"))</f>
        <v>未入力</v>
      </c>
      <c r="J102" s="12" t="str">
        <f>IF(チェックシート!$E$12="","未入力",IF(チェックシート!$E$12=J63,"一致","不一致"))</f>
        <v>未入力</v>
      </c>
      <c r="K102" s="12" t="str">
        <f>IF(チェックシート!$E$13="","未入力",IF(チェックシート!$E$13=K63,"一致","不一致"))</f>
        <v>未入力</v>
      </c>
      <c r="L102" s="4"/>
      <c r="M102" s="82"/>
      <c r="N102" s="107" t="str">
        <f>IF(OR($D102="不一致",$E102="不一致",$F102="不一致",$G102="不一致",$H102="不一致",$I102="不一致",$J102="不一致",$K102="不一致",$L102="不一致",$M102="不一致"),"×","〇")</f>
        <v>×</v>
      </c>
      <c r="O102" s="108" t="str">
        <f t="shared" si="4"/>
        <v>×</v>
      </c>
      <c r="P102" s="108" t="str">
        <f>IF(N102="×","",IF(O102="×","未入力項目あり",IF(AND(N102="〇",O102="〇"),A102,"エラー")))</f>
        <v/>
      </c>
      <c r="Q102" s="12" t="str">
        <f>IF(OR(P102="エラー",P103="エラー",P104="エラー",P105="エラー",P106="エラー",P107="エラー",P108="エラー",P109="エラー",P110="エラー",P111="エラー",P112="エラー",P113="エラー",P114="エラー",P115="エラー",P116="エラー",P117="エラー",P118="エラー",P119="エラー",P121="エラー",P122="エラー",P124="エラー",P125="エラー",P126="エラー",P127="エラー",P128="エラー",P129="エラー",P130="エラー",P131="エラー",P132="エラー",P133="エラー",P134="エラー",P135="エラー",P136="エラー",P137="エラー",P138="エラー"),"エラー","")</f>
        <v/>
      </c>
      <c r="R102" s="90">
        <f>IF(OR(Q102="エラー",Q103="エラー"),"エラー",IF(Q104="未入力項目あり","未入力項目あり",SUM(P102:P138)))</f>
        <v>62</v>
      </c>
    </row>
    <row r="103" spans="1:18">
      <c r="A103" s="111">
        <v>27</v>
      </c>
      <c r="B103" s="112" t="s">
        <v>48</v>
      </c>
      <c r="C103" s="118"/>
      <c r="D103" s="12" t="str">
        <f>IF(チェックシート!$F$3=D64,"一致","不一致")</f>
        <v>不一致</v>
      </c>
      <c r="E103" s="12" t="str">
        <f>IF(チェックシート!$E$5="","未入力",IF(チェックシート!$E$5=E64,"一致","不一致"))</f>
        <v>未入力</v>
      </c>
      <c r="F103" s="72" t="str">
        <f>IF(チェックシート!$E$7="","未入力",IF(チェックシート!$E$7=F64,"一致","不一致"))</f>
        <v>未入力</v>
      </c>
      <c r="G103" s="83"/>
      <c r="H103" s="12" t="str">
        <f>IF(チェックシート!$E$9="","未入力",IF(チェックシート!$E$9=H64,"一致","不一致"))</f>
        <v>未入力</v>
      </c>
      <c r="I103" s="12" t="str">
        <f>IF(チェックシート!$E$11="","未入力",IF(チェックシート!$E$11=I64,"一致","不一致"))</f>
        <v>未入力</v>
      </c>
      <c r="J103" s="12" t="str">
        <f>IF(チェックシート!$E$12="","未入力",IF(チェックシート!$E$12=J64,"一致","不一致"))</f>
        <v>未入力</v>
      </c>
      <c r="K103" s="12" t="str">
        <f>IF(チェックシート!$E$13="","未入力",IF(チェックシート!$E$13=K64,"一致","不一致"))</f>
        <v>未入力</v>
      </c>
      <c r="L103" s="4"/>
      <c r="M103" s="82"/>
      <c r="N103" s="109" t="str">
        <f t="shared" ref="N103:N138" si="6">IF(OR($D103="不一致",$E103="不一致",$F103="不一致",$G103="不一致",$H103="不一致",$I103="不一致",$J103="不一致",$K103="不一致",$L103="不一致",$M103="不一致"),"×","〇")</f>
        <v>×</v>
      </c>
      <c r="O103" s="12" t="str">
        <f t="shared" si="4"/>
        <v>×</v>
      </c>
      <c r="P103" s="12" t="str">
        <f>IF(N103="×","",IF(O103="×","未入力項目あり",IF(AND(N103="〇",O103="〇"),A103,"エラー")))</f>
        <v/>
      </c>
      <c r="Q103" s="87" t="str">
        <f>IF(COUNT(P102:P138)&gt;=2,"エラー","")</f>
        <v/>
      </c>
      <c r="R103" s="4"/>
    </row>
    <row r="104" spans="1:18">
      <c r="A104" s="111">
        <v>28</v>
      </c>
      <c r="B104" s="112" t="s">
        <v>48</v>
      </c>
      <c r="C104" s="118"/>
      <c r="D104" s="12" t="str">
        <f>IF(チェックシート!$F$3=D65,"一致","不一致")</f>
        <v>不一致</v>
      </c>
      <c r="E104" s="12" t="str">
        <f>IF(チェックシート!$E$5="","未入力",IF(チェックシート!$E$5=E65,"一致","不一致"))</f>
        <v>未入力</v>
      </c>
      <c r="F104" s="72" t="str">
        <f>IF(チェックシート!$E$7="","未入力",IF(チェックシート!$E$7=F65,"一致","不一致"))</f>
        <v>未入力</v>
      </c>
      <c r="G104" s="72" t="str">
        <f>IF(チェックシート!$E$8="","未入力",IF(チェックシート!$E$8=G65,"一致","不一致"))</f>
        <v>未入力</v>
      </c>
      <c r="H104" s="12" t="str">
        <f>IF(チェックシート!$E$9="","未入力",IF(チェックシート!$E$9=H65,"一致","不一致"))</f>
        <v>未入力</v>
      </c>
      <c r="I104" s="12" t="str">
        <f>IF(チェックシート!$E$11="","未入力",IF(チェックシート!$E$11=I65,"一致","不一致"))</f>
        <v>未入力</v>
      </c>
      <c r="J104" s="12" t="str">
        <f>IF(チェックシート!$E$12="","未入力",IF(チェックシート!$E$12=J65,"一致","不一致"))</f>
        <v>未入力</v>
      </c>
      <c r="K104" s="12" t="str">
        <f>IF(チェックシート!$E$13="","未入力",IF(チェックシート!$E$13=K65,"一致","不一致"))</f>
        <v>未入力</v>
      </c>
      <c r="L104" s="4"/>
      <c r="M104" s="82"/>
      <c r="N104" s="109" t="str">
        <f t="shared" si="6"/>
        <v>×</v>
      </c>
      <c r="O104" s="12" t="str">
        <f t="shared" si="4"/>
        <v>×</v>
      </c>
      <c r="P104" s="12" t="str">
        <f t="shared" ref="P104:P138" si="7">IF(N104="×","",IF(O104="×","未入力項目あり",IF(AND(N104="〇",O104="〇"),A104,"エラー")))</f>
        <v/>
      </c>
      <c r="Q104" s="89" t="str">
        <f>IF(OR(P102="未入力項目あり",P103="未入力項目あり",P104="未入力項目あり",P105="未入力項目あり",P106="未入力項目あり",P107="未入力項目あり",P108="未入力項目あり",P109="未入力項目あり",P110="未入力項目あり",P111="未入力項目あり",P112="未入力項目あり",P113="未入力項目あり",P114="未入力項目あり",P115="未入力項目あり",P116="未入力項目あり",P117="未入力項目あり",P118="未入力項目あり",P119="未入力項目あり",P121="未入力項目あり",P122="未入力項目あり",P124="未入力項目あり",P125="未入力項目あり",P126="未入力項目あり",P127="未入力項目あり",P128="未入力項目あり",P129="未入力項目あり",P130="未入力項目あり",P131="未入力項目あり",P132="未入力項目あり",P133="未入力項目あり",P134="未入力項目あり",P135="未入力項目あり",P136="未入力項目あり",P137="未入力項目あり",P138="未入力項目あり"),"未入力項目あり","")</f>
        <v/>
      </c>
      <c r="R104" s="4"/>
    </row>
    <row r="105" spans="1:18">
      <c r="A105" s="111">
        <v>29</v>
      </c>
      <c r="B105" s="112" t="s">
        <v>24</v>
      </c>
      <c r="C105" s="118"/>
      <c r="D105" s="12" t="str">
        <f>IF(チェックシート!$F$3=D66,"一致","不一致")</f>
        <v>不一致</v>
      </c>
      <c r="E105" s="12" t="str">
        <f>IF(チェックシート!$E$5="","未入力",IF(チェックシート!$E$5=E66,"一致","不一致"))</f>
        <v>未入力</v>
      </c>
      <c r="F105" s="4"/>
      <c r="G105" s="4"/>
      <c r="H105" s="12" t="str">
        <f>IF(チェックシート!$E$9="","未入力",IF(チェックシート!$E$9=H66,"一致","不一致"))</f>
        <v>未入力</v>
      </c>
      <c r="I105" s="12" t="str">
        <f>IF(チェックシート!$E$11="","未入力",IF(チェックシート!$E$11=I66,"一致","不一致"))</f>
        <v>未入力</v>
      </c>
      <c r="J105" s="12" t="str">
        <f>IF(チェックシート!$E$12="","未入力",IF(チェックシート!$E$12=J66,"一致","不一致"))</f>
        <v>未入力</v>
      </c>
      <c r="K105" s="12" t="str">
        <f>IF(チェックシート!$E$13="","未入力",IF(チェックシート!$E$13=K66,"一致","不一致"))</f>
        <v>未入力</v>
      </c>
      <c r="L105" s="4"/>
      <c r="M105" s="82"/>
      <c r="N105" s="109" t="str">
        <f t="shared" si="6"/>
        <v>×</v>
      </c>
      <c r="O105" s="12" t="str">
        <f t="shared" si="4"/>
        <v>×</v>
      </c>
      <c r="P105" s="87" t="str">
        <f t="shared" si="7"/>
        <v/>
      </c>
      <c r="R105" s="48"/>
    </row>
    <row r="106" spans="1:18">
      <c r="A106" s="111">
        <v>30</v>
      </c>
      <c r="B106" s="112" t="s">
        <v>45</v>
      </c>
      <c r="C106" s="118" t="s">
        <v>38</v>
      </c>
      <c r="D106" s="12" t="str">
        <f>IF(チェックシート!$F$3=D67,"一致","不一致")</f>
        <v>不一致</v>
      </c>
      <c r="E106" s="12" t="str">
        <f>IF(チェックシート!$E$5="","未入力",IF(チェックシート!$E$5=E67,"一致","不一致"))</f>
        <v>未入力</v>
      </c>
      <c r="F106" s="12" t="str">
        <f>IF(チェックシート!$E$7="","未入力",IF(チェックシート!$E$7=F67,"一致","不一致"))</f>
        <v>未入力</v>
      </c>
      <c r="G106" s="12" t="str">
        <f>IF(チェックシート!$E$8="","未入力",IF(チェックシート!$E$8=G67,"一致","不一致"))</f>
        <v>未入力</v>
      </c>
      <c r="H106" s="12" t="str">
        <f>IF(チェックシート!$E$9="","未入力",IF(チェックシート!$E$9=H67,"一致","不一致"))</f>
        <v>未入力</v>
      </c>
      <c r="I106" s="12" t="str">
        <f>IF(チェックシート!$E$11="","未入力",IF(チェックシート!$E$11=I67,"一致","不一致"))</f>
        <v>未入力</v>
      </c>
      <c r="J106" s="12" t="str">
        <f>IF(チェックシート!$E$12="","未入力",IF(チェックシート!$E$12=J67,"一致","不一致"))</f>
        <v>未入力</v>
      </c>
      <c r="K106" s="12" t="str">
        <f>IF(チェックシート!$E$13="","未入力",IF(チェックシート!$E$13=K67,"一致","不一致"))</f>
        <v>未入力</v>
      </c>
      <c r="L106" s="4"/>
      <c r="M106" s="13" t="str">
        <f>IF(チェックシート!$E$17="","未入力",IF(チェックシート!$E$17=M67,"一致","不一致"))</f>
        <v>未入力</v>
      </c>
      <c r="N106" s="109" t="str">
        <f t="shared" si="6"/>
        <v>×</v>
      </c>
      <c r="O106" s="12" t="str">
        <f t="shared" si="4"/>
        <v>×</v>
      </c>
      <c r="P106" s="87" t="str">
        <f t="shared" si="7"/>
        <v/>
      </c>
      <c r="R106" s="48"/>
    </row>
    <row r="107" spans="1:18">
      <c r="A107" s="111">
        <v>31</v>
      </c>
      <c r="B107" s="112" t="s">
        <v>10</v>
      </c>
      <c r="C107" s="118"/>
      <c r="D107" s="12" t="str">
        <f>IF(チェックシート!$F$3=D68,"一致","不一致")</f>
        <v>不一致</v>
      </c>
      <c r="E107" s="12" t="str">
        <f>IF(チェックシート!$E$5="","未入力",IF(チェックシート!$E$5=E68,"一致","不一致"))</f>
        <v>未入力</v>
      </c>
      <c r="F107" s="12" t="str">
        <f>IF(チェックシート!$E$7="","未入力",IF(チェックシート!$E$7=F68,"一致","不一致"))</f>
        <v>未入力</v>
      </c>
      <c r="G107" s="12" t="str">
        <f>IF(チェックシート!$E$8="","未入力",IF(チェックシート!$E$8=G68,"一致","不一致"))</f>
        <v>未入力</v>
      </c>
      <c r="H107" s="12" t="str">
        <f>IF(チェックシート!$E$9="","未入力",IF(チェックシート!$E$9=H68,"一致","不一致"))</f>
        <v>未入力</v>
      </c>
      <c r="I107" s="12" t="str">
        <f>IF(チェックシート!$E$11="","未入力",IF(チェックシート!$E$11=I68,"一致","不一致"))</f>
        <v>未入力</v>
      </c>
      <c r="J107" s="12" t="str">
        <f>IF(チェックシート!$E$12="","未入力",IF(チェックシート!$E$12=J68,"一致","不一致"))</f>
        <v>未入力</v>
      </c>
      <c r="K107" s="12" t="str">
        <f>IF(チェックシート!$E$13="","未入力",IF(チェックシート!$E$13=K68,"一致","不一致"))</f>
        <v>未入力</v>
      </c>
      <c r="L107" s="4"/>
      <c r="M107" s="13" t="str">
        <f>IF(チェックシート!$E$17="","未入力",IF(チェックシート!$E$17=M68,"一致","不一致"))</f>
        <v>未入力</v>
      </c>
      <c r="N107" s="109" t="str">
        <f t="shared" si="6"/>
        <v>×</v>
      </c>
      <c r="O107" s="12" t="str">
        <f t="shared" si="4"/>
        <v>×</v>
      </c>
      <c r="P107" s="87" t="str">
        <f t="shared" si="7"/>
        <v/>
      </c>
      <c r="Q107" s="48"/>
      <c r="R107" s="48"/>
    </row>
    <row r="108" spans="1:18">
      <c r="A108" s="111">
        <v>32</v>
      </c>
      <c r="B108" s="112" t="s">
        <v>47</v>
      </c>
      <c r="C108" s="118" t="s">
        <v>44</v>
      </c>
      <c r="D108" s="12" t="str">
        <f>IF(チェックシート!$F$3=D69,"一致","不一致")</f>
        <v>不一致</v>
      </c>
      <c r="E108" s="12" t="str">
        <f>IF(チェックシート!$E$5="","未入力",IF(チェックシート!$E$5=E69,"一致","不一致"))</f>
        <v>未入力</v>
      </c>
      <c r="F108" s="12" t="str">
        <f>IF(チェックシート!$E$7="","未入力",IF(チェックシート!$E$7=F69,"一致","不一致"))</f>
        <v>未入力</v>
      </c>
      <c r="G108" s="12" t="str">
        <f>IF(チェックシート!$E$8="","未入力",IF(チェックシート!$E$8=G69,"一致","不一致"))</f>
        <v>未入力</v>
      </c>
      <c r="H108" s="12" t="str">
        <f>IF(チェックシート!$E$9="","未入力",IF(チェックシート!$E$9=H69,"一致","不一致"))</f>
        <v>未入力</v>
      </c>
      <c r="I108" s="12" t="str">
        <f>IF(チェックシート!$E$11="","未入力",IF(チェックシート!$E$11=I69,"一致","不一致"))</f>
        <v>未入力</v>
      </c>
      <c r="J108" s="12" t="str">
        <f>IF(チェックシート!$E$12="","未入力",IF(チェックシート!$E$12=J69,"一致","不一致"))</f>
        <v>未入力</v>
      </c>
      <c r="K108" s="12" t="str">
        <f>IF(チェックシート!$E$13="","未入力",IF(チェックシート!$E$13=K69,"一致","不一致"))</f>
        <v>未入力</v>
      </c>
      <c r="L108" s="4"/>
      <c r="M108" s="13" t="str">
        <f>IF(チェックシート!$E$17="","未入力",IF(チェックシート!$E$17=M69,"一致","不一致"))</f>
        <v>未入力</v>
      </c>
      <c r="N108" s="109" t="str">
        <f t="shared" si="6"/>
        <v>×</v>
      </c>
      <c r="O108" s="12" t="str">
        <f t="shared" si="4"/>
        <v>×</v>
      </c>
      <c r="P108" s="87" t="str">
        <f t="shared" si="7"/>
        <v/>
      </c>
      <c r="Q108" s="48"/>
      <c r="R108" s="48"/>
    </row>
    <row r="109" spans="1:18">
      <c r="A109" s="111">
        <v>33</v>
      </c>
      <c r="B109" s="112" t="s">
        <v>10</v>
      </c>
      <c r="C109" s="118"/>
      <c r="D109" s="12" t="str">
        <f>IF(チェックシート!$F$3=D70,"一致","不一致")</f>
        <v>不一致</v>
      </c>
      <c r="E109" s="12" t="str">
        <f>IF(チェックシート!$E$5="","未入力",IF(チェックシート!$E$5=E70,"一致","不一致"))</f>
        <v>未入力</v>
      </c>
      <c r="F109" s="12" t="str">
        <f>IF(チェックシート!$E$7="","未入力",IF(チェックシート!$E$7=F70,"一致","不一致"))</f>
        <v>未入力</v>
      </c>
      <c r="G109" s="12" t="str">
        <f>IF(チェックシート!$E$8="","未入力",IF(チェックシート!$E$8=G70,"一致","不一致"))</f>
        <v>未入力</v>
      </c>
      <c r="H109" s="12" t="str">
        <f>IF(チェックシート!$E$9="","未入力",IF(チェックシート!$E$9=H70,"一致","不一致"))</f>
        <v>未入力</v>
      </c>
      <c r="I109" s="12" t="str">
        <f>IF(チェックシート!$E$11="","未入力",IF(チェックシート!$E$11=I70,"一致","不一致"))</f>
        <v>未入力</v>
      </c>
      <c r="J109" s="12" t="str">
        <f>IF(チェックシート!$E$12="","未入力",IF(チェックシート!$E$12=J70,"一致","不一致"))</f>
        <v>未入力</v>
      </c>
      <c r="K109" s="12" t="str">
        <f>IF(チェックシート!$E$13="","未入力",IF(チェックシート!$E$13=K70,"一致","不一致"))</f>
        <v>未入力</v>
      </c>
      <c r="L109" s="4"/>
      <c r="M109" s="13" t="str">
        <f>IF(チェックシート!$E$17="","未入力",IF(チェックシート!$E$17=M70,"一致","不一致"))</f>
        <v>未入力</v>
      </c>
      <c r="N109" s="109" t="str">
        <f t="shared" si="6"/>
        <v>×</v>
      </c>
      <c r="O109" s="12" t="str">
        <f t="shared" si="4"/>
        <v>×</v>
      </c>
      <c r="P109" s="87" t="str">
        <f t="shared" si="7"/>
        <v/>
      </c>
      <c r="Q109" s="48"/>
      <c r="R109" s="48"/>
    </row>
    <row r="110" spans="1:18">
      <c r="A110" s="111">
        <v>34</v>
      </c>
      <c r="B110" s="112" t="s">
        <v>10</v>
      </c>
      <c r="C110" s="118"/>
      <c r="D110" s="12" t="str">
        <f>IF(チェックシート!$F$3=D71,"一致","不一致")</f>
        <v>不一致</v>
      </c>
      <c r="E110" s="12" t="str">
        <f>IF(チェックシート!$E$5="","未入力",IF(チェックシート!$E$5=E71,"一致","不一致"))</f>
        <v>未入力</v>
      </c>
      <c r="F110" s="81" t="str">
        <f>IF(チェックシート!$E$7="","未入力",IF(チェックシート!$E$7=F71,"一致","不一致"))</f>
        <v>未入力</v>
      </c>
      <c r="G110" s="4"/>
      <c r="H110" s="4"/>
      <c r="I110" s="12" t="str">
        <f>IF(チェックシート!$E$11="","未入力",IF(チェックシート!$E$11=I71,"一致","不一致"))</f>
        <v>未入力</v>
      </c>
      <c r="J110" s="12" t="str">
        <f>IF(チェックシート!$E$12="","未入力",IF(チェックシート!$E$12=J71,"一致","不一致"))</f>
        <v>未入力</v>
      </c>
      <c r="K110" s="12" t="str">
        <f>IF(チェックシート!$E$13="","未入力",IF(チェックシート!$E$13=K71,"一致","不一致"))</f>
        <v>未入力</v>
      </c>
      <c r="L110" s="4"/>
      <c r="M110" s="31"/>
      <c r="N110" s="109" t="str">
        <f t="shared" si="6"/>
        <v>×</v>
      </c>
      <c r="O110" s="12" t="str">
        <f t="shared" si="4"/>
        <v>×</v>
      </c>
      <c r="P110" s="87" t="str">
        <f t="shared" si="7"/>
        <v/>
      </c>
      <c r="Q110" s="48"/>
      <c r="R110" s="48"/>
    </row>
    <row r="111" spans="1:18">
      <c r="A111" s="111">
        <v>35</v>
      </c>
      <c r="B111" s="112" t="s">
        <v>10</v>
      </c>
      <c r="C111" s="118"/>
      <c r="D111" s="12" t="str">
        <f>IF(チェックシート!$F$3=D72,"一致","不一致")</f>
        <v>不一致</v>
      </c>
      <c r="E111" s="12" t="str">
        <f>IF(チェックシート!$E$5="","未入力",IF(チェックシート!$E$5=E72,"一致","不一致"))</f>
        <v>未入力</v>
      </c>
      <c r="F111" s="81" t="str">
        <f>IF(チェックシート!$E$7="","未入力",IF(チェックシート!$E$7=F72,"一致","不一致"))</f>
        <v>未入力</v>
      </c>
      <c r="G111" s="81" t="str">
        <f>IF(チェックシート!$E$8="","未入力",IF(チェックシート!$E$8=G72,"一致","不一致"))</f>
        <v>未入力</v>
      </c>
      <c r="H111" s="4"/>
      <c r="I111" s="12" t="str">
        <f>IF(チェックシート!$E$11="","未入力",IF(チェックシート!$E$11=I72,"一致","不一致"))</f>
        <v>未入力</v>
      </c>
      <c r="J111" s="12" t="str">
        <f>IF(チェックシート!$E$12="","未入力",IF(チェックシート!$E$12=J72,"一致","不一致"))</f>
        <v>未入力</v>
      </c>
      <c r="K111" s="12" t="str">
        <f>IF(チェックシート!$E$13="","未入力",IF(チェックシート!$E$13=K72,"一致","不一致"))</f>
        <v>未入力</v>
      </c>
      <c r="L111" s="4"/>
      <c r="M111" s="31"/>
      <c r="N111" s="109" t="str">
        <f t="shared" si="6"/>
        <v>×</v>
      </c>
      <c r="O111" s="12" t="str">
        <f t="shared" si="4"/>
        <v>×</v>
      </c>
      <c r="P111" s="87" t="str">
        <f t="shared" si="7"/>
        <v/>
      </c>
      <c r="Q111" s="48"/>
      <c r="R111" s="48"/>
    </row>
    <row r="112" spans="1:18">
      <c r="A112" s="111">
        <v>36</v>
      </c>
      <c r="B112" s="112" t="s">
        <v>45</v>
      </c>
      <c r="C112" s="118" t="s">
        <v>38</v>
      </c>
      <c r="D112" s="12" t="str">
        <f>IF(チェックシート!$F$3=D73,"一致","不一致")</f>
        <v>不一致</v>
      </c>
      <c r="E112" s="12" t="str">
        <f>IF(チェックシート!$E$5="","未入力",IF(チェックシート!$E$5=E73,"一致","不一致"))</f>
        <v>未入力</v>
      </c>
      <c r="F112" s="12" t="str">
        <f>IF(チェックシート!$E$7="","未入力",IF(チェックシート!$E$7=F73,"一致","不一致"))</f>
        <v>未入力</v>
      </c>
      <c r="G112" s="12" t="str">
        <f>IF(チェックシート!$E$8="","未入力",IF(チェックシート!$E$8=G73,"一致","不一致"))</f>
        <v>未入力</v>
      </c>
      <c r="H112" s="12" t="str">
        <f>IF(チェックシート!$E$9="","未入力",IF(チェックシート!$E$9=H73,"一致","不一致"))</f>
        <v>未入力</v>
      </c>
      <c r="I112" s="12" t="str">
        <f>IF(チェックシート!$E$11="","未入力",IF(チェックシート!$E$11=I73,"一致","不一致"))</f>
        <v>未入力</v>
      </c>
      <c r="J112" s="12" t="str">
        <f>IF(チェックシート!$E$12="","未入力",IF(チェックシート!$E$12=J73,"一致","不一致"))</f>
        <v>未入力</v>
      </c>
      <c r="K112" s="4"/>
      <c r="L112" s="4"/>
      <c r="M112" s="13" t="str">
        <f>IF(チェックシート!$E$17="","未入力",IF(チェックシート!$E$17=M73,"一致","不一致"))</f>
        <v>未入力</v>
      </c>
      <c r="N112" s="109" t="str">
        <f t="shared" si="6"/>
        <v>×</v>
      </c>
      <c r="O112" s="12" t="str">
        <f t="shared" si="4"/>
        <v>×</v>
      </c>
      <c r="P112" s="87" t="str">
        <f t="shared" si="7"/>
        <v/>
      </c>
      <c r="Q112" s="48"/>
      <c r="R112" s="48"/>
    </row>
    <row r="113" spans="1:18">
      <c r="A113" s="111">
        <v>37</v>
      </c>
      <c r="B113" s="112" t="s">
        <v>10</v>
      </c>
      <c r="C113" s="118"/>
      <c r="D113" s="12" t="str">
        <f>IF(チェックシート!$F$3=D74,"一致","不一致")</f>
        <v>不一致</v>
      </c>
      <c r="E113" s="12" t="str">
        <f>IF(チェックシート!$E$5="","未入力",IF(チェックシート!$E$5=E74,"一致","不一致"))</f>
        <v>未入力</v>
      </c>
      <c r="F113" s="12" t="str">
        <f>IF(チェックシート!$E$7="","未入力",IF(チェックシート!$E$7=F74,"一致","不一致"))</f>
        <v>未入力</v>
      </c>
      <c r="G113" s="12" t="str">
        <f>IF(チェックシート!$E$8="","未入力",IF(チェックシート!$E$8=G74,"一致","不一致"))</f>
        <v>未入力</v>
      </c>
      <c r="H113" s="12" t="str">
        <f>IF(チェックシート!$E$9="","未入力",IF(チェックシート!$E$9=H74,"一致","不一致"))</f>
        <v>未入力</v>
      </c>
      <c r="I113" s="12" t="str">
        <f>IF(チェックシート!$E$11="","未入力",IF(チェックシート!$E$11=I74,"一致","不一致"))</f>
        <v>未入力</v>
      </c>
      <c r="J113" s="12" t="str">
        <f>IF(チェックシート!$E$12="","未入力",IF(チェックシート!$E$12=J74,"一致","不一致"))</f>
        <v>未入力</v>
      </c>
      <c r="K113" s="4"/>
      <c r="L113" s="4"/>
      <c r="M113" s="13" t="str">
        <f>IF(チェックシート!$E$17="","未入力",IF(チェックシート!$E$17=M74,"一致","不一致"))</f>
        <v>未入力</v>
      </c>
      <c r="N113" s="109" t="str">
        <f t="shared" si="6"/>
        <v>×</v>
      </c>
      <c r="O113" s="12" t="str">
        <f t="shared" si="4"/>
        <v>×</v>
      </c>
      <c r="P113" s="87" t="str">
        <f t="shared" si="7"/>
        <v/>
      </c>
      <c r="Q113" s="48"/>
      <c r="R113" s="48"/>
    </row>
    <row r="114" spans="1:18">
      <c r="A114" s="111">
        <v>38</v>
      </c>
      <c r="B114" s="112" t="s">
        <v>47</v>
      </c>
      <c r="C114" s="118" t="s">
        <v>46</v>
      </c>
      <c r="D114" s="12" t="str">
        <f>IF(チェックシート!$F$3=D75,"一致","不一致")</f>
        <v>不一致</v>
      </c>
      <c r="E114" s="12" t="str">
        <f>IF(チェックシート!$E$5="","未入力",IF(チェックシート!$E$5=E75,"一致","不一致"))</f>
        <v>未入力</v>
      </c>
      <c r="F114" s="12" t="str">
        <f>IF(チェックシート!$E$7="","未入力",IF(チェックシート!$E$7=F75,"一致","不一致"))</f>
        <v>未入力</v>
      </c>
      <c r="G114" s="12" t="str">
        <f>IF(チェックシート!$E$8="","未入力",IF(チェックシート!$E$8=G75,"一致","不一致"))</f>
        <v>未入力</v>
      </c>
      <c r="H114" s="12" t="str">
        <f>IF(チェックシート!$E$9="","未入力",IF(チェックシート!$E$9=H75,"一致","不一致"))</f>
        <v>未入力</v>
      </c>
      <c r="I114" s="12" t="str">
        <f>IF(チェックシート!$E$11="","未入力",IF(チェックシート!$E$11=I75,"一致","不一致"))</f>
        <v>未入力</v>
      </c>
      <c r="J114" s="12" t="str">
        <f>IF(チェックシート!$E$12="","未入力",IF(チェックシート!$E$12=J75,"一致","不一致"))</f>
        <v>未入力</v>
      </c>
      <c r="K114" s="4"/>
      <c r="L114" s="4"/>
      <c r="M114" s="13" t="str">
        <f>IF(チェックシート!$E$17="","未入力",IF(チェックシート!$E$17=M75,"一致","不一致"))</f>
        <v>未入力</v>
      </c>
      <c r="N114" s="109" t="str">
        <f t="shared" si="6"/>
        <v>×</v>
      </c>
      <c r="O114" s="12" t="str">
        <f t="shared" si="4"/>
        <v>×</v>
      </c>
      <c r="P114" s="87" t="str">
        <f t="shared" si="7"/>
        <v/>
      </c>
      <c r="Q114" s="48"/>
      <c r="R114" s="48"/>
    </row>
    <row r="115" spans="1:18">
      <c r="A115" s="111">
        <v>39</v>
      </c>
      <c r="B115" s="112" t="s">
        <v>10</v>
      </c>
      <c r="C115" s="118"/>
      <c r="D115" s="12" t="str">
        <f>IF(チェックシート!$F$3=D76,"一致","不一致")</f>
        <v>不一致</v>
      </c>
      <c r="E115" s="12" t="str">
        <f>IF(チェックシート!$E$5="","未入力",IF(チェックシート!$E$5=E76,"一致","不一致"))</f>
        <v>未入力</v>
      </c>
      <c r="F115" s="12" t="str">
        <f>IF(チェックシート!$E$7="","未入力",IF(チェックシート!$E$7=F76,"一致","不一致"))</f>
        <v>未入力</v>
      </c>
      <c r="G115" s="12" t="str">
        <f>IF(チェックシート!$E$8="","未入力",IF(チェックシート!$E$8=G76,"一致","不一致"))</f>
        <v>未入力</v>
      </c>
      <c r="H115" s="12" t="str">
        <f>IF(チェックシート!$E$9="","未入力",IF(チェックシート!$E$9=H76,"一致","不一致"))</f>
        <v>未入力</v>
      </c>
      <c r="I115" s="12" t="str">
        <f>IF(チェックシート!$E$11="","未入力",IF(チェックシート!$E$11=I76,"一致","不一致"))</f>
        <v>未入力</v>
      </c>
      <c r="J115" s="12" t="str">
        <f>IF(チェックシート!$E$12="","未入力",IF(チェックシート!$E$12=J76,"一致","不一致"))</f>
        <v>未入力</v>
      </c>
      <c r="K115" s="4"/>
      <c r="L115" s="4"/>
      <c r="M115" s="13" t="str">
        <f>IF(チェックシート!$E$17="","未入力",IF(チェックシート!$E$17=M76,"一致","不一致"))</f>
        <v>未入力</v>
      </c>
      <c r="N115" s="109" t="str">
        <f t="shared" si="6"/>
        <v>×</v>
      </c>
      <c r="O115" s="12" t="str">
        <f t="shared" si="4"/>
        <v>×</v>
      </c>
      <c r="P115" s="87" t="str">
        <f t="shared" si="7"/>
        <v/>
      </c>
      <c r="Q115" s="48"/>
      <c r="R115" s="48"/>
    </row>
    <row r="116" spans="1:18">
      <c r="A116" s="111">
        <v>40</v>
      </c>
      <c r="B116" s="112" t="s">
        <v>10</v>
      </c>
      <c r="C116" s="118"/>
      <c r="D116" s="12" t="str">
        <f>IF(チェックシート!$F$3=D77,"一致","不一致")</f>
        <v>不一致</v>
      </c>
      <c r="E116" s="12" t="str">
        <f>IF(チェックシート!$E$5="","未入力",IF(チェックシート!$E$5=E77,"一致","不一致"))</f>
        <v>未入力</v>
      </c>
      <c r="F116" s="81" t="str">
        <f>IF(チェックシート!$E$7="","未入力",IF(チェックシート!$E$7=F77,"一致","不一致"))</f>
        <v>未入力</v>
      </c>
      <c r="G116" s="4"/>
      <c r="H116" s="4"/>
      <c r="I116" s="12" t="str">
        <f>IF(チェックシート!$E$11="","未入力",IF(チェックシート!$E$11=I77,"一致","不一致"))</f>
        <v>未入力</v>
      </c>
      <c r="J116" s="12" t="str">
        <f>IF(チェックシート!$E$12="","未入力",IF(チェックシート!$E$12=J77,"一致","不一致"))</f>
        <v>未入力</v>
      </c>
      <c r="K116" s="4"/>
      <c r="L116" s="4"/>
      <c r="M116" s="31"/>
      <c r="N116" s="109" t="str">
        <f t="shared" si="6"/>
        <v>×</v>
      </c>
      <c r="O116" s="12" t="str">
        <f t="shared" ref="O116:O138" si="8">IF(OR($D116="未入力",$E116="未入力",$F116="未入力",$G116="未入力",$H116="未入力",$I116="未入力",$J116="未入力",$K116="未入力",$L116="未入力",$M116="未入力"),"×","〇")</f>
        <v>×</v>
      </c>
      <c r="P116" s="87" t="str">
        <f t="shared" si="7"/>
        <v/>
      </c>
      <c r="Q116" s="48"/>
      <c r="R116" s="48"/>
    </row>
    <row r="117" spans="1:18">
      <c r="A117" s="111">
        <v>41</v>
      </c>
      <c r="B117" s="112" t="s">
        <v>10</v>
      </c>
      <c r="C117" s="118"/>
      <c r="D117" s="12" t="str">
        <f>IF(チェックシート!$F$3=D78,"一致","不一致")</f>
        <v>不一致</v>
      </c>
      <c r="E117" s="12" t="str">
        <f>IF(チェックシート!$E$5="","未入力",IF(チェックシート!$E$5=E78,"一致","不一致"))</f>
        <v>未入力</v>
      </c>
      <c r="F117" s="81" t="str">
        <f>IF(チェックシート!$E$7="","未入力",IF(チェックシート!$E$7=F78,"一致","不一致"))</f>
        <v>未入力</v>
      </c>
      <c r="G117" s="81" t="str">
        <f>IF(チェックシート!$E$8="","未入力",IF(チェックシート!$E$8=G78,"一致","不一致"))</f>
        <v>未入力</v>
      </c>
      <c r="H117" s="4"/>
      <c r="I117" s="12" t="str">
        <f>IF(チェックシート!$E$11="","未入力",IF(チェックシート!$E$11=I78,"一致","不一致"))</f>
        <v>未入力</v>
      </c>
      <c r="J117" s="12" t="str">
        <f>IF(チェックシート!$E$12="","未入力",IF(チェックシート!$E$12=J78,"一致","不一致"))</f>
        <v>未入力</v>
      </c>
      <c r="K117" s="4"/>
      <c r="L117" s="4"/>
      <c r="M117" s="31"/>
      <c r="N117" s="109" t="str">
        <f t="shared" si="6"/>
        <v>×</v>
      </c>
      <c r="O117" s="12" t="str">
        <f t="shared" si="8"/>
        <v>×</v>
      </c>
      <c r="P117" s="87" t="str">
        <f t="shared" si="7"/>
        <v/>
      </c>
      <c r="Q117" s="48"/>
      <c r="R117" s="48"/>
    </row>
    <row r="118" spans="1:18">
      <c r="A118" s="111">
        <v>42</v>
      </c>
      <c r="B118" s="112" t="s">
        <v>11</v>
      </c>
      <c r="C118" s="118"/>
      <c r="D118" s="12" t="str">
        <f>IF(チェックシート!$F$3=D79,"一致","不一致")</f>
        <v>不一致</v>
      </c>
      <c r="E118" s="12" t="str">
        <f>IF(チェックシート!$E$5="","未入力",IF(チェックシート!$E$5=E79,"一致","不一致"))</f>
        <v>未入力</v>
      </c>
      <c r="F118" s="4"/>
      <c r="G118" s="4"/>
      <c r="H118" s="4"/>
      <c r="I118" s="12" t="str">
        <f>IF(チェックシート!$E$11="","未入力",IF(チェックシート!$E$11=I79,"一致","不一致"))</f>
        <v>未入力</v>
      </c>
      <c r="J118" s="4"/>
      <c r="K118" s="4"/>
      <c r="L118" s="12" t="str">
        <f>IF(チェックシート!$E$15="","未入力",IF(チェックシート!$E$15=L79,"一致","不一致"))</f>
        <v>未入力</v>
      </c>
      <c r="M118" s="31"/>
      <c r="N118" s="109" t="str">
        <f t="shared" si="6"/>
        <v>×</v>
      </c>
      <c r="O118" s="12" t="str">
        <f t="shared" si="8"/>
        <v>×</v>
      </c>
      <c r="P118" s="87" t="str">
        <f t="shared" si="7"/>
        <v/>
      </c>
      <c r="Q118" s="48"/>
      <c r="R118" s="48"/>
    </row>
    <row r="119" spans="1:18">
      <c r="A119" s="111">
        <v>43</v>
      </c>
      <c r="B119" s="112" t="s">
        <v>45</v>
      </c>
      <c r="C119" s="118" t="s">
        <v>38</v>
      </c>
      <c r="D119" s="12" t="str">
        <f>IF(チェックシート!$F$3=D80,"一致","不一致")</f>
        <v>不一致</v>
      </c>
      <c r="E119" s="12" t="str">
        <f>IF(チェックシート!$E$5="","未入力",IF(チェックシート!$E$5=E80,"一致","不一致"))</f>
        <v>未入力</v>
      </c>
      <c r="F119" s="12" t="str">
        <f>IF(チェックシート!$E$7="","未入力",IF(チェックシート!$E$7=F80,"一致","不一致"))</f>
        <v>未入力</v>
      </c>
      <c r="G119" s="12" t="str">
        <f>IF(チェックシート!$E$8="","未入力",IF(チェックシート!$E$8=G80,"一致","不一致"))</f>
        <v>未入力</v>
      </c>
      <c r="H119" s="12" t="str">
        <f>IF(チェックシート!$E$9="","未入力",IF(チェックシート!$E$9=H80,"一致","不一致"))</f>
        <v>未入力</v>
      </c>
      <c r="I119" s="12" t="str">
        <f>IF(チェックシート!$E$11="","未入力",IF(チェックシート!$E$11=I80,"一致","不一致"))</f>
        <v>未入力</v>
      </c>
      <c r="J119" s="4"/>
      <c r="K119" s="4"/>
      <c r="L119" s="12" t="str">
        <f>IF(チェックシート!$E$15="","未入力",IF(チェックシート!$E$15=L80,"一致","不一致"))</f>
        <v>未入力</v>
      </c>
      <c r="M119" s="13" t="str">
        <f>IF(チェックシート!$E$17="","未入力",IF(チェックシート!$E$17=M80,"一致","不一致"))</f>
        <v>未入力</v>
      </c>
      <c r="N119" s="109" t="str">
        <f t="shared" si="6"/>
        <v>×</v>
      </c>
      <c r="O119" s="12" t="str">
        <f t="shared" si="8"/>
        <v>×</v>
      </c>
      <c r="P119" s="87" t="str">
        <f t="shared" si="7"/>
        <v/>
      </c>
      <c r="Q119" s="48"/>
      <c r="R119" s="48"/>
    </row>
    <row r="120" spans="1:18">
      <c r="A120" s="111">
        <v>44</v>
      </c>
      <c r="B120" s="112" t="s">
        <v>66</v>
      </c>
      <c r="C120" s="118" t="s">
        <v>122</v>
      </c>
      <c r="D120" s="12" t="str">
        <f>IF(チェックシート!$F$3=D81,"一致","不一致")</f>
        <v>不一致</v>
      </c>
      <c r="E120" s="12" t="str">
        <f>IF(チェックシート!$E$5="","未入力",IF(チェックシート!$E$5=E81,"一致","不一致"))</f>
        <v>未入力</v>
      </c>
      <c r="F120" s="12" t="str">
        <f>IF(チェックシート!$E$7="","未入力",IF(チェックシート!$E$7=F81,"一致","不一致"))</f>
        <v>未入力</v>
      </c>
      <c r="G120" s="12" t="str">
        <f>IF(チェックシート!$E$8="","未入力",IF(チェックシート!$E$8=G81,"一致","不一致"))</f>
        <v>未入力</v>
      </c>
      <c r="H120" s="4"/>
      <c r="I120" s="4"/>
      <c r="J120" s="4"/>
      <c r="K120" s="4"/>
      <c r="L120" s="4"/>
      <c r="M120" s="13" t="str">
        <f>IF(チェックシート!$E$17="","未入力",IF(チェックシート!$E$17=M81,"一致","不一致"))</f>
        <v>未入力</v>
      </c>
      <c r="N120" s="109" t="str">
        <f t="shared" si="6"/>
        <v>×</v>
      </c>
      <c r="O120" s="12" t="str">
        <f t="shared" si="8"/>
        <v>×</v>
      </c>
      <c r="P120" s="87" t="str">
        <f t="shared" si="7"/>
        <v/>
      </c>
      <c r="Q120" s="48"/>
      <c r="R120" s="48"/>
    </row>
    <row r="121" spans="1:18">
      <c r="A121" s="111">
        <v>45</v>
      </c>
      <c r="B121" s="112" t="s">
        <v>47</v>
      </c>
      <c r="C121" s="118" t="s">
        <v>46</v>
      </c>
      <c r="D121" s="12" t="str">
        <f>IF(チェックシート!$F$3=D82,"一致","不一致")</f>
        <v>不一致</v>
      </c>
      <c r="E121" s="12" t="str">
        <f>IF(チェックシート!$E$5="","未入力",IF(チェックシート!$E$5=E82,"一致","不一致"))</f>
        <v>未入力</v>
      </c>
      <c r="F121" s="12" t="str">
        <f>IF(チェックシート!$E$7="","未入力",IF(チェックシート!$E$7=F82,"一致","不一致"))</f>
        <v>未入力</v>
      </c>
      <c r="G121" s="12" t="str">
        <f>IF(チェックシート!$E$8="","未入力",IF(チェックシート!$E$8=G82,"一致","不一致"))</f>
        <v>未入力</v>
      </c>
      <c r="H121" s="12" t="str">
        <f>IF(チェックシート!$E$9="","未入力",IF(チェックシート!$E$9=H82,"一致","不一致"))</f>
        <v>未入力</v>
      </c>
      <c r="I121" s="12" t="str">
        <f>IF(チェックシート!$E$11="","未入力",IF(チェックシート!$E$11=I82,"一致","不一致"))</f>
        <v>未入力</v>
      </c>
      <c r="J121" s="4"/>
      <c r="K121" s="4"/>
      <c r="L121" s="12" t="str">
        <f>IF(チェックシート!$E$15="","未入力",IF(チェックシート!$E$15=L82,"一致","不一致"))</f>
        <v>未入力</v>
      </c>
      <c r="M121" s="13" t="str">
        <f>IF(チェックシート!$E$17="","未入力",IF(チェックシート!$E$17=M82,"一致","不一致"))</f>
        <v>未入力</v>
      </c>
      <c r="N121" s="109" t="str">
        <f t="shared" si="6"/>
        <v>×</v>
      </c>
      <c r="O121" s="12" t="str">
        <f t="shared" si="8"/>
        <v>×</v>
      </c>
      <c r="P121" s="87" t="str">
        <f t="shared" si="7"/>
        <v/>
      </c>
      <c r="Q121" s="48"/>
      <c r="R121" s="48"/>
    </row>
    <row r="122" spans="1:18">
      <c r="A122" s="111">
        <v>46</v>
      </c>
      <c r="B122" s="112" t="s">
        <v>10</v>
      </c>
      <c r="C122" s="118"/>
      <c r="D122" s="12" t="str">
        <f>IF(チェックシート!$F$3=D83,"一致","不一致")</f>
        <v>不一致</v>
      </c>
      <c r="E122" s="12" t="str">
        <f>IF(チェックシート!$E$5="","未入力",IF(チェックシート!$E$5=E83,"一致","不一致"))</f>
        <v>未入力</v>
      </c>
      <c r="F122" s="81" t="str">
        <f>IF(チェックシート!$E$7="","未入力",IF(チェックシート!$E$7=F83,"一致","不一致"))</f>
        <v>未入力</v>
      </c>
      <c r="G122" s="4"/>
      <c r="H122" s="4"/>
      <c r="I122" s="12" t="str">
        <f>IF(チェックシート!$E$11="","未入力",IF(チェックシート!$E$11=I83,"一致","不一致"))</f>
        <v>未入力</v>
      </c>
      <c r="J122" s="4"/>
      <c r="K122" s="4"/>
      <c r="L122" s="12" t="str">
        <f>IF(チェックシート!$E$15="","未入力",IF(チェックシート!$E$15=L83,"一致","不一致"))</f>
        <v>未入力</v>
      </c>
      <c r="M122" s="31"/>
      <c r="N122" s="109" t="str">
        <f t="shared" si="6"/>
        <v>×</v>
      </c>
      <c r="O122" s="12" t="str">
        <f t="shared" si="8"/>
        <v>×</v>
      </c>
      <c r="P122" s="87" t="str">
        <f t="shared" si="7"/>
        <v/>
      </c>
      <c r="Q122" s="48"/>
      <c r="R122" s="48"/>
    </row>
    <row r="123" spans="1:18">
      <c r="A123" s="111">
        <v>47</v>
      </c>
      <c r="B123" s="112" t="s">
        <v>10</v>
      </c>
      <c r="C123" s="118"/>
      <c r="D123" s="12" t="str">
        <f>IF(チェックシート!$F$3=D84,"一致","不一致")</f>
        <v>不一致</v>
      </c>
      <c r="E123" s="12" t="str">
        <f>IF(チェックシート!$E$5="","未入力",IF(チェックシート!$E$5=E84,"一致","不一致"))</f>
        <v>未入力</v>
      </c>
      <c r="F123" s="81" t="str">
        <f>IF(チェックシート!$E$7="","未入力",IF(チェックシート!$E$7=F84,"一致","不一致"))</f>
        <v>未入力</v>
      </c>
      <c r="G123" s="81" t="str">
        <f>IF(チェックシート!$E$8="","未入力",IF(チェックシート!$E$8=G84,"一致","不一致"))</f>
        <v>未入力</v>
      </c>
      <c r="H123" s="4"/>
      <c r="I123" s="12" t="str">
        <f>IF(チェックシート!$E$11="","未入力",IF(チェックシート!$E$11=I84,"一致","不一致"))</f>
        <v>未入力</v>
      </c>
      <c r="J123" s="4"/>
      <c r="K123" s="4"/>
      <c r="L123" s="12" t="str">
        <f>IF(チェックシート!$E$15="","未入力",IF(チェックシート!$E$15=L84,"一致","不一致"))</f>
        <v>未入力</v>
      </c>
      <c r="M123" s="31"/>
      <c r="N123" s="109" t="str">
        <f t="shared" si="6"/>
        <v>×</v>
      </c>
      <c r="O123" s="12" t="str">
        <f t="shared" si="8"/>
        <v>×</v>
      </c>
      <c r="P123" s="87" t="str">
        <f t="shared" si="7"/>
        <v/>
      </c>
      <c r="Q123" s="48"/>
      <c r="R123" s="48"/>
    </row>
    <row r="124" spans="1:18">
      <c r="A124" s="111">
        <v>48</v>
      </c>
      <c r="B124" s="112" t="s">
        <v>45</v>
      </c>
      <c r="C124" s="118" t="s">
        <v>38</v>
      </c>
      <c r="D124" s="12" t="str">
        <f>IF(チェックシート!$F$3=D85,"一致","不一致")</f>
        <v>不一致</v>
      </c>
      <c r="E124" s="12" t="str">
        <f>IF(チェックシート!$E$5="","未入力",IF(チェックシート!$E$5=E85,"一致","不一致"))</f>
        <v>未入力</v>
      </c>
      <c r="F124" s="12" t="str">
        <f>IF(チェックシート!$E$7="","未入力",IF(チェックシート!$E$7=F85,"一致","不一致"))</f>
        <v>未入力</v>
      </c>
      <c r="G124" s="12" t="str">
        <f>IF(チェックシート!$E$8="","未入力",IF(チェックシート!$E$8=G85,"一致","不一致"))</f>
        <v>未入力</v>
      </c>
      <c r="H124" s="12" t="str">
        <f>IF(チェックシート!$E$9="","未入力",IF(チェックシート!$E$9=H85,"一致","不一致"))</f>
        <v>未入力</v>
      </c>
      <c r="I124" s="6" t="str">
        <f>IF(チェックシート!$E$11="","未入力",IF(チェックシート!$E$11=I85,"一致","不一致"))</f>
        <v>未入力</v>
      </c>
      <c r="J124" s="4"/>
      <c r="K124" s="4"/>
      <c r="L124" s="4"/>
      <c r="M124" s="31"/>
      <c r="N124" s="109" t="str">
        <f t="shared" si="6"/>
        <v>×</v>
      </c>
      <c r="O124" s="12" t="str">
        <f t="shared" si="8"/>
        <v>×</v>
      </c>
      <c r="P124" s="87" t="str">
        <f t="shared" si="7"/>
        <v/>
      </c>
      <c r="Q124" s="48"/>
      <c r="R124" s="48"/>
    </row>
    <row r="125" spans="1:18">
      <c r="A125" s="111">
        <v>49</v>
      </c>
      <c r="B125" s="112" t="s">
        <v>47</v>
      </c>
      <c r="C125" s="118" t="s">
        <v>49</v>
      </c>
      <c r="D125" s="12" t="str">
        <f>IF(チェックシート!$F$3=D86,"一致","不一致")</f>
        <v>不一致</v>
      </c>
      <c r="E125" s="12" t="str">
        <f>IF(チェックシート!$E$5="","未入力",IF(チェックシート!$E$5=E86,"一致","不一致"))</f>
        <v>未入力</v>
      </c>
      <c r="F125" s="12" t="str">
        <f>IF(チェックシート!$E$7="","未入力",IF(チェックシート!$E$7=F86,"一致","不一致"))</f>
        <v>未入力</v>
      </c>
      <c r="G125" s="12" t="str">
        <f>IF(チェックシート!$E$8="","未入力",IF(チェックシート!$E$8=G86,"一致","不一致"))</f>
        <v>未入力</v>
      </c>
      <c r="H125" s="12" t="str">
        <f>IF(チェックシート!$E$9="","未入力",IF(チェックシート!$E$9=H86,"一致","不一致"))</f>
        <v>未入力</v>
      </c>
      <c r="I125" s="6" t="str">
        <f>IF(チェックシート!$E$11="","未入力",IF(チェックシート!$E$11=I86,"一致","不一致"))</f>
        <v>未入力</v>
      </c>
      <c r="J125" s="4"/>
      <c r="K125" s="4"/>
      <c r="L125" s="4"/>
      <c r="M125" s="31"/>
      <c r="N125" s="109" t="str">
        <f t="shared" si="6"/>
        <v>×</v>
      </c>
      <c r="O125" s="12" t="str">
        <f t="shared" si="8"/>
        <v>×</v>
      </c>
      <c r="P125" s="87" t="str">
        <f t="shared" si="7"/>
        <v/>
      </c>
      <c r="Q125" s="48"/>
      <c r="R125" s="48"/>
    </row>
    <row r="126" spans="1:18">
      <c r="A126" s="111">
        <v>50</v>
      </c>
      <c r="B126" s="112" t="s">
        <v>66</v>
      </c>
      <c r="C126" s="118" t="s">
        <v>67</v>
      </c>
      <c r="D126" s="12" t="str">
        <f>IF(チェックシート!$F$3=D87,"一致","不一致")</f>
        <v>不一致</v>
      </c>
      <c r="E126" s="12" t="str">
        <f>IF(チェックシート!$E$5="","未入力",IF(チェックシート!$E$5=E87,"一致","不一致"))</f>
        <v>未入力</v>
      </c>
      <c r="F126" s="81" t="str">
        <f>IF(チェックシート!$E$7="","未入力",IF(チェックシート!$E$7=F87,"一致","不一致"))</f>
        <v>未入力</v>
      </c>
      <c r="G126" s="4"/>
      <c r="H126" s="12" t="str">
        <f>IF(チェックシート!$E$9="","未入力",IF(チェックシート!$E$9=H87,"一致","不一致"))</f>
        <v>未入力</v>
      </c>
      <c r="I126" s="6" t="str">
        <f>IF(チェックシート!$E$11="","未入力",IF(チェックシート!$E$11=I87,"一致","不一致"))</f>
        <v>未入力</v>
      </c>
      <c r="J126" s="4"/>
      <c r="K126" s="4"/>
      <c r="L126" s="4"/>
      <c r="M126" s="31"/>
      <c r="N126" s="109" t="str">
        <f t="shared" si="6"/>
        <v>×</v>
      </c>
      <c r="O126" s="12" t="str">
        <f t="shared" si="8"/>
        <v>×</v>
      </c>
      <c r="P126" s="87" t="str">
        <f t="shared" si="7"/>
        <v/>
      </c>
      <c r="Q126" s="48"/>
      <c r="R126" s="48"/>
    </row>
    <row r="127" spans="1:18">
      <c r="A127" s="111">
        <v>51</v>
      </c>
      <c r="B127" s="112" t="s">
        <v>50</v>
      </c>
      <c r="C127" s="118" t="s">
        <v>68</v>
      </c>
      <c r="D127" s="12" t="str">
        <f>IF(チェックシート!$F$3=D88,"一致","不一致")</f>
        <v>不一致</v>
      </c>
      <c r="E127" s="12" t="str">
        <f>IF(チェックシート!$E$5="","未入力",IF(チェックシート!$E$5=E88,"一致","不一致"))</f>
        <v>未入力</v>
      </c>
      <c r="F127" s="81" t="str">
        <f>IF(チェックシート!$E$7="","未入力",IF(チェックシート!$E$7=F88,"一致","不一致"))</f>
        <v>未入力</v>
      </c>
      <c r="G127" s="4"/>
      <c r="H127" s="12" t="str">
        <f>IF(チェックシート!$E$9="","未入力",IF(チェックシート!$E$9=H88,"一致","不一致"))</f>
        <v>未入力</v>
      </c>
      <c r="I127" s="6" t="str">
        <f>IF(チェックシート!$E$11="","未入力",IF(チェックシート!$E$11=I88,"一致","不一致"))</f>
        <v>未入力</v>
      </c>
      <c r="J127" s="4"/>
      <c r="K127" s="12" t="str">
        <f>IF(チェックシート!$E$13="","未入力",IF(チェックシート!$E$13=K88,"一致","不一致"))</f>
        <v>未入力</v>
      </c>
      <c r="L127" s="4"/>
      <c r="M127" s="31"/>
      <c r="N127" s="109" t="str">
        <f t="shared" si="6"/>
        <v>×</v>
      </c>
      <c r="O127" s="12" t="str">
        <f t="shared" si="8"/>
        <v>×</v>
      </c>
      <c r="P127" s="87" t="str">
        <f t="shared" si="7"/>
        <v/>
      </c>
      <c r="Q127" s="48"/>
      <c r="R127" s="48"/>
    </row>
    <row r="128" spans="1:18">
      <c r="A128" s="111">
        <v>52</v>
      </c>
      <c r="B128" s="112" t="s">
        <v>10</v>
      </c>
      <c r="C128" s="118"/>
      <c r="D128" s="12" t="str">
        <f>IF(チェックシート!$F$3=D89,"一致","不一致")</f>
        <v>不一致</v>
      </c>
      <c r="E128" s="12" t="str">
        <f>IF(チェックシート!$E$5="","未入力",IF(チェックシート!$E$5=E89,"一致","不一致"))</f>
        <v>未入力</v>
      </c>
      <c r="F128" s="81" t="str">
        <f>IF(チェックシート!$E$7="","未入力",IF(チェックシート!$E$7=F89,"一致","不一致"))</f>
        <v>未入力</v>
      </c>
      <c r="G128" s="4"/>
      <c r="H128" s="12" t="str">
        <f>IF(チェックシート!$E$9="","未入力",IF(チェックシート!$E$9=H89,"一致","不一致"))</f>
        <v>未入力</v>
      </c>
      <c r="I128" s="6" t="str">
        <f>IF(チェックシート!$E$11="","未入力",IF(チェックシート!$E$11=I89,"一致","不一致"))</f>
        <v>未入力</v>
      </c>
      <c r="J128" s="4"/>
      <c r="K128" s="12" t="str">
        <f>IF(チェックシート!$E$13="","未入力",IF(チェックシート!$E$13=K89,"一致","不一致"))</f>
        <v>未入力</v>
      </c>
      <c r="L128" s="4"/>
      <c r="M128" s="31"/>
      <c r="N128" s="109" t="str">
        <f t="shared" si="6"/>
        <v>×</v>
      </c>
      <c r="O128" s="12" t="str">
        <f t="shared" si="8"/>
        <v>×</v>
      </c>
      <c r="P128" s="87" t="str">
        <f t="shared" si="7"/>
        <v/>
      </c>
      <c r="Q128" s="48"/>
      <c r="R128" s="48"/>
    </row>
    <row r="129" spans="1:18">
      <c r="A129" s="111">
        <v>53</v>
      </c>
      <c r="B129" s="112" t="s">
        <v>66</v>
      </c>
      <c r="C129" s="118" t="s">
        <v>67</v>
      </c>
      <c r="D129" s="12" t="str">
        <f>IF(チェックシート!$F$3=D90,"一致","不一致")</f>
        <v>不一致</v>
      </c>
      <c r="E129" s="12" t="str">
        <f>IF(チェックシート!$E$5="","未入力",IF(チェックシート!$E$5=E90,"一致","不一致"))</f>
        <v>未入力</v>
      </c>
      <c r="F129" s="81" t="str">
        <f>IF(チェックシート!$E$7="","未入力",IF(チェックシート!$E$7=F90,"一致","不一致"))</f>
        <v>未入力</v>
      </c>
      <c r="G129" s="81" t="str">
        <f>IF(チェックシート!$E$8="","未入力",IF(チェックシート!$E$8=G90,"一致","不一致"))</f>
        <v>未入力</v>
      </c>
      <c r="H129" s="12" t="str">
        <f>IF(チェックシート!$E$9="","未入力",IF(チェックシート!$E$9=H90,"一致","不一致"))</f>
        <v>未入力</v>
      </c>
      <c r="I129" s="6" t="str">
        <f>IF(チェックシート!$E$11="","未入力",IF(チェックシート!$E$11=I90,"一致","不一致"))</f>
        <v>未入力</v>
      </c>
      <c r="J129" s="4"/>
      <c r="K129" s="4"/>
      <c r="L129" s="4"/>
      <c r="M129" s="31"/>
      <c r="N129" s="109" t="str">
        <f t="shared" si="6"/>
        <v>×</v>
      </c>
      <c r="O129" s="12" t="str">
        <f t="shared" si="8"/>
        <v>×</v>
      </c>
      <c r="P129" s="87" t="str">
        <f t="shared" si="7"/>
        <v/>
      </c>
      <c r="Q129" s="48"/>
      <c r="R129" s="48"/>
    </row>
    <row r="130" spans="1:18">
      <c r="A130" s="111">
        <v>54</v>
      </c>
      <c r="B130" s="112" t="s">
        <v>50</v>
      </c>
      <c r="C130" s="118" t="s">
        <v>68</v>
      </c>
      <c r="D130" s="12" t="str">
        <f>IF(チェックシート!$F$3=D91,"一致","不一致")</f>
        <v>不一致</v>
      </c>
      <c r="E130" s="12" t="str">
        <f>IF(チェックシート!$E$5="","未入力",IF(チェックシート!$E$5=E91,"一致","不一致"))</f>
        <v>未入力</v>
      </c>
      <c r="F130" s="81" t="str">
        <f>IF(チェックシート!$E$7="","未入力",IF(チェックシート!$E$7=F91,"一致","不一致"))</f>
        <v>未入力</v>
      </c>
      <c r="G130" s="81" t="str">
        <f>IF(チェックシート!$E$8="","未入力",IF(チェックシート!$E$8=G91,"一致","不一致"))</f>
        <v>未入力</v>
      </c>
      <c r="H130" s="12" t="str">
        <f>IF(チェックシート!$E$9="","未入力",IF(チェックシート!$E$9=H91,"一致","不一致"))</f>
        <v>未入力</v>
      </c>
      <c r="I130" s="6" t="str">
        <f>IF(チェックシート!$E$11="","未入力",IF(チェックシート!$E$11=I91,"一致","不一致"))</f>
        <v>未入力</v>
      </c>
      <c r="J130" s="4"/>
      <c r="K130" s="12" t="str">
        <f>IF(チェックシート!$E$13="","未入力",IF(チェックシート!$E$13=K91,"一致","不一致"))</f>
        <v>未入力</v>
      </c>
      <c r="L130" s="4"/>
      <c r="M130" s="31"/>
      <c r="N130" s="109" t="str">
        <f t="shared" si="6"/>
        <v>×</v>
      </c>
      <c r="O130" s="12" t="str">
        <f t="shared" si="8"/>
        <v>×</v>
      </c>
      <c r="P130" s="87" t="str">
        <f t="shared" si="7"/>
        <v/>
      </c>
      <c r="Q130" s="48"/>
      <c r="R130" s="48"/>
    </row>
    <row r="131" spans="1:18">
      <c r="A131" s="111">
        <v>55</v>
      </c>
      <c r="B131" s="112" t="s">
        <v>10</v>
      </c>
      <c r="C131" s="118"/>
      <c r="D131" s="12" t="str">
        <f>IF(チェックシート!$F$3=D92,"一致","不一致")</f>
        <v>不一致</v>
      </c>
      <c r="E131" s="12" t="str">
        <f>IF(チェックシート!$E$5="","未入力",IF(チェックシート!$E$5=E92,"一致","不一致"))</f>
        <v>未入力</v>
      </c>
      <c r="F131" s="81" t="str">
        <f>IF(チェックシート!$E$7="","未入力",IF(チェックシート!$E$7=F92,"一致","不一致"))</f>
        <v>未入力</v>
      </c>
      <c r="G131" s="81" t="str">
        <f>IF(チェックシート!$E$8="","未入力",IF(チェックシート!$E$8=G92,"一致","不一致"))</f>
        <v>未入力</v>
      </c>
      <c r="H131" s="12" t="str">
        <f>IF(チェックシート!$E$9="","未入力",IF(チェックシート!$E$9=H92,"一致","不一致"))</f>
        <v>未入力</v>
      </c>
      <c r="I131" s="6" t="str">
        <f>IF(チェックシート!$E$11="","未入力",IF(チェックシート!$E$11=I92,"一致","不一致"))</f>
        <v>未入力</v>
      </c>
      <c r="J131" s="4"/>
      <c r="K131" s="12" t="str">
        <f>IF(チェックシート!$E$13="","未入力",IF(チェックシート!$E$13=K92,"一致","不一致"))</f>
        <v>未入力</v>
      </c>
      <c r="L131" s="4"/>
      <c r="M131" s="31"/>
      <c r="N131" s="109" t="str">
        <f t="shared" si="6"/>
        <v>×</v>
      </c>
      <c r="O131" s="12" t="str">
        <f t="shared" si="8"/>
        <v>×</v>
      </c>
      <c r="P131" s="87" t="str">
        <f t="shared" si="7"/>
        <v/>
      </c>
      <c r="Q131" s="48"/>
      <c r="R131" s="48"/>
    </row>
    <row r="132" spans="1:18">
      <c r="A132" s="111">
        <v>56</v>
      </c>
      <c r="B132" s="112" t="s">
        <v>45</v>
      </c>
      <c r="C132" s="118" t="s">
        <v>38</v>
      </c>
      <c r="D132" s="12" t="str">
        <f>IF(チェックシート!$F$3=D93,"一致","不一致")</f>
        <v>不一致</v>
      </c>
      <c r="E132" s="12" t="str">
        <f>IF(チェックシート!$E$5="","未入力",IF(チェックシート!$E$5=E93,"一致","不一致"))</f>
        <v>未入力</v>
      </c>
      <c r="F132" s="12" t="str">
        <f>IF(チェックシート!$E$7="","未入力",IF(チェックシート!$E$7=F93,"一致","不一致"))</f>
        <v>未入力</v>
      </c>
      <c r="G132" s="12" t="str">
        <f>IF(チェックシート!$E$8="","未入力",IF(チェックシート!$E$8=G93,"一致","不一致"))</f>
        <v>未入力</v>
      </c>
      <c r="H132" s="12" t="str">
        <f>IF(チェックシート!$E$9="","未入力",IF(チェックシート!$E$9=H93,"一致","不一致"))</f>
        <v>未入力</v>
      </c>
      <c r="I132" s="4"/>
      <c r="J132" s="4"/>
      <c r="K132" s="4"/>
      <c r="L132" s="4"/>
      <c r="M132" s="13" t="str">
        <f>IF(チェックシート!$E$17="","未入力",IF(チェックシート!$E$17=M93,"一致","不一致"))</f>
        <v>未入力</v>
      </c>
      <c r="N132" s="109" t="str">
        <f t="shared" si="6"/>
        <v>×</v>
      </c>
      <c r="O132" s="12" t="str">
        <f t="shared" si="8"/>
        <v>×</v>
      </c>
      <c r="P132" s="87" t="str">
        <f t="shared" si="7"/>
        <v/>
      </c>
      <c r="Q132" s="48"/>
      <c r="R132" s="48"/>
    </row>
    <row r="133" spans="1:18">
      <c r="A133" s="111">
        <v>57</v>
      </c>
      <c r="B133" s="112" t="s">
        <v>47</v>
      </c>
      <c r="C133" s="118" t="s">
        <v>46</v>
      </c>
      <c r="D133" s="12" t="str">
        <f>IF(チェックシート!$F$3=D94,"一致","不一致")</f>
        <v>不一致</v>
      </c>
      <c r="E133" s="12" t="str">
        <f>IF(チェックシート!$E$5="","未入力",IF(チェックシート!$E$5=E94,"一致","不一致"))</f>
        <v>未入力</v>
      </c>
      <c r="F133" s="12" t="str">
        <f>IF(チェックシート!$E$7="","未入力",IF(チェックシート!$E$7=F94,"一致","不一致"))</f>
        <v>未入力</v>
      </c>
      <c r="G133" s="12" t="str">
        <f>IF(チェックシート!$E$8="","未入力",IF(チェックシート!$E$8=G94,"一致","不一致"))</f>
        <v>未入力</v>
      </c>
      <c r="H133" s="12" t="str">
        <f>IF(チェックシート!$E$9="","未入力",IF(チェックシート!$E$9=H94,"一致","不一致"))</f>
        <v>未入力</v>
      </c>
      <c r="I133" s="4"/>
      <c r="J133" s="4"/>
      <c r="K133" s="4"/>
      <c r="L133" s="4"/>
      <c r="M133" s="13" t="str">
        <f>IF(チェックシート!$E$17="","未入力",IF(チェックシート!$E$17=M94,"一致","不一致"))</f>
        <v>未入力</v>
      </c>
      <c r="N133" s="109" t="str">
        <f t="shared" si="6"/>
        <v>×</v>
      </c>
      <c r="O133" s="12" t="str">
        <f t="shared" si="8"/>
        <v>×</v>
      </c>
      <c r="P133" s="87" t="str">
        <f t="shared" si="7"/>
        <v/>
      </c>
      <c r="Q133" s="48"/>
      <c r="R133" s="48"/>
    </row>
    <row r="134" spans="1:18">
      <c r="A134" s="111">
        <v>58</v>
      </c>
      <c r="B134" s="112" t="s">
        <v>10</v>
      </c>
      <c r="C134" s="118"/>
      <c r="D134" s="12" t="str">
        <f>IF(チェックシート!$F$3=D95,"一致","不一致")</f>
        <v>不一致</v>
      </c>
      <c r="E134" s="12" t="str">
        <f>IF(チェックシート!$E$5="","未入力",IF(チェックシート!$E$5=E95,"一致","不一致"))</f>
        <v>未入力</v>
      </c>
      <c r="F134" s="4"/>
      <c r="G134" s="4"/>
      <c r="H134" s="83"/>
      <c r="I134" s="4"/>
      <c r="J134" s="4"/>
      <c r="K134" s="4"/>
      <c r="L134" s="4"/>
      <c r="M134" s="13" t="str">
        <f>IF(チェックシート!$E$17="","未入力",IF(チェックシート!$E$17=M95,"一致","不一致"))</f>
        <v>未入力</v>
      </c>
      <c r="N134" s="109" t="str">
        <f t="shared" si="6"/>
        <v>×</v>
      </c>
      <c r="O134" s="12" t="str">
        <f t="shared" si="8"/>
        <v>×</v>
      </c>
      <c r="P134" s="87" t="str">
        <f t="shared" si="7"/>
        <v/>
      </c>
      <c r="Q134" s="48"/>
      <c r="R134" s="48"/>
    </row>
    <row r="135" spans="1:18">
      <c r="A135" s="111">
        <v>59</v>
      </c>
      <c r="B135" s="112" t="s">
        <v>10</v>
      </c>
      <c r="C135" s="118"/>
      <c r="D135" s="12" t="str">
        <f>IF(チェックシート!$F$3=D96,"一致","不一致")</f>
        <v>不一致</v>
      </c>
      <c r="E135" s="12" t="str">
        <f>IF(チェックシート!$E$5="","未入力",IF(チェックシート!$E$5=E96,"一致","不一致"))</f>
        <v>未入力</v>
      </c>
      <c r="F135" s="81" t="str">
        <f>IF(チェックシート!$E$7="","未入力",IF(チェックシート!$E$7=F96,"一致","不一致"))</f>
        <v>未入力</v>
      </c>
      <c r="G135" s="4"/>
      <c r="H135" s="83"/>
      <c r="I135" s="4"/>
      <c r="J135" s="4"/>
      <c r="K135" s="4"/>
      <c r="L135" s="4"/>
      <c r="M135" s="82"/>
      <c r="N135" s="109" t="str">
        <f t="shared" si="6"/>
        <v>×</v>
      </c>
      <c r="O135" s="12" t="str">
        <f t="shared" si="8"/>
        <v>×</v>
      </c>
      <c r="P135" s="87" t="str">
        <f t="shared" si="7"/>
        <v/>
      </c>
      <c r="Q135" s="48"/>
      <c r="R135" s="48"/>
    </row>
    <row r="136" spans="1:18">
      <c r="A136" s="111">
        <v>60</v>
      </c>
      <c r="B136" s="112" t="s">
        <v>10</v>
      </c>
      <c r="C136" s="118"/>
      <c r="D136" s="12" t="str">
        <f>IF(チェックシート!$F$3=D97,"一致","不一致")</f>
        <v>不一致</v>
      </c>
      <c r="E136" s="12" t="str">
        <f>IF(チェックシート!$E$5="","未入力",IF(チェックシート!$E$5=E97,"一致","不一致"))</f>
        <v>未入力</v>
      </c>
      <c r="F136" s="81" t="str">
        <f>IF(チェックシート!$E$7="","未入力",IF(チェックシート!$E$7=F97,"一致","不一致"))</f>
        <v>未入力</v>
      </c>
      <c r="G136" s="81" t="str">
        <f>IF(チェックシート!$E$8="","未入力",IF(チェックシート!$E$8=G97,"一致","不一致"))</f>
        <v>未入力</v>
      </c>
      <c r="H136" s="83"/>
      <c r="I136" s="4"/>
      <c r="J136" s="4"/>
      <c r="K136" s="4"/>
      <c r="L136" s="4"/>
      <c r="M136" s="82"/>
      <c r="N136" s="109" t="str">
        <f t="shared" si="6"/>
        <v>×</v>
      </c>
      <c r="O136" s="12" t="str">
        <f t="shared" si="8"/>
        <v>×</v>
      </c>
      <c r="P136" s="87" t="str">
        <f t="shared" si="7"/>
        <v/>
      </c>
      <c r="Q136" s="48"/>
      <c r="R136" s="48"/>
    </row>
    <row r="137" spans="1:18">
      <c r="A137" s="111">
        <v>61</v>
      </c>
      <c r="B137" s="112" t="s">
        <v>9</v>
      </c>
      <c r="C137" s="118"/>
      <c r="D137" s="12" t="str">
        <f>IF(チェックシート!$F$3=D98,"一致","不一致")</f>
        <v>不一致</v>
      </c>
      <c r="E137" s="4"/>
      <c r="F137" s="85"/>
      <c r="G137" s="83"/>
      <c r="H137" s="83"/>
      <c r="I137" s="4"/>
      <c r="J137" s="4"/>
      <c r="K137" s="4"/>
      <c r="L137" s="4"/>
      <c r="M137" s="31"/>
      <c r="N137" s="109" t="str">
        <f t="shared" si="6"/>
        <v>×</v>
      </c>
      <c r="O137" s="12" t="str">
        <f t="shared" si="8"/>
        <v>〇</v>
      </c>
      <c r="P137" s="87" t="str">
        <f t="shared" si="7"/>
        <v/>
      </c>
      <c r="Q137" s="48"/>
      <c r="R137" s="48"/>
    </row>
    <row r="138" spans="1:18" ht="18.600000000000001" thickBot="1">
      <c r="A138" s="114">
        <v>62</v>
      </c>
      <c r="B138" s="115" t="s">
        <v>9</v>
      </c>
      <c r="C138" s="119"/>
      <c r="D138" s="15" t="str">
        <f>IF(チェックシート!$F$3=D99,"一致","不一致")</f>
        <v>一致</v>
      </c>
      <c r="E138" s="30"/>
      <c r="F138" s="84"/>
      <c r="G138" s="84"/>
      <c r="H138" s="84"/>
      <c r="I138" s="30"/>
      <c r="J138" s="30"/>
      <c r="K138" s="30"/>
      <c r="L138" s="30"/>
      <c r="M138" s="32"/>
      <c r="N138" s="110" t="str">
        <f t="shared" si="6"/>
        <v>〇</v>
      </c>
      <c r="O138" s="88" t="str">
        <f t="shared" si="8"/>
        <v>〇</v>
      </c>
      <c r="P138" s="89">
        <f t="shared" si="7"/>
        <v>62</v>
      </c>
      <c r="Q138" s="48"/>
      <c r="R138" s="48"/>
    </row>
  </sheetData>
  <phoneticPr fontId="1"/>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BAD81-54EE-4A64-9048-724D3BEBB8F9}">
  <sheetPr codeName="Sheet3"/>
  <dimension ref="A1:D66"/>
  <sheetViews>
    <sheetView zoomScale="55" zoomScaleNormal="55" workbookViewId="0">
      <selection activeCell="B53" sqref="B53"/>
    </sheetView>
  </sheetViews>
  <sheetFormatPr defaultRowHeight="35.4"/>
  <cols>
    <col min="1" max="1" width="25.8984375" style="99" customWidth="1"/>
    <col min="2" max="2" width="45" style="102" customWidth="1"/>
    <col min="3" max="3" width="100.59765625" style="170" customWidth="1"/>
    <col min="4" max="4" width="108.19921875" style="171" customWidth="1"/>
  </cols>
  <sheetData>
    <row r="1" spans="1:4">
      <c r="A1" s="98"/>
      <c r="B1" s="173" t="s">
        <v>79</v>
      </c>
      <c r="C1" s="174" t="s">
        <v>80</v>
      </c>
      <c r="D1" s="103" t="s">
        <v>27</v>
      </c>
    </row>
    <row r="2" spans="1:4" ht="237.6" customHeight="1">
      <c r="A2" s="137">
        <v>0</v>
      </c>
      <c r="B2" s="129" t="s">
        <v>76</v>
      </c>
      <c r="C2" s="132" t="s">
        <v>82</v>
      </c>
      <c r="D2" s="142"/>
    </row>
    <row r="3" spans="1:4" s="97" customFormat="1" ht="237.6" customHeight="1">
      <c r="A3" s="138">
        <v>1</v>
      </c>
      <c r="B3" s="130" t="s">
        <v>78</v>
      </c>
      <c r="C3" s="132" t="s">
        <v>102</v>
      </c>
      <c r="D3" s="101" t="s">
        <v>100</v>
      </c>
    </row>
    <row r="4" spans="1:4" s="97" customFormat="1" ht="237.6" customHeight="1">
      <c r="A4" s="138">
        <v>2</v>
      </c>
      <c r="B4" s="130" t="s">
        <v>10</v>
      </c>
      <c r="C4" s="100" t="s">
        <v>84</v>
      </c>
      <c r="D4" s="101" t="s">
        <v>83</v>
      </c>
    </row>
    <row r="5" spans="1:4" s="97" customFormat="1" ht="237.6" customHeight="1">
      <c r="A5" s="138">
        <v>3</v>
      </c>
      <c r="B5" s="130" t="s">
        <v>10</v>
      </c>
      <c r="C5" s="100" t="s">
        <v>84</v>
      </c>
      <c r="D5" s="101" t="s">
        <v>83</v>
      </c>
    </row>
    <row r="6" spans="1:4" s="97" customFormat="1" ht="237.6" customHeight="1">
      <c r="A6" s="138">
        <v>4</v>
      </c>
      <c r="B6" s="104" t="s">
        <v>99</v>
      </c>
      <c r="C6" s="120" t="s">
        <v>91</v>
      </c>
      <c r="D6" s="123" t="s">
        <v>86</v>
      </c>
    </row>
    <row r="7" spans="1:4" s="97" customFormat="1" ht="237.6" customHeight="1">
      <c r="A7" s="138">
        <v>5</v>
      </c>
      <c r="B7" s="130" t="s">
        <v>10</v>
      </c>
      <c r="C7" s="100" t="s">
        <v>84</v>
      </c>
      <c r="D7" s="101" t="s">
        <v>83</v>
      </c>
    </row>
    <row r="8" spans="1:4" s="97" customFormat="1" ht="237.6" customHeight="1">
      <c r="A8" s="138">
        <v>6</v>
      </c>
      <c r="B8" s="130" t="s">
        <v>78</v>
      </c>
      <c r="C8" s="100" t="s">
        <v>103</v>
      </c>
      <c r="D8" s="123" t="s">
        <v>86</v>
      </c>
    </row>
    <row r="9" spans="1:4" s="97" customFormat="1" ht="237.6" customHeight="1">
      <c r="A9" s="138">
        <v>7</v>
      </c>
      <c r="B9" s="130" t="s">
        <v>10</v>
      </c>
      <c r="C9" s="100" t="s">
        <v>84</v>
      </c>
      <c r="D9" s="101" t="s">
        <v>83</v>
      </c>
    </row>
    <row r="10" spans="1:4" s="97" customFormat="1" ht="237.6" customHeight="1">
      <c r="A10" s="138">
        <v>8</v>
      </c>
      <c r="B10" s="130" t="s">
        <v>10</v>
      </c>
      <c r="C10" s="100" t="s">
        <v>84</v>
      </c>
      <c r="D10" s="101" t="s">
        <v>83</v>
      </c>
    </row>
    <row r="11" spans="1:4" s="97" customFormat="1" ht="237.6" customHeight="1">
      <c r="A11" s="138">
        <v>9</v>
      </c>
      <c r="B11" s="130" t="s">
        <v>9</v>
      </c>
      <c r="C11" s="141"/>
      <c r="D11" s="142"/>
    </row>
    <row r="12" spans="1:4" s="97" customFormat="1" ht="237.6" customHeight="1">
      <c r="A12" s="138">
        <v>10</v>
      </c>
      <c r="B12" s="130" t="s">
        <v>9</v>
      </c>
      <c r="C12" s="141"/>
      <c r="D12" s="142"/>
    </row>
    <row r="13" spans="1:4" s="97" customFormat="1" ht="237.6" customHeight="1">
      <c r="A13" s="139">
        <v>11</v>
      </c>
      <c r="B13" s="131" t="s">
        <v>78</v>
      </c>
      <c r="C13" s="132" t="s">
        <v>94</v>
      </c>
      <c r="D13" s="101" t="s">
        <v>100</v>
      </c>
    </row>
    <row r="14" spans="1:4" s="97" customFormat="1" ht="237.6" customHeight="1">
      <c r="A14" s="139">
        <v>12</v>
      </c>
      <c r="B14" s="106" t="s">
        <v>92</v>
      </c>
      <c r="C14" s="121" t="s">
        <v>93</v>
      </c>
      <c r="D14" s="123" t="s">
        <v>86</v>
      </c>
    </row>
    <row r="15" spans="1:4" s="97" customFormat="1" ht="237.6" customHeight="1">
      <c r="A15" s="139">
        <v>13</v>
      </c>
      <c r="B15" s="131" t="s">
        <v>10</v>
      </c>
      <c r="C15" s="100" t="s">
        <v>84</v>
      </c>
      <c r="D15" s="101" t="s">
        <v>95</v>
      </c>
    </row>
    <row r="16" spans="1:4" s="97" customFormat="1" ht="237.6" customHeight="1">
      <c r="A16" s="139">
        <v>14</v>
      </c>
      <c r="B16" s="106" t="s">
        <v>92</v>
      </c>
      <c r="C16" s="121" t="s">
        <v>93</v>
      </c>
      <c r="D16" s="123" t="s">
        <v>86</v>
      </c>
    </row>
    <row r="17" spans="1:4" s="97" customFormat="1" ht="237.6" customHeight="1">
      <c r="A17" s="139">
        <v>15</v>
      </c>
      <c r="B17" s="131" t="s">
        <v>10</v>
      </c>
      <c r="C17" s="100" t="s">
        <v>84</v>
      </c>
      <c r="D17" s="101" t="s">
        <v>95</v>
      </c>
    </row>
    <row r="18" spans="1:4" s="97" customFormat="1" ht="237.6" customHeight="1">
      <c r="A18" s="139">
        <v>16</v>
      </c>
      <c r="B18" s="106" t="s">
        <v>99</v>
      </c>
      <c r="C18" s="101" t="s">
        <v>85</v>
      </c>
      <c r="D18" s="123" t="s">
        <v>86</v>
      </c>
    </row>
    <row r="19" spans="1:4" s="97" customFormat="1" ht="237.6" customHeight="1">
      <c r="A19" s="139">
        <v>17</v>
      </c>
      <c r="B19" s="106" t="s">
        <v>92</v>
      </c>
      <c r="C19" s="121" t="s">
        <v>93</v>
      </c>
      <c r="D19" s="123" t="s">
        <v>86</v>
      </c>
    </row>
    <row r="20" spans="1:4" s="97" customFormat="1" ht="237.6" customHeight="1">
      <c r="A20" s="139">
        <v>18</v>
      </c>
      <c r="B20" s="131" t="s">
        <v>10</v>
      </c>
      <c r="C20" s="100" t="s">
        <v>84</v>
      </c>
      <c r="D20" s="101" t="s">
        <v>95</v>
      </c>
    </row>
    <row r="21" spans="1:4" s="97" customFormat="1" ht="237.6" customHeight="1">
      <c r="A21" s="139">
        <v>19</v>
      </c>
      <c r="B21" s="131" t="s">
        <v>78</v>
      </c>
      <c r="C21" s="100" t="s">
        <v>103</v>
      </c>
      <c r="D21" s="123" t="s">
        <v>86</v>
      </c>
    </row>
    <row r="22" spans="1:4" s="97" customFormat="1" ht="237.6" customHeight="1">
      <c r="A22" s="139">
        <v>20</v>
      </c>
      <c r="B22" s="106" t="s">
        <v>92</v>
      </c>
      <c r="C22" s="121" t="s">
        <v>93</v>
      </c>
      <c r="D22" s="123" t="s">
        <v>86</v>
      </c>
    </row>
    <row r="23" spans="1:4" s="97" customFormat="1" ht="237.6" customHeight="1">
      <c r="A23" s="139">
        <v>21</v>
      </c>
      <c r="B23" s="131" t="s">
        <v>10</v>
      </c>
      <c r="C23" s="100" t="s">
        <v>84</v>
      </c>
      <c r="D23" s="101" t="s">
        <v>95</v>
      </c>
    </row>
    <row r="24" spans="1:4" s="97" customFormat="1" ht="237.6" customHeight="1">
      <c r="A24" s="139">
        <v>22</v>
      </c>
      <c r="B24" s="106" t="s">
        <v>92</v>
      </c>
      <c r="C24" s="121" t="s">
        <v>93</v>
      </c>
      <c r="D24" s="123" t="s">
        <v>86</v>
      </c>
    </row>
    <row r="25" spans="1:4" s="97" customFormat="1" ht="237.6" customHeight="1">
      <c r="A25" s="139">
        <v>23</v>
      </c>
      <c r="B25" s="131" t="s">
        <v>10</v>
      </c>
      <c r="C25" s="100" t="s">
        <v>84</v>
      </c>
      <c r="D25" s="101" t="s">
        <v>95</v>
      </c>
    </row>
    <row r="26" spans="1:4" s="97" customFormat="1" ht="237.6" customHeight="1">
      <c r="A26" s="139">
        <v>24</v>
      </c>
      <c r="B26" s="131" t="s">
        <v>9</v>
      </c>
      <c r="C26" s="141"/>
      <c r="D26" s="142"/>
    </row>
    <row r="27" spans="1:4" s="97" customFormat="1" ht="237.6" customHeight="1">
      <c r="A27" s="139">
        <v>25</v>
      </c>
      <c r="B27" s="131" t="s">
        <v>9</v>
      </c>
      <c r="C27" s="141"/>
      <c r="D27" s="142"/>
    </row>
    <row r="28" spans="1:4" s="97" customFormat="1" ht="237.6" customHeight="1">
      <c r="A28" s="140">
        <v>26</v>
      </c>
      <c r="B28" s="125" t="s">
        <v>97</v>
      </c>
      <c r="C28" s="101" t="s">
        <v>98</v>
      </c>
      <c r="D28" s="120" t="s">
        <v>105</v>
      </c>
    </row>
    <row r="29" spans="1:4" s="97" customFormat="1" ht="237.6" customHeight="1">
      <c r="A29" s="140">
        <v>27</v>
      </c>
      <c r="B29" s="125" t="s">
        <v>96</v>
      </c>
      <c r="C29" s="126" t="s">
        <v>87</v>
      </c>
      <c r="D29" s="124" t="s">
        <v>88</v>
      </c>
    </row>
    <row r="30" spans="1:4" s="97" customFormat="1" ht="237.6" customHeight="1">
      <c r="A30" s="140">
        <v>28</v>
      </c>
      <c r="B30" s="125" t="s">
        <v>96</v>
      </c>
      <c r="C30" s="126" t="s">
        <v>87</v>
      </c>
      <c r="D30" s="124" t="s">
        <v>88</v>
      </c>
    </row>
    <row r="31" spans="1:4" s="97" customFormat="1" ht="237.6" customHeight="1">
      <c r="A31" s="140">
        <v>29</v>
      </c>
      <c r="B31" s="134" t="s">
        <v>78</v>
      </c>
      <c r="C31" s="122" t="s">
        <v>81</v>
      </c>
      <c r="D31" s="101" t="s">
        <v>100</v>
      </c>
    </row>
    <row r="32" spans="1:4" s="97" customFormat="1" ht="237.6" customHeight="1">
      <c r="A32" s="140">
        <v>30</v>
      </c>
      <c r="B32" s="134" t="s">
        <v>104</v>
      </c>
      <c r="C32" s="100" t="s">
        <v>107</v>
      </c>
      <c r="D32" s="136" t="s">
        <v>109</v>
      </c>
    </row>
    <row r="33" spans="1:4" s="97" customFormat="1" ht="237.6" customHeight="1">
      <c r="A33" s="140">
        <v>31</v>
      </c>
      <c r="B33" s="134" t="s">
        <v>10</v>
      </c>
      <c r="C33" s="100" t="s">
        <v>84</v>
      </c>
      <c r="D33" s="101" t="s">
        <v>89</v>
      </c>
    </row>
    <row r="34" spans="1:4" s="97" customFormat="1" ht="237.6" customHeight="1">
      <c r="A34" s="140">
        <v>32</v>
      </c>
      <c r="B34" s="135" t="s">
        <v>101</v>
      </c>
      <c r="C34" s="126" t="s">
        <v>108</v>
      </c>
      <c r="D34" s="101" t="s">
        <v>106</v>
      </c>
    </row>
    <row r="35" spans="1:4" s="97" customFormat="1" ht="237.6" customHeight="1">
      <c r="A35" s="140">
        <v>33</v>
      </c>
      <c r="B35" s="134" t="s">
        <v>10</v>
      </c>
      <c r="C35" s="100" t="s">
        <v>84</v>
      </c>
      <c r="D35" s="101" t="s">
        <v>89</v>
      </c>
    </row>
    <row r="36" spans="1:4" s="97" customFormat="1" ht="237.6" customHeight="1">
      <c r="A36" s="140">
        <v>34</v>
      </c>
      <c r="B36" s="134" t="s">
        <v>10</v>
      </c>
      <c r="C36" s="100" t="s">
        <v>84</v>
      </c>
      <c r="D36" s="101" t="s">
        <v>89</v>
      </c>
    </row>
    <row r="37" spans="1:4" s="97" customFormat="1" ht="237.6" customHeight="1">
      <c r="A37" s="140">
        <v>35</v>
      </c>
      <c r="B37" s="134" t="s">
        <v>10</v>
      </c>
      <c r="C37" s="100" t="s">
        <v>84</v>
      </c>
      <c r="D37" s="101" t="s">
        <v>89</v>
      </c>
    </row>
    <row r="38" spans="1:4" s="97" customFormat="1" ht="237.6" customHeight="1">
      <c r="A38" s="140">
        <v>36</v>
      </c>
      <c r="B38" s="134" t="s">
        <v>104</v>
      </c>
      <c r="C38" s="100" t="s">
        <v>107</v>
      </c>
      <c r="D38" s="136" t="s">
        <v>109</v>
      </c>
    </row>
    <row r="39" spans="1:4" s="97" customFormat="1" ht="237.6" customHeight="1">
      <c r="A39" s="140">
        <v>37</v>
      </c>
      <c r="B39" s="134" t="s">
        <v>10</v>
      </c>
      <c r="C39" s="100" t="s">
        <v>84</v>
      </c>
      <c r="D39" s="101" t="s">
        <v>89</v>
      </c>
    </row>
    <row r="40" spans="1:4" s="97" customFormat="1" ht="237.6" customHeight="1">
      <c r="A40" s="140">
        <v>38</v>
      </c>
      <c r="B40" s="128" t="s">
        <v>101</v>
      </c>
      <c r="C40" s="126" t="s">
        <v>108</v>
      </c>
      <c r="D40" s="101" t="s">
        <v>106</v>
      </c>
    </row>
    <row r="41" spans="1:4" s="97" customFormat="1" ht="237.6" customHeight="1">
      <c r="A41" s="140">
        <v>39</v>
      </c>
      <c r="B41" s="134" t="s">
        <v>10</v>
      </c>
      <c r="C41" s="100" t="s">
        <v>84</v>
      </c>
      <c r="D41" s="101" t="s">
        <v>89</v>
      </c>
    </row>
    <row r="42" spans="1:4" s="97" customFormat="1" ht="237.6" customHeight="1">
      <c r="A42" s="140">
        <v>40</v>
      </c>
      <c r="B42" s="134" t="s">
        <v>10</v>
      </c>
      <c r="C42" s="100" t="s">
        <v>84</v>
      </c>
      <c r="D42" s="101" t="s">
        <v>89</v>
      </c>
    </row>
    <row r="43" spans="1:4" s="97" customFormat="1" ht="237.6" customHeight="1">
      <c r="A43" s="140">
        <v>41</v>
      </c>
      <c r="B43" s="134" t="s">
        <v>10</v>
      </c>
      <c r="C43" s="100" t="s">
        <v>84</v>
      </c>
      <c r="D43" s="101" t="s">
        <v>89</v>
      </c>
    </row>
    <row r="44" spans="1:4" s="97" customFormat="1" ht="237.6" customHeight="1">
      <c r="A44" s="140">
        <v>42</v>
      </c>
      <c r="B44" s="143" t="s">
        <v>99</v>
      </c>
      <c r="C44" s="122" t="s">
        <v>91</v>
      </c>
      <c r="D44" s="144" t="s">
        <v>86</v>
      </c>
    </row>
    <row r="45" spans="1:4" s="97" customFormat="1" ht="237.6" customHeight="1">
      <c r="A45" s="140">
        <v>43</v>
      </c>
      <c r="B45" s="134" t="s">
        <v>104</v>
      </c>
      <c r="C45" s="100" t="s">
        <v>107</v>
      </c>
      <c r="D45" s="136" t="s">
        <v>109</v>
      </c>
    </row>
    <row r="46" spans="1:4" s="97" customFormat="1" ht="237.6" customHeight="1">
      <c r="A46" s="140">
        <v>44</v>
      </c>
      <c r="B46" s="180" t="s">
        <v>123</v>
      </c>
      <c r="C46" s="100" t="s">
        <v>84</v>
      </c>
      <c r="D46" s="179" t="s">
        <v>124</v>
      </c>
    </row>
    <row r="47" spans="1:4" s="97" customFormat="1" ht="237.6" customHeight="1">
      <c r="A47" s="140">
        <v>45</v>
      </c>
      <c r="B47" s="128" t="s">
        <v>101</v>
      </c>
      <c r="C47" s="126" t="s">
        <v>108</v>
      </c>
      <c r="D47" s="101" t="s">
        <v>106</v>
      </c>
    </row>
    <row r="48" spans="1:4" s="97" customFormat="1" ht="237.6" customHeight="1">
      <c r="A48" s="140">
        <v>46</v>
      </c>
      <c r="B48" s="134" t="s">
        <v>10</v>
      </c>
      <c r="C48" s="100" t="s">
        <v>84</v>
      </c>
      <c r="D48" s="101" t="s">
        <v>89</v>
      </c>
    </row>
    <row r="49" spans="1:4" s="97" customFormat="1" ht="237.6" customHeight="1">
      <c r="A49" s="140">
        <v>47</v>
      </c>
      <c r="B49" s="134" t="s">
        <v>10</v>
      </c>
      <c r="C49" s="100" t="s">
        <v>84</v>
      </c>
      <c r="D49" s="101" t="s">
        <v>89</v>
      </c>
    </row>
    <row r="50" spans="1:4" s="97" customFormat="1" ht="237.6" customHeight="1">
      <c r="A50" s="140">
        <v>48</v>
      </c>
      <c r="B50" s="133" t="s">
        <v>104</v>
      </c>
      <c r="C50" s="100" t="s">
        <v>107</v>
      </c>
      <c r="D50" s="136" t="s">
        <v>109</v>
      </c>
    </row>
    <row r="51" spans="1:4" s="97" customFormat="1" ht="237.6" customHeight="1">
      <c r="A51" s="140">
        <v>49</v>
      </c>
      <c r="B51" s="128" t="s">
        <v>101</v>
      </c>
      <c r="C51" s="126" t="s">
        <v>115</v>
      </c>
      <c r="D51" s="101" t="s">
        <v>106</v>
      </c>
    </row>
    <row r="52" spans="1:4" s="97" customFormat="1" ht="237.6" customHeight="1">
      <c r="A52" s="140">
        <v>50</v>
      </c>
      <c r="B52" s="143" t="s">
        <v>116</v>
      </c>
      <c r="C52" s="167" t="s">
        <v>84</v>
      </c>
      <c r="D52" s="168" t="s">
        <v>118</v>
      </c>
    </row>
    <row r="53" spans="1:4" s="97" customFormat="1" ht="237.6" customHeight="1">
      <c r="A53" s="140">
        <v>51</v>
      </c>
      <c r="B53" s="143" t="s">
        <v>117</v>
      </c>
      <c r="C53" s="122" t="s">
        <v>120</v>
      </c>
      <c r="D53" s="169" t="s">
        <v>119</v>
      </c>
    </row>
    <row r="54" spans="1:4" s="97" customFormat="1" ht="237.6" customHeight="1">
      <c r="A54" s="140">
        <v>52</v>
      </c>
      <c r="B54" s="134" t="s">
        <v>10</v>
      </c>
      <c r="C54" s="100" t="s">
        <v>84</v>
      </c>
      <c r="D54" s="101" t="s">
        <v>89</v>
      </c>
    </row>
    <row r="55" spans="1:4" s="97" customFormat="1" ht="237.6" customHeight="1">
      <c r="A55" s="140">
        <v>53</v>
      </c>
      <c r="B55" s="143" t="s">
        <v>116</v>
      </c>
      <c r="C55" s="167" t="s">
        <v>84</v>
      </c>
      <c r="D55" s="168" t="s">
        <v>118</v>
      </c>
    </row>
    <row r="56" spans="1:4" s="97" customFormat="1" ht="237.6" customHeight="1">
      <c r="A56" s="140">
        <v>54</v>
      </c>
      <c r="B56" s="143" t="s">
        <v>117</v>
      </c>
      <c r="C56" s="122" t="s">
        <v>121</v>
      </c>
      <c r="D56" s="169" t="s">
        <v>119</v>
      </c>
    </row>
    <row r="57" spans="1:4" s="97" customFormat="1" ht="237.6" customHeight="1">
      <c r="A57" s="140">
        <v>55</v>
      </c>
      <c r="B57" s="134" t="s">
        <v>10</v>
      </c>
      <c r="C57" s="100" t="s">
        <v>84</v>
      </c>
      <c r="D57" s="101" t="s">
        <v>89</v>
      </c>
    </row>
    <row r="58" spans="1:4" s="97" customFormat="1" ht="237.6" customHeight="1">
      <c r="A58" s="140">
        <v>56</v>
      </c>
      <c r="B58" s="133" t="s">
        <v>104</v>
      </c>
      <c r="C58" s="100" t="s">
        <v>107</v>
      </c>
      <c r="D58" s="136" t="s">
        <v>109</v>
      </c>
    </row>
    <row r="59" spans="1:4" s="97" customFormat="1" ht="237.6" customHeight="1">
      <c r="A59" s="140">
        <v>57</v>
      </c>
      <c r="B59" s="128" t="s">
        <v>101</v>
      </c>
      <c r="C59" s="126" t="s">
        <v>108</v>
      </c>
      <c r="D59" s="101" t="s">
        <v>106</v>
      </c>
    </row>
    <row r="60" spans="1:4" s="97" customFormat="1" ht="237.6" customHeight="1">
      <c r="A60" s="140">
        <v>58</v>
      </c>
      <c r="B60" s="134" t="s">
        <v>10</v>
      </c>
      <c r="C60" s="100" t="s">
        <v>84</v>
      </c>
      <c r="D60" s="101" t="s">
        <v>89</v>
      </c>
    </row>
    <row r="61" spans="1:4" s="97" customFormat="1" ht="237.6" customHeight="1">
      <c r="A61" s="140">
        <v>59</v>
      </c>
      <c r="B61" s="134" t="s">
        <v>10</v>
      </c>
      <c r="C61" s="100" t="s">
        <v>84</v>
      </c>
      <c r="D61" s="101" t="s">
        <v>89</v>
      </c>
    </row>
    <row r="62" spans="1:4" s="97" customFormat="1" ht="237.6" customHeight="1">
      <c r="A62" s="140">
        <v>60</v>
      </c>
      <c r="B62" s="134" t="s">
        <v>10</v>
      </c>
      <c r="C62" s="100" t="s">
        <v>84</v>
      </c>
      <c r="D62" s="101" t="s">
        <v>89</v>
      </c>
    </row>
    <row r="63" spans="1:4" s="97" customFormat="1" ht="237.6" customHeight="1">
      <c r="A63" s="140">
        <v>61</v>
      </c>
      <c r="B63" s="134" t="s">
        <v>9</v>
      </c>
      <c r="C63" s="141"/>
      <c r="D63" s="142"/>
    </row>
    <row r="64" spans="1:4" s="97" customFormat="1" ht="237.6" customHeight="1">
      <c r="A64" s="140">
        <v>62</v>
      </c>
      <c r="B64" s="134" t="s">
        <v>9</v>
      </c>
      <c r="C64" s="141"/>
      <c r="D64" s="142"/>
    </row>
    <row r="65" spans="1:4" s="97" customFormat="1" ht="237.6" customHeight="1">
      <c r="A65" s="127" t="s">
        <v>76</v>
      </c>
      <c r="B65" s="129" t="s">
        <v>76</v>
      </c>
      <c r="C65" s="132" t="s">
        <v>82</v>
      </c>
      <c r="D65" s="142"/>
    </row>
    <row r="66" spans="1:4" s="97" customFormat="1" ht="237.6" customHeight="1">
      <c r="A66" s="127" t="s">
        <v>77</v>
      </c>
      <c r="B66" s="129" t="s">
        <v>77</v>
      </c>
      <c r="C66" s="172" t="s">
        <v>90</v>
      </c>
      <c r="D66" s="142"/>
    </row>
  </sheetData>
  <autoFilter ref="A1:C64" xr:uid="{317BAD81-54EE-4A64-9048-724D3BEBB8F9}">
    <sortState xmlns:xlrd2="http://schemas.microsoft.com/office/spreadsheetml/2017/richdata2" ref="A2:C66">
      <sortCondition ref="A1:A64"/>
    </sortState>
  </autoFilter>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24ad72d-1aa8-4525-9e70-5d1270407c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1470A0884584489831D80B1D7642C5" ma:contentTypeVersion="13" ma:contentTypeDescription="新しいドキュメントを作成します。" ma:contentTypeScope="" ma:versionID="e4788c9a8455443b6f6ab94728d9c700">
  <xsd:schema xmlns:xsd="http://www.w3.org/2001/XMLSchema" xmlns:xs="http://www.w3.org/2001/XMLSchema" xmlns:p="http://schemas.microsoft.com/office/2006/metadata/properties" xmlns:ns3="924ad72d-1aa8-4525-9e70-5d1270407cf9" xmlns:ns4="fec2aa0f-865b-4fb7-a7bb-977da500c70a" targetNamespace="http://schemas.microsoft.com/office/2006/metadata/properties" ma:root="true" ma:fieldsID="4c3edcaff54d33a74f1815a1387b4bba" ns3:_="" ns4:_="">
    <xsd:import namespace="924ad72d-1aa8-4525-9e70-5d1270407cf9"/>
    <xsd:import namespace="fec2aa0f-865b-4fb7-a7bb-977da500c70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ad72d-1aa8-4525-9e70-5d1270407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c2aa0f-865b-4fb7-a7bb-977da500c70a"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F14553-BCB2-4996-A5AD-96A31EF3A66D}">
  <ds:schemaRefs>
    <ds:schemaRef ds:uri="http://schemas.openxmlformats.org/package/2006/metadata/core-properties"/>
    <ds:schemaRef ds:uri="http://schemas.microsoft.com/office/2006/documentManagement/types"/>
    <ds:schemaRef ds:uri="fec2aa0f-865b-4fb7-a7bb-977da500c70a"/>
    <ds:schemaRef ds:uri="http://purl.org/dc/terms/"/>
    <ds:schemaRef ds:uri="http://www.w3.org/XML/1998/namespace"/>
    <ds:schemaRef ds:uri="924ad72d-1aa8-4525-9e70-5d1270407cf9"/>
    <ds:schemaRef ds:uri="http://schemas.microsoft.com/office/infopath/2007/PartnerControls"/>
    <ds:schemaRef ds:uri="http://purl.org/dc/dcmitype/"/>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9B8CDC92-E65B-47E3-B608-795DAADE9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ad72d-1aa8-4525-9e70-5d1270407cf9"/>
    <ds:schemaRef ds:uri="fec2aa0f-865b-4fb7-a7bb-977da500c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2F7C69-67DF-4998-97C5-34E87614FC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チェックシート</vt:lpstr>
      <vt:lpstr>判定条件（非表示）</vt:lpstr>
      <vt:lpstr>判定表（非表示）</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さくら</dc:creator>
  <cp:lastModifiedBy>吉野　さくら</cp:lastModifiedBy>
  <cp:lastPrinted>2024-10-22T02:33:50Z</cp:lastPrinted>
  <dcterms:created xsi:type="dcterms:W3CDTF">2024-09-02T09:43:45Z</dcterms:created>
  <dcterms:modified xsi:type="dcterms:W3CDTF">2025-04-04T02:09:34Z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0x010100F91470A0884584489831D80B1D7642C5</vt:lpwstr>
  </property>
</Properties>
</file>