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601B48D5-EA67-45FA-A28A-3CB83BB901C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恩智川" sheetId="11" r:id="rId1"/>
    <sheet name="玉串川" sheetId="124" r:id="rId2"/>
    <sheet name="楠根川" sheetId="125" r:id="rId3"/>
    <sheet name="平野川" sheetId="123" r:id="rId4"/>
    <sheet name="大正川" sheetId="12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86" i="124" l="1"/>
  <c r="Y86" i="124"/>
  <c r="W86" i="124"/>
  <c r="Z85" i="124"/>
  <c r="Y85" i="124"/>
  <c r="W85" i="124"/>
  <c r="Z84" i="124"/>
  <c r="Y84" i="124"/>
  <c r="W84" i="124"/>
  <c r="V83" i="124"/>
  <c r="V82" i="124"/>
  <c r="V81" i="124"/>
  <c r="V80" i="124"/>
  <c r="V79" i="124"/>
  <c r="V78" i="124"/>
  <c r="Z77" i="124"/>
  <c r="Y77" i="124"/>
  <c r="W77" i="124"/>
  <c r="Z76" i="124"/>
  <c r="Y76" i="124"/>
  <c r="W76" i="124"/>
  <c r="Z75" i="124"/>
  <c r="Y75" i="124"/>
  <c r="W75" i="124"/>
  <c r="Z74" i="124"/>
  <c r="Y74" i="124"/>
  <c r="W74" i="124"/>
  <c r="Z73" i="124"/>
  <c r="Y73" i="124"/>
  <c r="W73" i="124"/>
  <c r="Z72" i="124"/>
  <c r="Y72" i="124"/>
  <c r="W72" i="124"/>
  <c r="Z71" i="124"/>
  <c r="Y71" i="124"/>
  <c r="W71" i="124"/>
  <c r="Z66" i="124"/>
  <c r="Y66" i="124"/>
  <c r="W66" i="124"/>
  <c r="Z65" i="124"/>
  <c r="Y65" i="124"/>
  <c r="W65" i="124"/>
  <c r="Z64" i="124"/>
  <c r="Y64" i="124"/>
  <c r="W64" i="124"/>
  <c r="Z63" i="124"/>
  <c r="Y63" i="124"/>
  <c r="W63" i="124"/>
  <c r="Z62" i="124"/>
  <c r="Y62" i="124"/>
  <c r="W62" i="124"/>
  <c r="Z61" i="124"/>
  <c r="Y61" i="124"/>
  <c r="W61" i="124"/>
  <c r="Z60" i="124"/>
  <c r="Y60" i="124"/>
  <c r="W60" i="124"/>
  <c r="Z59" i="124"/>
  <c r="Y59" i="124"/>
  <c r="W59" i="124"/>
  <c r="Z58" i="124"/>
  <c r="Y58" i="124"/>
  <c r="W58" i="124"/>
  <c r="V57" i="124"/>
  <c r="Z55" i="124"/>
  <c r="Y55" i="124"/>
  <c r="W55" i="124"/>
  <c r="Z54" i="124"/>
  <c r="Y54" i="124"/>
  <c r="W54" i="124"/>
  <c r="Z53" i="124"/>
  <c r="Y53" i="124"/>
  <c r="W53" i="124"/>
  <c r="Z52" i="124"/>
  <c r="Y52" i="124"/>
  <c r="W52" i="124"/>
  <c r="Z51" i="124"/>
  <c r="Y51" i="124"/>
  <c r="W51" i="124"/>
  <c r="Z50" i="124"/>
  <c r="Y50" i="124"/>
  <c r="W50" i="124"/>
  <c r="Z46" i="124"/>
  <c r="Y46" i="124"/>
  <c r="W46" i="124"/>
  <c r="Z45" i="124"/>
  <c r="Y45" i="124"/>
  <c r="W45" i="124"/>
  <c r="Z44" i="124"/>
  <c r="Y44" i="124"/>
  <c r="W44" i="124"/>
  <c r="T44" i="124"/>
  <c r="Z43" i="124"/>
  <c r="Y43" i="124"/>
  <c r="W43" i="124"/>
  <c r="Z42" i="124"/>
  <c r="Y42" i="124"/>
  <c r="W42" i="124"/>
  <c r="T42" i="124"/>
  <c r="Z41" i="124"/>
  <c r="Y41" i="124"/>
  <c r="W41" i="124"/>
  <c r="T41" i="124"/>
  <c r="Z38" i="124"/>
  <c r="Y38" i="124"/>
  <c r="W38" i="124"/>
  <c r="T38" i="124"/>
  <c r="Z26" i="124"/>
  <c r="Y26" i="124"/>
  <c r="W26" i="124"/>
  <c r="Z22" i="124"/>
  <c r="Y22" i="124"/>
  <c r="W22" i="124"/>
  <c r="Z18" i="124"/>
  <c r="Y18" i="124"/>
  <c r="W18" i="124"/>
  <c r="Z14" i="124"/>
  <c r="Y14" i="124"/>
  <c r="W14" i="124"/>
  <c r="V87" i="125"/>
  <c r="Z86" i="125"/>
  <c r="Y86" i="125"/>
  <c r="W86" i="125"/>
  <c r="Z85" i="125"/>
  <c r="Y85" i="125"/>
  <c r="W85" i="125"/>
  <c r="Z84" i="125"/>
  <c r="Y84" i="125"/>
  <c r="W84" i="125"/>
  <c r="V83" i="125"/>
  <c r="V82" i="125"/>
  <c r="V81" i="125"/>
  <c r="V80" i="125"/>
  <c r="V79" i="125"/>
  <c r="V78" i="125"/>
  <c r="Z77" i="125"/>
  <c r="Y77" i="125"/>
  <c r="W77" i="125"/>
  <c r="Z76" i="125"/>
  <c r="Y76" i="125"/>
  <c r="W76" i="125"/>
  <c r="Z75" i="125"/>
  <c r="Y75" i="125"/>
  <c r="W75" i="125"/>
  <c r="Z74" i="125"/>
  <c r="Y74" i="125"/>
  <c r="W74" i="125"/>
  <c r="Z73" i="125"/>
  <c r="Y73" i="125"/>
  <c r="W73" i="125"/>
  <c r="Z72" i="125"/>
  <c r="Y72" i="125"/>
  <c r="W72" i="125"/>
  <c r="Z71" i="125"/>
  <c r="Y71" i="125"/>
  <c r="W71" i="125"/>
  <c r="Z66" i="125"/>
  <c r="Y66" i="125"/>
  <c r="W66" i="125"/>
  <c r="Z65" i="125"/>
  <c r="Y65" i="125"/>
  <c r="W65" i="125"/>
  <c r="Z64" i="125"/>
  <c r="Y64" i="125"/>
  <c r="W64" i="125"/>
  <c r="Z63" i="125"/>
  <c r="Y63" i="125"/>
  <c r="W63" i="125"/>
  <c r="Z62" i="125"/>
  <c r="Y62" i="125"/>
  <c r="W62" i="125"/>
  <c r="Z61" i="125"/>
  <c r="Y61" i="125"/>
  <c r="W61" i="125"/>
  <c r="Z60" i="125"/>
  <c r="Y60" i="125"/>
  <c r="W60" i="125"/>
  <c r="Z59" i="125"/>
  <c r="Y59" i="125"/>
  <c r="W59" i="125"/>
  <c r="Z58" i="125"/>
  <c r="Y58" i="125"/>
  <c r="W58" i="125"/>
  <c r="V57" i="125"/>
  <c r="Z55" i="125"/>
  <c r="Y55" i="125"/>
  <c r="W55" i="125"/>
  <c r="Z54" i="125"/>
  <c r="Y54" i="125"/>
  <c r="W54" i="125"/>
  <c r="Z53" i="125"/>
  <c r="Y53" i="125"/>
  <c r="W53" i="125"/>
  <c r="Z52" i="125"/>
  <c r="Y52" i="125"/>
  <c r="W52" i="125"/>
  <c r="Z51" i="125"/>
  <c r="Y51" i="125"/>
  <c r="W51" i="125"/>
  <c r="Z50" i="125"/>
  <c r="Y50" i="125"/>
  <c r="W50" i="125"/>
  <c r="Z46" i="125"/>
  <c r="Y46" i="125"/>
  <c r="W46" i="125"/>
  <c r="Z45" i="125"/>
  <c r="Y45" i="125"/>
  <c r="W45" i="125"/>
  <c r="Z44" i="125"/>
  <c r="Y44" i="125"/>
  <c r="W44" i="125"/>
  <c r="T44" i="125"/>
  <c r="Z43" i="125"/>
  <c r="Y43" i="125"/>
  <c r="W43" i="125"/>
  <c r="Z42" i="125"/>
  <c r="Y42" i="125"/>
  <c r="W42" i="125"/>
  <c r="T42" i="125"/>
  <c r="Z41" i="125"/>
  <c r="Y41" i="125"/>
  <c r="W41" i="125"/>
  <c r="T41" i="125"/>
  <c r="Z38" i="125"/>
  <c r="Y38" i="125"/>
  <c r="W38" i="125"/>
  <c r="T38" i="125"/>
  <c r="Z26" i="125"/>
  <c r="Y26" i="125"/>
  <c r="W26" i="125"/>
  <c r="Z22" i="125"/>
  <c r="Y22" i="125"/>
  <c r="W22" i="125"/>
  <c r="Z18" i="125"/>
  <c r="Y18" i="125"/>
  <c r="W18" i="125"/>
  <c r="Z14" i="125"/>
  <c r="Y14" i="125"/>
  <c r="W14" i="125"/>
  <c r="V87" i="123"/>
  <c r="Z86" i="123"/>
  <c r="Y86" i="123"/>
  <c r="W86" i="123"/>
  <c r="Z85" i="123"/>
  <c r="Y85" i="123"/>
  <c r="W85" i="123"/>
  <c r="Z84" i="123"/>
  <c r="Y84" i="123"/>
  <c r="W84" i="123"/>
  <c r="V83" i="123"/>
  <c r="V82" i="123"/>
  <c r="V81" i="123"/>
  <c r="V80" i="123"/>
  <c r="V79" i="123"/>
  <c r="V78" i="123"/>
  <c r="Z77" i="123"/>
  <c r="Y77" i="123"/>
  <c r="W77" i="123"/>
  <c r="Z76" i="123"/>
  <c r="Y76" i="123"/>
  <c r="W76" i="123"/>
  <c r="Z75" i="123"/>
  <c r="Y75" i="123"/>
  <c r="W75" i="123"/>
  <c r="Z74" i="123"/>
  <c r="Y74" i="123"/>
  <c r="W74" i="123"/>
  <c r="Z73" i="123"/>
  <c r="Y73" i="123"/>
  <c r="W73" i="123"/>
  <c r="Z72" i="123"/>
  <c r="Y72" i="123"/>
  <c r="W72" i="123"/>
  <c r="Z71" i="123"/>
  <c r="Y71" i="123"/>
  <c r="W71" i="123"/>
  <c r="Z66" i="123"/>
  <c r="Y66" i="123"/>
  <c r="W66" i="123"/>
  <c r="Z65" i="123"/>
  <c r="Y65" i="123"/>
  <c r="W65" i="123"/>
  <c r="Z64" i="123"/>
  <c r="Y64" i="123"/>
  <c r="W64" i="123"/>
  <c r="Z63" i="123"/>
  <c r="Y63" i="123"/>
  <c r="W63" i="123"/>
  <c r="Z62" i="123"/>
  <c r="Y62" i="123"/>
  <c r="W62" i="123"/>
  <c r="Z61" i="123"/>
  <c r="Y61" i="123"/>
  <c r="W61" i="123"/>
  <c r="Z60" i="123"/>
  <c r="Y60" i="123"/>
  <c r="W60" i="123"/>
  <c r="Z59" i="123"/>
  <c r="Y59" i="123"/>
  <c r="W59" i="123"/>
  <c r="Z58" i="123"/>
  <c r="Y58" i="123"/>
  <c r="W58" i="123"/>
  <c r="V57" i="123"/>
  <c r="Z55" i="123"/>
  <c r="Y55" i="123"/>
  <c r="W55" i="123"/>
  <c r="Z54" i="123"/>
  <c r="Y54" i="123"/>
  <c r="W54" i="123"/>
  <c r="Z53" i="123"/>
  <c r="Y53" i="123"/>
  <c r="W53" i="123"/>
  <c r="Z52" i="123"/>
  <c r="Y52" i="123"/>
  <c r="W52" i="123"/>
  <c r="Z51" i="123"/>
  <c r="Y51" i="123"/>
  <c r="W51" i="123"/>
  <c r="Z50" i="123"/>
  <c r="Y50" i="123"/>
  <c r="W50" i="123"/>
  <c r="Z49" i="123"/>
  <c r="Y49" i="123"/>
  <c r="W49" i="123"/>
  <c r="V49" i="123"/>
  <c r="T49" i="123"/>
  <c r="Z48" i="123"/>
  <c r="Y48" i="123"/>
  <c r="W48" i="123"/>
  <c r="V48" i="123"/>
  <c r="T48" i="123"/>
  <c r="Z47" i="123"/>
  <c r="Y47" i="123"/>
  <c r="W47" i="123"/>
  <c r="V47" i="123"/>
  <c r="T47" i="123"/>
  <c r="Z46" i="123"/>
  <c r="Y46" i="123"/>
  <c r="W46" i="123"/>
  <c r="Z45" i="123"/>
  <c r="Y45" i="123"/>
  <c r="W45" i="123"/>
  <c r="Z44" i="123"/>
  <c r="Y44" i="123"/>
  <c r="W44" i="123"/>
  <c r="T44" i="123"/>
  <c r="Z43" i="123"/>
  <c r="Y43" i="123"/>
  <c r="W43" i="123"/>
  <c r="Z42" i="123"/>
  <c r="Y42" i="123"/>
  <c r="W42" i="123"/>
  <c r="T42" i="123"/>
  <c r="Z41" i="123"/>
  <c r="Y41" i="123"/>
  <c r="W41" i="123"/>
  <c r="T41" i="123"/>
  <c r="Z38" i="123"/>
  <c r="Y38" i="123"/>
  <c r="W38" i="123"/>
  <c r="T38" i="123"/>
  <c r="Z26" i="123"/>
  <c r="Y26" i="123"/>
  <c r="W26" i="123"/>
  <c r="Z22" i="123"/>
  <c r="Y22" i="123"/>
  <c r="W22" i="123"/>
  <c r="Z18" i="123"/>
  <c r="Y18" i="123"/>
  <c r="W18" i="123"/>
  <c r="Z14" i="123"/>
  <c r="Y14" i="123"/>
  <c r="W14" i="123"/>
  <c r="V87" i="126"/>
  <c r="Z86" i="126"/>
  <c r="Y86" i="126"/>
  <c r="W86" i="126"/>
  <c r="Z85" i="126"/>
  <c r="Y85" i="126"/>
  <c r="W85" i="126"/>
  <c r="Z84" i="126"/>
  <c r="Y84" i="126"/>
  <c r="W84" i="126"/>
  <c r="V83" i="126"/>
  <c r="V82" i="126"/>
  <c r="V81" i="126"/>
  <c r="V80" i="126"/>
  <c r="V79" i="126"/>
  <c r="V78" i="126"/>
  <c r="Z77" i="126"/>
  <c r="Y77" i="126"/>
  <c r="W77" i="126"/>
  <c r="Z76" i="126"/>
  <c r="Y76" i="126"/>
  <c r="W76" i="126"/>
  <c r="Z75" i="126"/>
  <c r="Y75" i="126"/>
  <c r="W75" i="126"/>
  <c r="Z74" i="126"/>
  <c r="Y74" i="126"/>
  <c r="W74" i="126"/>
  <c r="Z73" i="126"/>
  <c r="Y73" i="126"/>
  <c r="W73" i="126"/>
  <c r="Z72" i="126"/>
  <c r="Y72" i="126"/>
  <c r="W72" i="126"/>
  <c r="Z71" i="126"/>
  <c r="Y71" i="126"/>
  <c r="W71" i="126"/>
  <c r="Z66" i="126"/>
  <c r="Y66" i="126"/>
  <c r="W66" i="126"/>
  <c r="Z65" i="126"/>
  <c r="Y65" i="126"/>
  <c r="W65" i="126"/>
  <c r="Z64" i="126"/>
  <c r="Y64" i="126"/>
  <c r="W64" i="126"/>
  <c r="Z63" i="126"/>
  <c r="Y63" i="126"/>
  <c r="W63" i="126"/>
  <c r="Z62" i="126"/>
  <c r="Y62" i="126"/>
  <c r="W62" i="126"/>
  <c r="Z61" i="126"/>
  <c r="Y61" i="126"/>
  <c r="W61" i="126"/>
  <c r="Z60" i="126"/>
  <c r="Y60" i="126"/>
  <c r="W60" i="126"/>
  <c r="Z59" i="126"/>
  <c r="Y59" i="126"/>
  <c r="W59" i="126"/>
  <c r="Z58" i="126"/>
  <c r="Y58" i="126"/>
  <c r="W58" i="126"/>
  <c r="V57" i="126"/>
  <c r="Z55" i="126"/>
  <c r="Y55" i="126"/>
  <c r="W55" i="126"/>
  <c r="Z54" i="126"/>
  <c r="Y54" i="126"/>
  <c r="W54" i="126"/>
  <c r="Z53" i="126"/>
  <c r="Y53" i="126"/>
  <c r="W53" i="126"/>
  <c r="Z52" i="126"/>
  <c r="Y52" i="126"/>
  <c r="W52" i="126"/>
  <c r="Z51" i="126"/>
  <c r="Y51" i="126"/>
  <c r="W51" i="126"/>
  <c r="Z50" i="126"/>
  <c r="Y50" i="126"/>
  <c r="W50" i="126"/>
  <c r="V47" i="126"/>
  <c r="Z46" i="126"/>
  <c r="Y46" i="126"/>
  <c r="W46" i="126"/>
  <c r="Z45" i="126"/>
  <c r="Y45" i="126"/>
  <c r="W45" i="126"/>
  <c r="Z44" i="126"/>
  <c r="Y44" i="126"/>
  <c r="W44" i="126"/>
  <c r="T44" i="126"/>
  <c r="Z43" i="126"/>
  <c r="Y43" i="126"/>
  <c r="W43" i="126"/>
  <c r="Z42" i="126"/>
  <c r="Y42" i="126"/>
  <c r="W42" i="126"/>
  <c r="T42" i="126"/>
  <c r="Z41" i="126"/>
  <c r="Y41" i="126"/>
  <c r="W41" i="126"/>
  <c r="T41" i="126"/>
  <c r="Z38" i="126"/>
  <c r="Y38" i="126"/>
  <c r="W38" i="126"/>
  <c r="T38" i="126"/>
  <c r="Z26" i="126"/>
  <c r="Y26" i="126"/>
  <c r="W26" i="126"/>
  <c r="Z22" i="126"/>
  <c r="Y22" i="126"/>
  <c r="W22" i="126"/>
  <c r="Z18" i="126"/>
  <c r="Y18" i="126"/>
  <c r="W18" i="126"/>
  <c r="Z14" i="126"/>
  <c r="Y14" i="126"/>
  <c r="W14" i="126"/>
  <c r="V87" i="11"/>
  <c r="Z86" i="11"/>
  <c r="Y86" i="11"/>
  <c r="W86" i="11"/>
  <c r="V86" i="11"/>
  <c r="Z85" i="11"/>
  <c r="Y85" i="11"/>
  <c r="W85" i="11"/>
  <c r="V85" i="11"/>
  <c r="Z84" i="11"/>
  <c r="Y84" i="11"/>
  <c r="W84" i="11"/>
  <c r="V84" i="11"/>
  <c r="V83" i="11"/>
  <c r="V82" i="11"/>
  <c r="V81" i="11"/>
  <c r="V80" i="11"/>
  <c r="V79" i="11"/>
  <c r="V78" i="11"/>
  <c r="Z77" i="11"/>
  <c r="Y77" i="11"/>
  <c r="W77" i="11"/>
  <c r="V77" i="11"/>
  <c r="Z76" i="11"/>
  <c r="Y76" i="11"/>
  <c r="W76" i="11"/>
  <c r="V76" i="11"/>
  <c r="Z75" i="11"/>
  <c r="Y75" i="11"/>
  <c r="W75" i="11"/>
  <c r="V75" i="11"/>
  <c r="Z74" i="11"/>
  <c r="Y74" i="11"/>
  <c r="W74" i="11"/>
  <c r="V74" i="11"/>
  <c r="Z73" i="11"/>
  <c r="Y73" i="11"/>
  <c r="W73" i="11"/>
  <c r="V73" i="11"/>
  <c r="Z72" i="11"/>
  <c r="Y72" i="11"/>
  <c r="W72" i="11"/>
  <c r="V72" i="11"/>
  <c r="Z71" i="11"/>
  <c r="Y71" i="11"/>
  <c r="W71" i="11"/>
  <c r="V71" i="11"/>
  <c r="Z66" i="11"/>
  <c r="Y66" i="11"/>
  <c r="W66" i="11"/>
  <c r="V66" i="11"/>
  <c r="Z65" i="11"/>
  <c r="Y65" i="11"/>
  <c r="W65" i="11"/>
  <c r="V65" i="11"/>
  <c r="Z64" i="11"/>
  <c r="Y64" i="11"/>
  <c r="W64" i="11"/>
  <c r="V64" i="11"/>
  <c r="Z63" i="11"/>
  <c r="Y63" i="11"/>
  <c r="W63" i="11"/>
  <c r="V63" i="11"/>
  <c r="Z62" i="11"/>
  <c r="Y62" i="11"/>
  <c r="W62" i="11"/>
  <c r="V62" i="11"/>
  <c r="Z61" i="11"/>
  <c r="Y61" i="11"/>
  <c r="W61" i="11"/>
  <c r="V61" i="11"/>
  <c r="Z60" i="11"/>
  <c r="Y60" i="11"/>
  <c r="W60" i="11"/>
  <c r="V60" i="11"/>
  <c r="Z59" i="11"/>
  <c r="Y59" i="11"/>
  <c r="W59" i="11"/>
  <c r="V59" i="11"/>
  <c r="Z58" i="11"/>
  <c r="Y58" i="11"/>
  <c r="W58" i="11"/>
  <c r="V58" i="11"/>
  <c r="V57" i="11"/>
  <c r="Z55" i="11"/>
  <c r="Y55" i="11"/>
  <c r="W55" i="11"/>
  <c r="V55" i="11"/>
  <c r="Z54" i="11"/>
  <c r="Y54" i="11"/>
  <c r="W54" i="11"/>
  <c r="V54" i="11"/>
  <c r="Z53" i="11"/>
  <c r="Y53" i="11"/>
  <c r="W53" i="11"/>
  <c r="V53" i="11"/>
  <c r="Z52" i="11"/>
  <c r="Y52" i="11"/>
  <c r="W52" i="11"/>
  <c r="V52" i="11"/>
  <c r="Z51" i="11"/>
  <c r="Y51" i="11"/>
  <c r="W51" i="11"/>
  <c r="V51" i="11"/>
  <c r="Z50" i="11"/>
  <c r="Y50" i="11"/>
  <c r="W50" i="11"/>
  <c r="V50" i="11"/>
  <c r="Z49" i="11"/>
  <c r="Y49" i="11"/>
  <c r="W49" i="11"/>
  <c r="V49" i="11"/>
  <c r="T49" i="11"/>
  <c r="Z48" i="11"/>
  <c r="Y48" i="11"/>
  <c r="W48" i="11"/>
  <c r="V48" i="11"/>
  <c r="T48" i="11"/>
  <c r="Z47" i="11"/>
  <c r="Y47" i="11"/>
  <c r="W47" i="11"/>
  <c r="V47" i="11"/>
  <c r="T47" i="11"/>
  <c r="Z46" i="11"/>
  <c r="Y46" i="11"/>
  <c r="W46" i="11"/>
  <c r="V46" i="11"/>
  <c r="Z45" i="11"/>
  <c r="Y45" i="11"/>
  <c r="W45" i="11"/>
  <c r="V45" i="11"/>
  <c r="Z44" i="11"/>
  <c r="Y44" i="11"/>
  <c r="W44" i="11"/>
  <c r="V44" i="11"/>
  <c r="T44" i="11"/>
  <c r="Z43" i="11"/>
  <c r="Y43" i="11"/>
  <c r="W43" i="11"/>
  <c r="V43" i="11"/>
  <c r="Z42" i="11"/>
  <c r="Y42" i="11"/>
  <c r="W42" i="11"/>
  <c r="V42" i="11"/>
  <c r="T42" i="11"/>
  <c r="Z41" i="11"/>
  <c r="Y41" i="11"/>
  <c r="W41" i="11"/>
  <c r="V41" i="11"/>
  <c r="T41" i="11"/>
  <c r="Z38" i="11"/>
  <c r="Y38" i="11"/>
  <c r="W38" i="11"/>
  <c r="T38" i="11"/>
  <c r="Z26" i="11"/>
  <c r="Y26" i="11"/>
  <c r="W26" i="11"/>
  <c r="Z22" i="11"/>
  <c r="Y22" i="11"/>
  <c r="W22" i="11"/>
  <c r="Z18" i="11"/>
  <c r="Y18" i="11"/>
  <c r="W18" i="11"/>
  <c r="Z14" i="11"/>
  <c r="Y14" i="11"/>
  <c r="W14" i="11"/>
</calcChain>
</file>

<file path=xl/sharedStrings.xml><?xml version="1.0" encoding="utf-8"?>
<sst xmlns="http://schemas.openxmlformats.org/spreadsheetml/2006/main" count="2791" uniqueCount="453">
  <si>
    <t>地点統一番号</t>
    <rPh sb="0" eb="2">
      <t>チテン</t>
    </rPh>
    <rPh sb="2" eb="4">
      <t>トウイツ</t>
    </rPh>
    <rPh sb="4" eb="6">
      <t>バンゴウ</t>
    </rPh>
    <phoneticPr fontId="2"/>
  </si>
  <si>
    <t>府独自番号</t>
    <rPh sb="0" eb="1">
      <t>フ</t>
    </rPh>
    <rPh sb="1" eb="3">
      <t>ドクジ</t>
    </rPh>
    <rPh sb="3" eb="5">
      <t>バンゴウ</t>
    </rPh>
    <phoneticPr fontId="2"/>
  </si>
  <si>
    <t>河川名</t>
    <rPh sb="0" eb="2">
      <t>カセン</t>
    </rPh>
    <rPh sb="2" eb="3">
      <t>メイ</t>
    </rPh>
    <phoneticPr fontId="2"/>
  </si>
  <si>
    <t>地点名</t>
    <rPh sb="0" eb="2">
      <t>チテン</t>
    </rPh>
    <rPh sb="2" eb="3">
      <t>メイ</t>
    </rPh>
    <phoneticPr fontId="2"/>
  </si>
  <si>
    <t>類型</t>
    <rPh sb="0" eb="2">
      <t>ルイケイ</t>
    </rPh>
    <phoneticPr fontId="2"/>
  </si>
  <si>
    <t>担当機関</t>
    <rPh sb="0" eb="2">
      <t>タントウ</t>
    </rPh>
    <rPh sb="2" eb="4">
      <t>キカン</t>
    </rPh>
    <phoneticPr fontId="2"/>
  </si>
  <si>
    <t>基準点</t>
    <rPh sb="0" eb="3">
      <t>キジュンテン</t>
    </rPh>
    <phoneticPr fontId="2"/>
  </si>
  <si>
    <t>採　　取　　時　　刻　　</t>
    <phoneticPr fontId="2"/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</si>
  <si>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</si>
  <si>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</si>
  <si>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</si>
  <si>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</si>
  <si>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</si>
  <si>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</si>
  <si>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　　　透　　視　　度</t>
    <rPh sb="6" eb="7">
      <t>シ</t>
    </rPh>
    <phoneticPr fontId="2"/>
  </si>
  <si>
    <t>　　　臭　　　　気</t>
    <rPh sb="3" eb="9">
      <t>シュウキ</t>
    </rPh>
    <phoneticPr fontId="2"/>
  </si>
  <si>
    <t>　　　色　　　　相</t>
    <rPh sb="3" eb="9">
      <t>シキソウ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</si>
  <si>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</si>
  <si>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</si>
  <si>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</si>
  <si>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</si>
  <si>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</si>
  <si>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</si>
  <si>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</si>
  <si>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Ｓ　　　Ｓ</t>
    <phoneticPr fontId="2"/>
  </si>
  <si>
    <t>全　　窒　　素</t>
    <phoneticPr fontId="2"/>
  </si>
  <si>
    <t>全　　　燐</t>
    <phoneticPr fontId="2"/>
  </si>
  <si>
    <t>健　　康　　項　　目</t>
    <rPh sb="0" eb="4">
      <t>ケンコウ</t>
    </rPh>
    <rPh sb="6" eb="10">
      <t>コウモク</t>
    </rPh>
    <phoneticPr fontId="2"/>
  </si>
  <si>
    <t>カ　ド　ミ　ウ　ム</t>
    <phoneticPr fontId="2"/>
  </si>
  <si>
    <t>(mg/L)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</si>
  <si>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</si>
  <si>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</si>
  <si>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</si>
  <si>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</si>
  <si>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</si>
  <si>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</si>
  <si>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</si>
  <si>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</si>
  <si>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</si>
  <si>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</si>
  <si>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</si>
  <si>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</si>
  <si>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</si>
  <si>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</si>
  <si>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</si>
  <si>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</si>
  <si>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</si>
  <si>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</si>
  <si>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</si>
  <si>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</si>
  <si>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</si>
  <si>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</si>
  <si>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</si>
  <si>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</si>
  <si>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</si>
  <si>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特　殊　項　目　</t>
    <rPh sb="0" eb="3">
      <t>トクシュ</t>
    </rPh>
    <rPh sb="4" eb="7">
      <t>コウモク</t>
    </rPh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</si>
  <si>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</si>
  <si>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</si>
  <si>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</si>
  <si>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</si>
  <si>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</si>
  <si>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全　　ク　　ロ　　ム</t>
    <rPh sb="0" eb="1">
      <t>ゼン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</si>
  <si>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</si>
  <si>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(mg/L)</t>
    <phoneticPr fontId="2"/>
  </si>
  <si>
    <t>ｱ ﾝ ﾓ ﾆ ｱ 性 窒 素</t>
    <rPh sb="0" eb="11">
      <t>アンモニアセイ</t>
    </rPh>
    <rPh sb="12" eb="15">
      <t>チッソ</t>
    </rPh>
    <phoneticPr fontId="2"/>
  </si>
  <si>
    <t>(mg/L)</t>
    <phoneticPr fontId="2"/>
  </si>
  <si>
    <t>硝　酸　性　窒　素</t>
    <rPh sb="0" eb="5">
      <t>ショウサンセイ</t>
    </rPh>
    <rPh sb="6" eb="9">
      <t>チッソ</t>
    </rPh>
    <phoneticPr fontId="2"/>
  </si>
  <si>
    <t>亜　硝　酸　性　窒　素</t>
    <rPh sb="0" eb="5">
      <t>アショウサン</t>
    </rPh>
    <rPh sb="6" eb="7">
      <t>セイ</t>
    </rPh>
    <rPh sb="8" eb="11">
      <t>チッソ</t>
    </rPh>
    <phoneticPr fontId="2"/>
  </si>
  <si>
    <t>(mg/L)</t>
    <phoneticPr fontId="2"/>
  </si>
  <si>
    <t>(mg/L)</t>
    <phoneticPr fontId="2"/>
  </si>
  <si>
    <t>特定項目</t>
    <rPh sb="0" eb="2">
      <t>トクテイ</t>
    </rPh>
    <rPh sb="2" eb="4">
      <t>コウモク</t>
    </rPh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</si>
  <si>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</si>
  <si>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</si>
  <si>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</si>
  <si>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</si>
  <si>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</si>
  <si>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要　監　視　項　目</t>
    <rPh sb="0" eb="1">
      <t>ヨウ</t>
    </rPh>
    <rPh sb="2" eb="5">
      <t>カンシ</t>
    </rPh>
    <rPh sb="6" eb="9">
      <t>コウモク</t>
    </rPh>
    <phoneticPr fontId="2"/>
  </si>
  <si>
    <t>ク ロ ロ ホ ル ム</t>
    <phoneticPr fontId="2"/>
  </si>
  <si>
    <t>(mg/L)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</si>
  <si>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</si>
  <si>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</si>
  <si>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</si>
  <si>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</si>
  <si>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</si>
  <si>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</si>
  <si>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</si>
  <si>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</si>
  <si>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</si>
  <si>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</si>
  <si>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</si>
  <si>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</si>
  <si>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</si>
  <si>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</si>
  <si>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</si>
  <si>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</si>
  <si>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</si>
  <si>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</si>
  <si>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</si>
  <si>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</si>
  <si>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</si>
  <si>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塩 化 ビ ニ ル モ ノ マ ー</t>
    <rPh sb="0" eb="1">
      <t>シオ</t>
    </rPh>
    <rPh sb="2" eb="3">
      <t>カ</t>
    </rPh>
    <phoneticPr fontId="2"/>
  </si>
  <si>
    <t>(mg/L)</t>
    <phoneticPr fontId="2"/>
  </si>
  <si>
    <t>エ ピ ク ロ ロ ヒ ド リ ン</t>
    <phoneticPr fontId="2"/>
  </si>
  <si>
    <t>1,4-ジ オ キ サ ン</t>
    <phoneticPr fontId="2"/>
  </si>
  <si>
    <t>全　マ　ン　ガ　ン</t>
    <phoneticPr fontId="2"/>
  </si>
  <si>
    <t>その他項目</t>
    <rPh sb="0" eb="3">
      <t>ソノタ</t>
    </rPh>
    <rPh sb="3" eb="5">
      <t>コウモク</t>
    </rPh>
    <phoneticPr fontId="2"/>
  </si>
  <si>
    <t>塩　素　イ　オ　ン</t>
    <rPh sb="0" eb="3">
      <t>エンソ</t>
    </rPh>
    <phoneticPr fontId="2"/>
  </si>
  <si>
    <t>(mg/L)</t>
    <phoneticPr fontId="2"/>
  </si>
  <si>
    <t>A T U 添 加 B O D</t>
    <rPh sb="6" eb="9">
      <t>テンカ</t>
    </rPh>
    <phoneticPr fontId="2"/>
  </si>
  <si>
    <t>非 ｲ ｵ ﾝ 界 面 活 性 剤</t>
    <rPh sb="0" eb="1">
      <t>ヒ</t>
    </rPh>
    <rPh sb="8" eb="11">
      <t>カイメン</t>
    </rPh>
    <rPh sb="12" eb="17">
      <t>カッセイザイ</t>
    </rPh>
    <phoneticPr fontId="2"/>
  </si>
  <si>
    <t>電　気　伝　導　率</t>
    <rPh sb="0" eb="3">
      <t>デンキ</t>
    </rPh>
    <rPh sb="4" eb="9">
      <t>デンドウリツ</t>
    </rPh>
    <phoneticPr fontId="2"/>
  </si>
  <si>
    <t>(mS/m)</t>
    <phoneticPr fontId="2"/>
  </si>
  <si>
    <t>(mg/L)</t>
  </si>
  <si>
    <t>り ん 酸 性 り ん</t>
    <rPh sb="4" eb="7">
      <t>サンセイ</t>
    </rPh>
    <phoneticPr fontId="2"/>
  </si>
  <si>
    <t>採　　取　　月　　日　　</t>
    <phoneticPr fontId="2"/>
  </si>
  <si>
    <t>(mg/L)</t>
    <phoneticPr fontId="2"/>
  </si>
  <si>
    <t>ウ　　ラ　　ン</t>
    <phoneticPr fontId="2"/>
  </si>
  <si>
    <t>ホルムアルデヒド（水生生物）</t>
  </si>
  <si>
    <t>全亜鉛（水生生物）</t>
    <rPh sb="0" eb="1">
      <t>ゼン</t>
    </rPh>
    <rPh sb="1" eb="3">
      <t>アエン</t>
    </rPh>
    <rPh sb="4" eb="6">
      <t>スイセイ</t>
    </rPh>
    <rPh sb="6" eb="8">
      <t>セイブツ</t>
    </rPh>
    <phoneticPr fontId="1"/>
  </si>
  <si>
    <t>クロロホルム(水生生物）</t>
    <rPh sb="7" eb="9">
      <t>スイセイ</t>
    </rPh>
    <rPh sb="9" eb="11">
      <t>セイブツ</t>
    </rPh>
    <phoneticPr fontId="2"/>
  </si>
  <si>
    <t>類型（水生生物）</t>
    <rPh sb="0" eb="2">
      <t>ルイケイ</t>
    </rPh>
    <rPh sb="3" eb="5">
      <t>スイセイ</t>
    </rPh>
    <rPh sb="5" eb="7">
      <t>セイブツ</t>
    </rPh>
    <phoneticPr fontId="2"/>
  </si>
  <si>
    <t>－</t>
  </si>
  <si>
    <t>準基準点</t>
  </si>
  <si>
    <t>大正川</t>
  </si>
  <si>
    <t>恩智川</t>
  </si>
  <si>
    <t>福栄橋下流100m</t>
  </si>
  <si>
    <t>01651</t>
  </si>
  <si>
    <t>八尾市</t>
  </si>
  <si>
    <t>玉串川</t>
  </si>
  <si>
    <t>楠根川</t>
  </si>
  <si>
    <t>新家東橋</t>
  </si>
  <si>
    <t>23801</t>
  </si>
  <si>
    <t>平野川</t>
  </si>
  <si>
    <t>06152</t>
  </si>
  <si>
    <t>平野川合流直前</t>
  </si>
  <si>
    <t>-</t>
  </si>
  <si>
    <t>ノニルフェノール（水生生物）</t>
    <rPh sb="9" eb="11">
      <t>スイセイ</t>
    </rPh>
    <rPh sb="11" eb="13">
      <t>セイブツ</t>
    </rPh>
    <phoneticPr fontId="1"/>
  </si>
  <si>
    <t>(mg/L)</t>
    <phoneticPr fontId="2"/>
  </si>
  <si>
    <t>Ｌ　Ａ　Ｓ（水生生物）</t>
    <phoneticPr fontId="1"/>
  </si>
  <si>
    <t>(cm)</t>
    <phoneticPr fontId="2"/>
  </si>
  <si>
    <t>東竹渕橋</t>
  </si>
  <si>
    <t>採　　取　　月　　日　　</t>
    <phoneticPr fontId="2"/>
  </si>
  <si>
    <t>採　　取　　時　　刻　　</t>
    <phoneticPr fontId="2"/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</si>
  <si>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</si>
  <si>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</si>
  <si>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</si>
  <si>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</si>
  <si>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</si>
  <si>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</si>
  <si>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</si>
  <si>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</si>
  <si>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</si>
  <si>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</si>
  <si>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</si>
  <si>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</si>
  <si>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(mg/L)</t>
    <phoneticPr fontId="2"/>
  </si>
  <si>
    <t>Ｓ　　　Ｓ</t>
    <phoneticPr fontId="2"/>
  </si>
  <si>
    <t>(mg/L)</t>
    <phoneticPr fontId="2"/>
  </si>
  <si>
    <t>全　　窒　　素</t>
    <phoneticPr fontId="2"/>
  </si>
  <si>
    <t>全　　　燐</t>
    <phoneticPr fontId="2"/>
  </si>
  <si>
    <t>Ｌ　Ａ　Ｓ（水生生物）</t>
    <phoneticPr fontId="1"/>
  </si>
  <si>
    <t>カ　ド　ミ　ウ　ム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</si>
  <si>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</si>
  <si>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</si>
  <si>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</si>
  <si>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</si>
  <si>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</si>
  <si>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</si>
  <si>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</si>
  <si>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</si>
  <si>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</si>
  <si>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</si>
  <si>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</si>
  <si>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</si>
  <si>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</si>
  <si>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</si>
  <si>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</si>
  <si>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</si>
  <si>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</si>
  <si>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</si>
  <si>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</si>
  <si>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</si>
  <si>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</si>
  <si>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</si>
  <si>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</si>
  <si>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</si>
  <si>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</si>
  <si>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</si>
  <si>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</si>
  <si>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</si>
  <si>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</si>
  <si>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</si>
  <si>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</si>
  <si>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</si>
  <si>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</si>
  <si>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</si>
  <si>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</si>
  <si>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</si>
  <si>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</si>
  <si>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</si>
  <si>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</si>
  <si>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</si>
  <si>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</si>
  <si>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</si>
  <si>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</si>
  <si>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</si>
  <si>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</si>
  <si>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</si>
  <si>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</si>
  <si>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</si>
  <si>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</si>
  <si>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</si>
  <si>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</si>
  <si>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</si>
  <si>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</si>
  <si>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</si>
  <si>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</si>
  <si>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</si>
  <si>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</si>
  <si>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</si>
  <si>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</si>
  <si>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</si>
  <si>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</si>
  <si>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フェノ－ル（水生生物）</t>
    <phoneticPr fontId="2"/>
  </si>
  <si>
    <t>(mS/m)</t>
    <phoneticPr fontId="2"/>
  </si>
  <si>
    <t>JAグリーン大阪前</t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</si>
  <si>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</si>
  <si>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</si>
  <si>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</si>
  <si>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</si>
  <si>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</si>
  <si>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</si>
  <si>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</si>
  <si>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</si>
  <si>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</si>
  <si>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</si>
  <si>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</si>
  <si>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</si>
  <si>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Ｓ　　　Ｓ</t>
    <phoneticPr fontId="2"/>
  </si>
  <si>
    <t>全　　窒　　素</t>
    <phoneticPr fontId="2"/>
  </si>
  <si>
    <t>全　　　燐</t>
    <phoneticPr fontId="2"/>
  </si>
  <si>
    <t>Ｌ　Ａ　Ｓ（水生生物）</t>
    <phoneticPr fontId="1"/>
  </si>
  <si>
    <t>カ　ド　ミ　ウ　ム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</si>
  <si>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</si>
  <si>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</si>
  <si>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</si>
  <si>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</si>
  <si>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</si>
  <si>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</si>
  <si>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</si>
  <si>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</si>
  <si>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</si>
  <si>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</si>
  <si>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</si>
  <si>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</si>
  <si>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</si>
  <si>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</si>
  <si>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</si>
  <si>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</si>
  <si>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</si>
  <si>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</si>
  <si>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</si>
  <si>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</si>
  <si>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</si>
  <si>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</si>
  <si>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</si>
  <si>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</si>
  <si>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</si>
  <si>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</si>
  <si>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</si>
  <si>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</si>
  <si>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</si>
  <si>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</si>
  <si>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</si>
  <si>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</si>
  <si>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</si>
  <si>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</si>
  <si>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</si>
  <si>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</si>
  <si>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</si>
  <si>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</si>
  <si>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</si>
  <si>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</si>
  <si>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</si>
  <si>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</si>
  <si>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</si>
  <si>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</si>
  <si>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</si>
  <si>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</si>
  <si>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</si>
  <si>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</si>
  <si>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</si>
  <si>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</si>
  <si>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</si>
  <si>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</si>
  <si>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</si>
  <si>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</si>
  <si>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</si>
  <si>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</si>
  <si>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</si>
  <si>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</si>
  <si>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</si>
  <si>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</si>
  <si>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フェノ－ル（水生生物）</t>
    <phoneticPr fontId="2"/>
  </si>
  <si>
    <t>(mS/m)</t>
    <phoneticPr fontId="2"/>
  </si>
  <si>
    <t>全　　　燐</t>
    <phoneticPr fontId="2"/>
  </si>
  <si>
    <t>全　　シ　　ア　　ン</t>
    <phoneticPr fontId="2"/>
  </si>
  <si>
    <t>鉛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</si>
  <si>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</si>
  <si>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</si>
  <si>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</si>
  <si>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</si>
  <si>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</si>
  <si>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</si>
  <si>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</si>
  <si>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</si>
  <si>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</si>
  <si>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</si>
  <si>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</si>
  <si>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</si>
  <si>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</si>
  <si>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</si>
  <si>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</si>
  <si>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</si>
  <si>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</si>
  <si>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</si>
  <si>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</si>
  <si>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</si>
  <si>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</si>
  <si>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</si>
  <si>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</si>
  <si>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</si>
  <si>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</si>
  <si>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</si>
  <si>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</si>
  <si>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</si>
  <si>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</si>
  <si>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</si>
  <si>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</si>
  <si>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</si>
  <si>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</si>
  <si>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フェノ－ル（水生生物）</t>
    <phoneticPr fontId="2"/>
  </si>
  <si>
    <t>(mS/m)</t>
    <phoneticPr fontId="2"/>
  </si>
  <si>
    <t>　　　水　　　　温</t>
    <phoneticPr fontId="2"/>
  </si>
  <si>
    <t>ｐ　 　　Ｈ</t>
    <phoneticPr fontId="2"/>
  </si>
  <si>
    <t>( - )</t>
    <phoneticPr fontId="2"/>
  </si>
  <si>
    <t>Ｄ　　　　Ｏ</t>
    <phoneticPr fontId="2"/>
  </si>
  <si>
    <t>Ｂ　　Ｏ　　Ｄ</t>
    <phoneticPr fontId="2"/>
  </si>
  <si>
    <t>Ｓ　　　Ｓ</t>
    <phoneticPr fontId="2"/>
  </si>
  <si>
    <t>全　　窒　　素</t>
    <phoneticPr fontId="2"/>
  </si>
  <si>
    <t>Ｌ　Ａ　Ｓ（水生生物）</t>
    <phoneticPr fontId="1"/>
  </si>
  <si>
    <t>カ　ド　ミ　ウ　ム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</si>
  <si>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</si>
  <si>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</si>
  <si>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</si>
  <si>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</si>
  <si>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</si>
  <si>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</si>
  <si>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</si>
  <si>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</si>
  <si>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</si>
  <si>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</si>
  <si>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</si>
  <si>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</si>
  <si>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</si>
  <si>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</si>
  <si>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</si>
  <si>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</si>
  <si>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</si>
  <si>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</si>
  <si>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</si>
  <si>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</si>
  <si>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</si>
  <si>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</si>
  <si>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</si>
  <si>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</si>
  <si>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</si>
  <si>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</si>
  <si>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&lt;0.0003</t>
  </si>
  <si>
    <t>&lt;0.1</t>
  </si>
  <si>
    <t>&lt;0.005</t>
  </si>
  <si>
    <t>&lt;0.0002</t>
  </si>
  <si>
    <t>&lt;0.002</t>
  </si>
  <si>
    <t>&lt;0.0004</t>
  </si>
  <si>
    <t>&lt;0.004</t>
  </si>
  <si>
    <t>&lt;0.0005</t>
  </si>
  <si>
    <t>&lt;0.0006</t>
  </si>
  <si>
    <t>&lt;0.001</t>
  </si>
  <si>
    <t>C</t>
    <phoneticPr fontId="5"/>
  </si>
  <si>
    <t>&lt;0.5</t>
  </si>
  <si>
    <t>ホルムアルデヒド（水生生物）</t>
    <phoneticPr fontId="5"/>
  </si>
  <si>
    <t>フェノ－ル（水生生物）</t>
    <phoneticPr fontId="5"/>
  </si>
  <si>
    <t>クロロホルム(水生生物）</t>
    <phoneticPr fontId="5"/>
  </si>
  <si>
    <t>晴</t>
  </si>
  <si>
    <t>微土臭</t>
  </si>
  <si>
    <t>淡黄色</t>
  </si>
  <si>
    <t>15:00</t>
  </si>
  <si>
    <t>PFOS及びPFOA</t>
    <rPh sb="4" eb="5">
      <t>オヨ</t>
    </rPh>
    <phoneticPr fontId="3"/>
  </si>
  <si>
    <t>PFOS</t>
  </si>
  <si>
    <t>PFOS直鎖体</t>
    <rPh sb="4" eb="6">
      <t>チョクサ</t>
    </rPh>
    <rPh sb="6" eb="7">
      <t>タイ</t>
    </rPh>
    <phoneticPr fontId="3"/>
  </si>
  <si>
    <t>PFOA</t>
  </si>
  <si>
    <t>PFOA直鎖体</t>
    <rPh sb="4" eb="6">
      <t>チョクサ</t>
    </rPh>
    <rPh sb="6" eb="7">
      <t>タイ</t>
    </rPh>
    <phoneticPr fontId="3"/>
  </si>
  <si>
    <t/>
  </si>
  <si>
    <t>m</t>
    <phoneticPr fontId="2"/>
  </si>
  <si>
    <t>/</t>
    <phoneticPr fontId="2"/>
  </si>
  <si>
    <t>n</t>
    <phoneticPr fontId="2"/>
  </si>
  <si>
    <t>最小値</t>
    <rPh sb="0" eb="2">
      <t>サイショウ</t>
    </rPh>
    <rPh sb="2" eb="3">
      <t>チ</t>
    </rPh>
    <phoneticPr fontId="2"/>
  </si>
  <si>
    <t>～</t>
    <phoneticPr fontId="2"/>
  </si>
  <si>
    <t>最大値</t>
    <rPh sb="0" eb="2">
      <t>サイダイ</t>
    </rPh>
    <rPh sb="2" eb="3">
      <t>チ</t>
    </rPh>
    <phoneticPr fontId="2"/>
  </si>
  <si>
    <t>平均値</t>
    <rPh sb="0" eb="2">
      <t>ヘイキン</t>
    </rPh>
    <rPh sb="2" eb="3">
      <t>チ</t>
    </rPh>
    <phoneticPr fontId="2"/>
  </si>
  <si>
    <t>～</t>
  </si>
  <si>
    <t>21:00</t>
  </si>
  <si>
    <t>晴</t>
    <phoneticPr fontId="5"/>
  </si>
  <si>
    <t>15:20</t>
  </si>
  <si>
    <t>21:20</t>
  </si>
  <si>
    <t>10:10</t>
  </si>
  <si>
    <t>16:10</t>
  </si>
  <si>
    <t>22:10</t>
  </si>
  <si>
    <t>04:10</t>
  </si>
  <si>
    <t>11:10</t>
  </si>
  <si>
    <t>17:10</t>
  </si>
  <si>
    <t>23:10</t>
  </si>
  <si>
    <t>10:50</t>
  </si>
  <si>
    <t>18:50</t>
  </si>
  <si>
    <t>22:50</t>
  </si>
  <si>
    <t>微土臭</t>
    <rPh sb="1" eb="2">
      <t>ツチ</t>
    </rPh>
    <phoneticPr fontId="5"/>
  </si>
  <si>
    <t>曇</t>
  </si>
  <si>
    <t>&gt;30</t>
  </si>
  <si>
    <t>14:40</t>
  </si>
  <si>
    <t>&lt;0.006</t>
  </si>
  <si>
    <t>&lt;0.03</t>
  </si>
  <si>
    <t>&lt;0.0008</t>
  </si>
  <si>
    <t>&lt;0.0001</t>
  </si>
  <si>
    <t>&lt;0.06</t>
  </si>
  <si>
    <t>&lt;0.04</t>
  </si>
  <si>
    <t>&lt;0.007</t>
  </si>
  <si>
    <t>&lt;0.00003</t>
  </si>
  <si>
    <t>16:50</t>
  </si>
  <si>
    <t>22:45</t>
  </si>
  <si>
    <t>&lt;0.02</t>
  </si>
  <si>
    <t>17:30</t>
  </si>
  <si>
    <t>23:05</t>
  </si>
  <si>
    <t>10:00</t>
  </si>
  <si>
    <t>15:50</t>
  </si>
  <si>
    <t>21:58</t>
  </si>
  <si>
    <t>15:10</t>
  </si>
  <si>
    <t>21:35</t>
  </si>
  <si>
    <t>－</t>
    <phoneticPr fontId="5"/>
  </si>
  <si>
    <t>生物B</t>
    <rPh sb="0" eb="2">
      <t>セイブツ</t>
    </rPh>
    <phoneticPr fontId="5"/>
  </si>
  <si>
    <t>晴</t>
    <rPh sb="0" eb="1">
      <t>ハレ</t>
    </rPh>
    <phoneticPr fontId="5"/>
  </si>
  <si>
    <t>-</t>
    <phoneticPr fontId="5"/>
  </si>
  <si>
    <t>/</t>
    <phoneticPr fontId="5"/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</si>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</sst>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76" formatCode="m/d"/>
    <numFmt numFmtId="177" formatCode="0.0"/>
    <numFmt numFmtId="178" formatCode="h:mm;@"/>
    <numFmt numFmtId="179" formatCode="0.0_ "/>
    <numFmt numFmtId="180" formatCode="0.00_);[Red]\(0.00\)"/>
    <numFmt numFmtId="181" formatCode="0.0_);[Red]\(0.0\)"/>
    <numFmt numFmtId="182" formatCode="0.000_ "/>
    <numFmt numFmtId="183" formatCode="0.00_ "/>
    <numFmt numFmtId="184" formatCode="0_ "/>
    <numFmt numFmtId="185" formatCode="#,##0.0_);[Red]\(#,##0.0\)"/>
    <numFmt numFmtId="186" formatCode="0.000_);[Red]\(0.000\)"/>
    <numFmt numFmtId="187" formatCode="0_);[Red]\(0\)"/>
    <numFmt numFmtId="188" formatCode="0.0000_ "/>
    <numFmt numFmtId="189" formatCode="0.000"/>
    <numFmt numFmtId="190" formatCode="0.0000"/>
    <numFmt numFmtId="191" formatCode="\&gt;0"/>
    <numFmt numFmtId="192" formatCode="\&lt;0.00"/>
    <numFmt numFmtId="193" formatCode="\&lt;0.000"/>
    <numFmt numFmtId="194" formatCode="\&lt;0.0"/>
    <numFmt numFmtId="195" formatCode="0.000000_ "/>
    <numFmt numFmtId="196" formatCode="\&lt;0.0000"/>
    <numFmt numFmtId="197" formatCode="0.00000_ "/>
    <numFmt numFmtId="198" formatCode="\&lt;0.00000"/>
    <numFmt numFmtId="199" formatCode="\&lt;0.0\ "/>
    <numFmt numFmtId="200" formatCode="\&lt;0"/>
    <numFmt numFmtId="201" formatCode="0.00000_);[Red]\(0.0000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35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20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176" fontId="7" fillId="0" borderId="4" xfId="0" applyNumberFormat="1" applyFont="1" applyFill="1" applyBorder="1" applyAlignment="1">
      <alignment horizontal="center" vertical="center" shrinkToFit="1"/>
    </xf>
    <xf numFmtId="176" fontId="9" fillId="0" borderId="4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178" fontId="6" fillId="0" borderId="3" xfId="0" applyNumberFormat="1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178" fontId="6" fillId="0" borderId="8" xfId="0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horizontal="center" vertical="center" shrinkToFit="1"/>
    </xf>
    <xf numFmtId="178" fontId="9" fillId="0" borderId="8" xfId="0" applyNumberFormat="1" applyFont="1" applyFill="1" applyBorder="1" applyAlignment="1">
      <alignment horizontal="center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178" fontId="7" fillId="0" borderId="12" xfId="0" applyNumberFormat="1" applyFont="1" applyFill="1" applyBorder="1" applyAlignment="1">
      <alignment horizontal="center" vertical="center" shrinkToFit="1"/>
    </xf>
    <xf numFmtId="178" fontId="9" fillId="0" borderId="12" xfId="0" applyNumberFormat="1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179" fontId="6" fillId="0" borderId="3" xfId="0" applyNumberFormat="1" applyFont="1" applyFill="1" applyBorder="1" applyAlignment="1">
      <alignment horizontal="center" vertical="center" shrinkToFit="1"/>
    </xf>
    <xf numFmtId="181" fontId="6" fillId="0" borderId="3" xfId="0" applyNumberFormat="1" applyFont="1" applyFill="1" applyBorder="1" applyAlignment="1">
      <alignment horizontal="center" vertical="center" shrinkToFit="1"/>
    </xf>
    <xf numFmtId="181" fontId="7" fillId="0" borderId="3" xfId="0" applyNumberFormat="1" applyFont="1" applyFill="1" applyBorder="1" applyAlignment="1">
      <alignment horizontal="center" vertical="center" shrinkToFit="1"/>
    </xf>
    <xf numFmtId="181" fontId="9" fillId="0" borderId="3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179" fontId="6" fillId="0" borderId="8" xfId="0" applyNumberFormat="1" applyFont="1" applyFill="1" applyBorder="1" applyAlignment="1">
      <alignment horizontal="center" vertical="center" shrinkToFit="1"/>
    </xf>
    <xf numFmtId="181" fontId="6" fillId="0" borderId="8" xfId="0" applyNumberFormat="1" applyFont="1" applyFill="1" applyBorder="1" applyAlignment="1">
      <alignment horizontal="center" vertical="center" shrinkToFit="1"/>
    </xf>
    <xf numFmtId="181" fontId="7" fillId="0" borderId="8" xfId="0" applyNumberFormat="1" applyFont="1" applyFill="1" applyBorder="1" applyAlignment="1">
      <alignment horizontal="center" vertical="center" shrinkToFit="1"/>
    </xf>
    <xf numFmtId="181" fontId="9" fillId="0" borderId="8" xfId="0" applyNumberFormat="1" applyFont="1" applyFill="1" applyBorder="1" applyAlignment="1">
      <alignment horizontal="center" vertical="center" shrinkToFit="1"/>
    </xf>
    <xf numFmtId="181" fontId="7" fillId="0" borderId="6" xfId="0" applyNumberFormat="1" applyFont="1" applyFill="1" applyBorder="1" applyAlignment="1">
      <alignment horizontal="center" vertical="center" shrinkToFit="1"/>
    </xf>
    <xf numFmtId="177" fontId="7" fillId="0" borderId="7" xfId="0" applyNumberFormat="1" applyFont="1" applyFill="1" applyBorder="1" applyAlignment="1">
      <alignment horizontal="center" vertical="center" shrinkToFit="1"/>
    </xf>
    <xf numFmtId="181" fontId="3" fillId="0" borderId="0" xfId="0" applyNumberFormat="1" applyFont="1" applyFill="1" applyAlignment="1">
      <alignment horizontal="center" vertical="center"/>
    </xf>
    <xf numFmtId="0" fontId="6" fillId="0" borderId="11" xfId="0" applyFont="1" applyFill="1" applyBorder="1" applyAlignment="1">
      <alignment horizontal="center" vertical="center" shrinkToFit="1"/>
    </xf>
    <xf numFmtId="185" fontId="6" fillId="0" borderId="3" xfId="0" applyNumberFormat="1" applyFont="1" applyFill="1" applyBorder="1" applyAlignment="1">
      <alignment horizontal="center" vertical="center" shrinkToFit="1"/>
    </xf>
    <xf numFmtId="185" fontId="9" fillId="0" borderId="3" xfId="0" applyNumberFormat="1" applyFont="1" applyFill="1" applyBorder="1" applyAlignment="1">
      <alignment horizontal="center" vertical="center" shrinkToFit="1"/>
    </xf>
    <xf numFmtId="185" fontId="6" fillId="0" borderId="8" xfId="0" applyNumberFormat="1" applyFont="1" applyFill="1" applyBorder="1" applyAlignment="1">
      <alignment horizontal="center" vertical="center" shrinkToFit="1"/>
    </xf>
    <xf numFmtId="185" fontId="9" fillId="0" borderId="8" xfId="0" applyNumberFormat="1" applyFont="1" applyFill="1" applyBorder="1" applyAlignment="1">
      <alignment horizontal="center" vertical="center" shrinkToFit="1"/>
    </xf>
    <xf numFmtId="177" fontId="7" fillId="0" borderId="6" xfId="0" applyNumberFormat="1" applyFont="1" applyFill="1" applyBorder="1" applyAlignment="1">
      <alignment horizontal="center" vertical="center" shrinkToFit="1"/>
    </xf>
    <xf numFmtId="179" fontId="7" fillId="0" borderId="8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 shrinkToFit="1"/>
    </xf>
    <xf numFmtId="180" fontId="7" fillId="0" borderId="3" xfId="0" applyNumberFormat="1" applyFont="1" applyFill="1" applyBorder="1" applyAlignment="1">
      <alignment horizontal="center" vertical="center" shrinkToFit="1"/>
    </xf>
    <xf numFmtId="180" fontId="6" fillId="0" borderId="8" xfId="0" applyNumberFormat="1" applyFont="1" applyFill="1" applyBorder="1" applyAlignment="1">
      <alignment horizontal="center" vertical="center" shrinkToFit="1"/>
    </xf>
    <xf numFmtId="180" fontId="7" fillId="0" borderId="8" xfId="0" applyNumberFormat="1" applyFont="1" applyFill="1" applyBorder="1" applyAlignment="1">
      <alignment horizontal="center" vertical="center" shrinkToFit="1"/>
    </xf>
    <xf numFmtId="180" fontId="7" fillId="0" borderId="6" xfId="0" applyNumberFormat="1" applyFont="1" applyFill="1" applyBorder="1" applyAlignment="1">
      <alignment horizontal="center" vertical="center" shrinkToFit="1"/>
    </xf>
    <xf numFmtId="180" fontId="7" fillId="0" borderId="7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191" fontId="6" fillId="0" borderId="3" xfId="0" applyNumberFormat="1" applyFont="1" applyFill="1" applyBorder="1" applyAlignment="1">
      <alignment horizontal="center" vertical="center" shrinkToFit="1"/>
    </xf>
    <xf numFmtId="191" fontId="7" fillId="0" borderId="3" xfId="0" applyNumberFormat="1" applyFont="1" applyFill="1" applyBorder="1" applyAlignment="1">
      <alignment horizontal="center" vertical="center" shrinkToFit="1"/>
    </xf>
    <xf numFmtId="191" fontId="6" fillId="0" borderId="8" xfId="0" applyNumberFormat="1" applyFont="1" applyFill="1" applyBorder="1" applyAlignment="1">
      <alignment horizontal="center" vertical="center" shrinkToFit="1"/>
    </xf>
    <xf numFmtId="191" fontId="7" fillId="0" borderId="8" xfId="0" applyNumberFormat="1" applyFont="1" applyFill="1" applyBorder="1" applyAlignment="1">
      <alignment horizontal="center" vertical="center" shrinkToFit="1"/>
    </xf>
    <xf numFmtId="191" fontId="7" fillId="0" borderId="6" xfId="0" applyNumberFormat="1" applyFont="1" applyFill="1" applyBorder="1" applyAlignment="1">
      <alignment horizontal="center" vertical="center" shrinkToFit="1"/>
    </xf>
    <xf numFmtId="191" fontId="7" fillId="0" borderId="7" xfId="0" applyNumberFormat="1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191" fontId="6" fillId="0" borderId="12" xfId="0" applyNumberFormat="1" applyFont="1" applyFill="1" applyBorder="1" applyAlignment="1">
      <alignment horizontal="center" vertical="center" shrinkToFit="1"/>
    </xf>
    <xf numFmtId="191" fontId="7" fillId="0" borderId="12" xfId="0" applyNumberFormat="1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179" fontId="7" fillId="0" borderId="3" xfId="0" applyNumberFormat="1" applyFont="1" applyFill="1" applyBorder="1" applyAlignment="1">
      <alignment horizontal="center" vertical="center" shrinkToFit="1"/>
    </xf>
    <xf numFmtId="177" fontId="7" fillId="0" borderId="8" xfId="0" applyNumberFormat="1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179" fontId="6" fillId="0" borderId="19" xfId="0" applyNumberFormat="1" applyFont="1" applyFill="1" applyBorder="1" applyAlignment="1">
      <alignment horizontal="center" vertical="center" shrinkToFit="1"/>
    </xf>
    <xf numFmtId="179" fontId="7" fillId="0" borderId="19" xfId="0" applyNumberFormat="1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187" fontId="6" fillId="0" borderId="8" xfId="3" applyNumberFormat="1" applyFont="1" applyFill="1" applyBorder="1" applyAlignment="1">
      <alignment horizontal="center" vertical="center" shrinkToFit="1"/>
    </xf>
    <xf numFmtId="187" fontId="7" fillId="0" borderId="8" xfId="0" applyNumberFormat="1" applyFont="1" applyFill="1" applyBorder="1" applyAlignment="1">
      <alignment horizontal="center" vertical="center" shrinkToFit="1"/>
    </xf>
    <xf numFmtId="184" fontId="6" fillId="0" borderId="7" xfId="0" applyNumberFormat="1" applyFont="1" applyFill="1" applyBorder="1" applyAlignment="1">
      <alignment horizontal="center" vertical="center" shrinkToFit="1"/>
    </xf>
    <xf numFmtId="187" fontId="3" fillId="0" borderId="0" xfId="0" applyNumberFormat="1" applyFont="1" applyFill="1" applyAlignment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 shrinkToFit="1"/>
    </xf>
    <xf numFmtId="179" fontId="6" fillId="0" borderId="7" xfId="0" applyNumberFormat="1" applyFont="1" applyFill="1" applyBorder="1" applyAlignment="1">
      <alignment horizontal="center" vertical="center" shrinkToFit="1"/>
    </xf>
    <xf numFmtId="187" fontId="6" fillId="0" borderId="19" xfId="0" applyNumberFormat="1" applyFont="1" applyFill="1" applyBorder="1" applyAlignment="1">
      <alignment horizontal="center" vertical="center" shrinkToFit="1"/>
    </xf>
    <xf numFmtId="187" fontId="7" fillId="0" borderId="19" xfId="0" applyNumberFormat="1" applyFont="1" applyFill="1" applyBorder="1" applyAlignment="1">
      <alignment horizontal="center" vertical="center" shrinkToFit="1"/>
    </xf>
    <xf numFmtId="184" fontId="6" fillId="0" borderId="17" xfId="0" applyNumberFormat="1" applyFont="1" applyFill="1" applyBorder="1" applyAlignment="1">
      <alignment horizontal="center" vertical="center" shrinkToFit="1"/>
    </xf>
    <xf numFmtId="184" fontId="6" fillId="0" borderId="16" xfId="0" applyNumberFormat="1" applyFont="1" applyFill="1" applyBorder="1" applyAlignment="1">
      <alignment horizontal="center" vertical="center" shrinkToFit="1"/>
    </xf>
    <xf numFmtId="184" fontId="6" fillId="0" borderId="19" xfId="0" applyNumberFormat="1" applyFont="1" applyFill="1" applyBorder="1" applyAlignment="1">
      <alignment horizontal="center" vertical="center" shrinkToFit="1"/>
    </xf>
    <xf numFmtId="181" fontId="6" fillId="0" borderId="8" xfId="1" applyNumberFormat="1" applyFont="1" applyFill="1" applyBorder="1" applyAlignment="1">
      <alignment horizontal="center" vertical="center" shrinkToFit="1"/>
    </xf>
    <xf numFmtId="181" fontId="6" fillId="0" borderId="6" xfId="0" applyNumberFormat="1" applyFont="1" applyFill="1" applyBorder="1" applyAlignment="1">
      <alignment horizontal="center" vertical="center" shrinkToFit="1"/>
    </xf>
    <xf numFmtId="11" fontId="7" fillId="0" borderId="0" xfId="0" applyNumberFormat="1" applyFont="1" applyFill="1" applyAlignment="1">
      <alignment horizontal="center" vertical="center" shrinkToFit="1"/>
    </xf>
    <xf numFmtId="181" fontId="6" fillId="0" borderId="7" xfId="0" applyNumberFormat="1" applyFont="1" applyFill="1" applyBorder="1" applyAlignment="1">
      <alignment horizontal="center" vertical="center" shrinkToFit="1"/>
    </xf>
    <xf numFmtId="2" fontId="6" fillId="0" borderId="8" xfId="0" applyNumberFormat="1" applyFont="1" applyFill="1" applyBorder="1" applyAlignment="1">
      <alignment horizontal="center" vertical="center" shrinkToFit="1"/>
    </xf>
    <xf numFmtId="180" fontId="6" fillId="0" borderId="6" xfId="0" applyNumberFormat="1" applyFont="1" applyFill="1" applyBorder="1" applyAlignment="1">
      <alignment horizontal="center" vertical="center" shrinkToFit="1"/>
    </xf>
    <xf numFmtId="180" fontId="6" fillId="0" borderId="7" xfId="0" applyNumberFormat="1" applyFont="1" applyFill="1" applyBorder="1" applyAlignment="1">
      <alignment horizontal="center" vertical="center" shrinkToFit="1"/>
    </xf>
    <xf numFmtId="186" fontId="7" fillId="0" borderId="8" xfId="0" applyNumberFormat="1" applyFont="1" applyFill="1" applyBorder="1" applyAlignment="1">
      <alignment horizontal="center" vertical="center" shrinkToFit="1"/>
    </xf>
    <xf numFmtId="189" fontId="7" fillId="0" borderId="8" xfId="0" applyNumberFormat="1" applyFont="1" applyFill="1" applyBorder="1" applyAlignment="1">
      <alignment horizontal="center" vertical="center" shrinkToFit="1"/>
    </xf>
    <xf numFmtId="186" fontId="3" fillId="0" borderId="0" xfId="0" applyNumberFormat="1" applyFont="1" applyFill="1" applyAlignment="1">
      <alignment horizontal="center" vertical="center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81" fontId="6" fillId="0" borderId="22" xfId="0" applyNumberFormat="1" applyFont="1" applyFill="1" applyBorder="1" applyAlignment="1">
      <alignment horizontal="center" vertical="center" shrinkToFit="1"/>
    </xf>
    <xf numFmtId="181" fontId="7" fillId="0" borderId="22" xfId="0" applyNumberFormat="1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shrinkToFit="1"/>
    </xf>
    <xf numFmtId="198" fontId="7" fillId="0" borderId="22" xfId="0" applyNumberFormat="1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198" fontId="7" fillId="0" borderId="23" xfId="0" applyNumberFormat="1" applyFont="1" applyFill="1" applyBorder="1" applyAlignment="1">
      <alignment horizontal="center" vertical="center" shrinkToFit="1"/>
    </xf>
    <xf numFmtId="198" fontId="7" fillId="0" borderId="20" xfId="0" applyNumberFormat="1" applyFont="1" applyFill="1" applyBorder="1" applyAlignment="1">
      <alignment horizontal="center" vertical="center" shrinkToFit="1"/>
    </xf>
    <xf numFmtId="0" fontId="8" fillId="0" borderId="0" xfId="0" applyFont="1" applyFill="1"/>
    <xf numFmtId="181" fontId="6" fillId="0" borderId="12" xfId="0" applyNumberFormat="1" applyFont="1" applyFill="1" applyBorder="1" applyAlignment="1">
      <alignment horizontal="center" vertical="center" shrinkToFit="1"/>
    </xf>
    <xf numFmtId="181" fontId="7" fillId="0" borderId="12" xfId="0" applyNumberFormat="1" applyFont="1" applyFill="1" applyBorder="1" applyAlignment="1">
      <alignment horizontal="center" vertical="center" shrinkToFit="1"/>
    </xf>
    <xf numFmtId="196" fontId="7" fillId="0" borderId="12" xfId="0" applyNumberFormat="1" applyFont="1" applyFill="1" applyBorder="1" applyAlignment="1">
      <alignment horizontal="center" vertical="center" shrinkToFit="1"/>
    </xf>
    <xf numFmtId="190" fontId="7" fillId="0" borderId="12" xfId="0" applyNumberFormat="1" applyFont="1" applyFill="1" applyBorder="1" applyAlignment="1">
      <alignment horizontal="center" vertical="center" shrinkToFit="1"/>
    </xf>
    <xf numFmtId="196" fontId="7" fillId="0" borderId="3" xfId="0" applyNumberFormat="1" applyFont="1" applyFill="1" applyBorder="1" applyAlignment="1">
      <alignment horizontal="center" vertical="center" shrinkToFit="1"/>
    </xf>
    <xf numFmtId="194" fontId="7" fillId="0" borderId="8" xfId="0" applyNumberFormat="1" applyFont="1" applyFill="1" applyBorder="1" applyAlignment="1">
      <alignment horizontal="center" vertical="center" shrinkToFit="1"/>
    </xf>
    <xf numFmtId="193" fontId="7" fillId="0" borderId="8" xfId="0" applyNumberFormat="1" applyFont="1" applyFill="1" applyBorder="1" applyAlignment="1">
      <alignment horizontal="center" vertical="center" shrinkToFit="1"/>
    </xf>
    <xf numFmtId="182" fontId="6" fillId="0" borderId="8" xfId="0" applyNumberFormat="1" applyFont="1" applyFill="1" applyBorder="1" applyAlignment="1">
      <alignment horizontal="center" vertical="center" shrinkToFit="1"/>
    </xf>
    <xf numFmtId="189" fontId="3" fillId="0" borderId="0" xfId="0" applyNumberFormat="1" applyFont="1" applyFill="1" applyAlignment="1">
      <alignment horizontal="center" vertical="center"/>
    </xf>
    <xf numFmtId="181" fontId="6" fillId="0" borderId="19" xfId="0" applyNumberFormat="1" applyFont="1" applyFill="1" applyBorder="1" applyAlignment="1">
      <alignment horizontal="center" vertical="center" shrinkToFit="1"/>
    </xf>
    <xf numFmtId="181" fontId="9" fillId="0" borderId="19" xfId="0" applyNumberFormat="1" applyFont="1" applyFill="1" applyBorder="1" applyAlignment="1">
      <alignment horizontal="center" vertical="center" shrinkToFit="1"/>
    </xf>
    <xf numFmtId="192" fontId="7" fillId="0" borderId="19" xfId="0" applyNumberFormat="1" applyFont="1" applyFill="1" applyBorder="1" applyAlignment="1">
      <alignment horizontal="center" vertical="center" shrinkToFit="1"/>
    </xf>
    <xf numFmtId="192" fontId="6" fillId="0" borderId="17" xfId="0" applyNumberFormat="1" applyFont="1" applyFill="1" applyBorder="1" applyAlignment="1">
      <alignment horizontal="center" vertical="center" shrinkToFit="1"/>
    </xf>
    <xf numFmtId="192" fontId="6" fillId="0" borderId="16" xfId="0" applyNumberFormat="1" applyFont="1" applyFill="1" applyBorder="1" applyAlignment="1">
      <alignment horizontal="center" vertical="center" shrinkToFit="1"/>
    </xf>
    <xf numFmtId="192" fontId="6" fillId="0" borderId="19" xfId="0" applyNumberFormat="1" applyFont="1" applyFill="1" applyBorder="1" applyAlignment="1">
      <alignment horizontal="center" vertical="center" shrinkToFit="1"/>
    </xf>
    <xf numFmtId="192" fontId="7" fillId="0" borderId="8" xfId="0" applyNumberFormat="1" applyFont="1" applyFill="1" applyBorder="1" applyAlignment="1">
      <alignment horizontal="center" vertical="center" shrinkToFit="1"/>
    </xf>
    <xf numFmtId="181" fontId="7" fillId="0" borderId="19" xfId="0" applyNumberFormat="1" applyFont="1" applyFill="1" applyBorder="1" applyAlignment="1">
      <alignment horizontal="center" vertical="center" shrinkToFit="1"/>
    </xf>
    <xf numFmtId="196" fontId="7" fillId="0" borderId="8" xfId="0" applyNumberFormat="1" applyFont="1" applyFill="1" applyBorder="1" applyAlignment="1">
      <alignment horizontal="center" vertical="center" shrinkToFit="1"/>
    </xf>
    <xf numFmtId="193" fontId="7" fillId="0" borderId="19" xfId="0" applyNumberFormat="1" applyFont="1" applyFill="1" applyBorder="1" applyAlignment="1">
      <alignment horizontal="center" vertical="center" shrinkToFit="1"/>
    </xf>
    <xf numFmtId="179" fontId="6" fillId="0" borderId="17" xfId="0" applyNumberFormat="1" applyFont="1" applyFill="1" applyBorder="1" applyAlignment="1">
      <alignment horizontal="center" vertical="center" shrinkToFit="1"/>
    </xf>
    <xf numFmtId="179" fontId="6" fillId="0" borderId="16" xfId="0" applyNumberFormat="1" applyFont="1" applyFill="1" applyBorder="1" applyAlignment="1">
      <alignment horizontal="center" vertical="center" shrinkToFit="1"/>
    </xf>
    <xf numFmtId="180" fontId="6" fillId="0" borderId="22" xfId="0" applyNumberFormat="1" applyFont="1" applyFill="1" applyBorder="1" applyAlignment="1">
      <alignment horizontal="center" vertical="center" shrinkToFit="1"/>
    </xf>
    <xf numFmtId="180" fontId="9" fillId="0" borderId="22" xfId="0" applyNumberFormat="1" applyFont="1" applyFill="1" applyBorder="1" applyAlignment="1">
      <alignment horizontal="center" vertical="center" shrinkToFit="1"/>
    </xf>
    <xf numFmtId="180" fontId="7" fillId="0" borderId="22" xfId="0" applyNumberFormat="1" applyFont="1" applyFill="1" applyBorder="1" applyAlignment="1">
      <alignment horizontal="center" vertical="center" shrinkToFit="1"/>
    </xf>
    <xf numFmtId="0" fontId="7" fillId="0" borderId="22" xfId="0" applyFont="1" applyFill="1" applyBorder="1" applyAlignment="1">
      <alignment horizontal="center" vertical="center" shrinkToFit="1"/>
    </xf>
    <xf numFmtId="183" fontId="6" fillId="0" borderId="23" xfId="0" applyNumberFormat="1" applyFont="1" applyFill="1" applyBorder="1" applyAlignment="1">
      <alignment horizontal="center" vertical="center" shrinkToFit="1"/>
    </xf>
    <xf numFmtId="183" fontId="6" fillId="0" borderId="20" xfId="0" applyNumberFormat="1" applyFont="1" applyFill="1" applyBorder="1" applyAlignment="1">
      <alignment horizontal="center" vertical="center" shrinkToFit="1"/>
    </xf>
    <xf numFmtId="183" fontId="6" fillId="0" borderId="22" xfId="0" applyNumberFormat="1" applyFont="1" applyFill="1" applyBorder="1" applyAlignment="1">
      <alignment horizontal="center" vertical="center" shrinkToFit="1"/>
    </xf>
    <xf numFmtId="180" fontId="9" fillId="0" borderId="8" xfId="0" applyNumberFormat="1" applyFont="1" applyFill="1" applyBorder="1" applyAlignment="1">
      <alignment horizontal="center" vertical="center" shrinkToFit="1"/>
    </xf>
    <xf numFmtId="183" fontId="6" fillId="0" borderId="6" xfId="0" applyNumberFormat="1" applyFont="1" applyFill="1" applyBorder="1" applyAlignment="1">
      <alignment horizontal="center" vertical="center" shrinkToFit="1"/>
    </xf>
    <xf numFmtId="183" fontId="6" fillId="0" borderId="7" xfId="0" applyNumberFormat="1" applyFont="1" applyFill="1" applyBorder="1" applyAlignment="1">
      <alignment horizontal="center" vertical="center" shrinkToFit="1"/>
    </xf>
    <xf numFmtId="183" fontId="6" fillId="0" borderId="8" xfId="0" applyNumberFormat="1" applyFont="1" applyFill="1" applyBorder="1" applyAlignment="1">
      <alignment horizontal="center" vertical="center" shrinkToFit="1"/>
    </xf>
    <xf numFmtId="181" fontId="9" fillId="0" borderId="12" xfId="0" applyNumberFormat="1" applyFont="1" applyFill="1" applyBorder="1" applyAlignment="1">
      <alignment horizontal="center" vertical="center" shrinkToFit="1"/>
    </xf>
    <xf numFmtId="192" fontId="7" fillId="0" borderId="12" xfId="0" applyNumberFormat="1" applyFont="1" applyFill="1" applyBorder="1" applyAlignment="1">
      <alignment horizontal="center" vertical="center" shrinkToFit="1"/>
    </xf>
    <xf numFmtId="194" fontId="6" fillId="0" borderId="3" xfId="0" applyNumberFormat="1" applyFont="1" applyFill="1" applyBorder="1" applyAlignment="1">
      <alignment horizontal="center" vertical="center" shrinkToFit="1"/>
    </xf>
    <xf numFmtId="194" fontId="7" fillId="0" borderId="3" xfId="0" applyNumberFormat="1" applyFont="1" applyFill="1" applyBorder="1" applyAlignment="1">
      <alignment horizontal="center" vertical="center" shrinkToFit="1"/>
    </xf>
    <xf numFmtId="194" fontId="6" fillId="0" borderId="13" xfId="0" applyNumberFormat="1" applyFont="1" applyFill="1" applyBorder="1" applyAlignment="1">
      <alignment horizontal="center" vertical="center" shrinkToFit="1"/>
    </xf>
    <xf numFmtId="194" fontId="6" fillId="0" borderId="15" xfId="0" applyNumberFormat="1" applyFont="1" applyFill="1" applyBorder="1" applyAlignment="1">
      <alignment horizontal="center" vertical="center" shrinkToFit="1"/>
    </xf>
    <xf numFmtId="180" fontId="7" fillId="0" borderId="19" xfId="0" applyNumberFormat="1" applyFont="1" applyFill="1" applyBorder="1" applyAlignment="1">
      <alignment horizontal="center" vertical="center" shrinkToFit="1"/>
    </xf>
    <xf numFmtId="181" fontId="9" fillId="0" borderId="22" xfId="0" applyNumberFormat="1" applyFont="1" applyFill="1" applyBorder="1" applyAlignment="1">
      <alignment horizontal="center" vertical="center" shrinkToFit="1"/>
    </xf>
    <xf numFmtId="192" fontId="7" fillId="0" borderId="22" xfId="0" applyNumberFormat="1" applyFont="1" applyFill="1" applyBorder="1" applyAlignment="1">
      <alignment horizontal="center" vertical="center" shrinkToFit="1"/>
    </xf>
    <xf numFmtId="0" fontId="7" fillId="0" borderId="23" xfId="0" applyFont="1" applyFill="1" applyBorder="1" applyAlignment="1">
      <alignment horizontal="center" vertical="center" shrinkToFit="1"/>
    </xf>
    <xf numFmtId="183" fontId="7" fillId="0" borderId="19" xfId="0" applyNumberFormat="1" applyFont="1" applyFill="1" applyBorder="1" applyAlignment="1">
      <alignment horizontal="center" vertical="center" shrinkToFit="1"/>
    </xf>
    <xf numFmtId="183" fontId="7" fillId="0" borderId="17" xfId="0" applyNumberFormat="1" applyFont="1" applyFill="1" applyBorder="1" applyAlignment="1">
      <alignment horizontal="center" vertical="center" shrinkToFit="1"/>
    </xf>
    <xf numFmtId="183" fontId="7" fillId="0" borderId="16" xfId="0" applyNumberFormat="1" applyFont="1" applyFill="1" applyBorder="1" applyAlignment="1">
      <alignment horizontal="center" vertical="center" shrinkToFit="1"/>
    </xf>
    <xf numFmtId="179" fontId="7" fillId="0" borderId="6" xfId="0" applyNumberFormat="1" applyFont="1" applyFill="1" applyBorder="1" applyAlignment="1">
      <alignment horizontal="center" vertical="center" shrinkToFit="1"/>
    </xf>
    <xf numFmtId="179" fontId="7" fillId="0" borderId="7" xfId="0" applyNumberFormat="1" applyFont="1" applyFill="1" applyBorder="1" applyAlignment="1">
      <alignment horizontal="center" vertical="center" shrinkToFit="1"/>
    </xf>
    <xf numFmtId="183" fontId="7" fillId="0" borderId="8" xfId="0" applyNumberFormat="1" applyFont="1" applyFill="1" applyBorder="1" applyAlignment="1">
      <alignment horizontal="center" vertical="center" shrinkToFit="1"/>
    </xf>
    <xf numFmtId="183" fontId="7" fillId="0" borderId="6" xfId="0" applyNumberFormat="1" applyFont="1" applyFill="1" applyBorder="1" applyAlignment="1">
      <alignment horizontal="center" vertical="center" shrinkToFit="1"/>
    </xf>
    <xf numFmtId="183" fontId="7" fillId="0" borderId="7" xfId="0" applyNumberFormat="1" applyFont="1" applyFill="1" applyBorder="1" applyAlignment="1">
      <alignment horizontal="center" vertical="center" shrinkToFit="1"/>
    </xf>
    <xf numFmtId="188" fontId="7" fillId="0" borderId="8" xfId="0" applyNumberFormat="1" applyFont="1" applyFill="1" applyBorder="1" applyAlignment="1">
      <alignment horizontal="center" vertical="center" shrinkToFit="1"/>
    </xf>
    <xf numFmtId="195" fontId="7" fillId="0" borderId="8" xfId="0" applyNumberFormat="1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186" fontId="6" fillId="0" borderId="8" xfId="0" applyNumberFormat="1" applyFont="1" applyFill="1" applyBorder="1" applyAlignment="1">
      <alignment horizontal="center" vertical="center" shrinkToFit="1"/>
    </xf>
    <xf numFmtId="187" fontId="7" fillId="0" borderId="7" xfId="0" applyNumberFormat="1" applyFont="1" applyFill="1" applyBorder="1" applyAlignment="1">
      <alignment horizontal="center" vertical="center" shrinkToFit="1"/>
    </xf>
    <xf numFmtId="187" fontId="6" fillId="0" borderId="8" xfId="0" applyNumberFormat="1" applyFont="1" applyFill="1" applyBorder="1" applyAlignment="1">
      <alignment horizontal="center" vertical="center" shrinkToFit="1"/>
    </xf>
    <xf numFmtId="187" fontId="7" fillId="0" borderId="20" xfId="0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84" fontId="3" fillId="0" borderId="0" xfId="0" applyNumberFormat="1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183" fontId="3" fillId="0" borderId="0" xfId="0" applyNumberFormat="1" applyFont="1" applyFill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shrinkToFit="1"/>
    </xf>
    <xf numFmtId="192" fontId="3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 shrinkToFit="1"/>
    </xf>
    <xf numFmtId="49" fontId="7" fillId="0" borderId="10" xfId="0" applyNumberFormat="1" applyFont="1" applyFill="1" applyBorder="1" applyAlignment="1">
      <alignment horizontal="center" vertical="center" shrinkToFit="1"/>
    </xf>
    <xf numFmtId="181" fontId="7" fillId="0" borderId="7" xfId="0" applyNumberFormat="1" applyFont="1" applyFill="1" applyBorder="1" applyAlignment="1">
      <alignment horizontal="center" vertical="center" shrinkToFit="1"/>
    </xf>
    <xf numFmtId="192" fontId="7" fillId="0" borderId="6" xfId="0" applyNumberFormat="1" applyFont="1" applyFill="1" applyBorder="1" applyAlignment="1">
      <alignment horizontal="center" vertical="center" shrinkToFit="1"/>
    </xf>
    <xf numFmtId="198" fontId="7" fillId="0" borderId="19" xfId="0" applyNumberFormat="1" applyFont="1" applyFill="1" applyBorder="1" applyAlignment="1">
      <alignment horizontal="center" vertical="center" shrinkToFit="1"/>
    </xf>
    <xf numFmtId="197" fontId="7" fillId="0" borderId="19" xfId="0" applyNumberFormat="1" applyFont="1" applyFill="1" applyBorder="1" applyAlignment="1">
      <alignment horizontal="center" vertical="center" shrinkToFit="1"/>
    </xf>
    <xf numFmtId="191" fontId="3" fillId="0" borderId="0" xfId="0" applyNumberFormat="1" applyFont="1" applyFill="1" applyAlignment="1">
      <alignment horizontal="center" vertical="center"/>
    </xf>
    <xf numFmtId="193" fontId="6" fillId="0" borderId="8" xfId="0" applyNumberFormat="1" applyFont="1" applyFill="1" applyBorder="1" applyAlignment="1">
      <alignment horizontal="center" vertical="center" shrinkToFit="1"/>
    </xf>
    <xf numFmtId="197" fontId="6" fillId="0" borderId="19" xfId="0" applyNumberFormat="1" applyFont="1" applyFill="1" applyBorder="1" applyAlignment="1">
      <alignment horizontal="center" vertical="center" shrinkToFit="1"/>
    </xf>
    <xf numFmtId="196" fontId="6" fillId="0" borderId="8" xfId="0" applyNumberFormat="1" applyFont="1" applyFill="1" applyBorder="1" applyAlignment="1">
      <alignment horizontal="center" vertical="center" shrinkToFit="1"/>
    </xf>
    <xf numFmtId="195" fontId="6" fillId="0" borderId="8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177" fontId="7" fillId="0" borderId="19" xfId="0" applyNumberFormat="1" applyFont="1" applyFill="1" applyBorder="1" applyAlignment="1">
      <alignment horizontal="center" vertical="center" shrinkToFit="1"/>
    </xf>
    <xf numFmtId="182" fontId="7" fillId="0" borderId="8" xfId="0" applyNumberFormat="1" applyFont="1" applyFill="1" applyBorder="1" applyAlignment="1">
      <alignment horizontal="center" vertical="center" shrinkToFit="1"/>
    </xf>
    <xf numFmtId="188" fontId="7" fillId="0" borderId="12" xfId="0" applyNumberFormat="1" applyFont="1" applyFill="1" applyBorder="1" applyAlignment="1">
      <alignment horizontal="center" vertical="center" shrinkToFit="1"/>
    </xf>
    <xf numFmtId="199" fontId="7" fillId="0" borderId="8" xfId="0" applyNumberFormat="1" applyFont="1" applyFill="1" applyBorder="1" applyAlignment="1">
      <alignment horizontal="center" vertical="center" shrinkToFit="1"/>
    </xf>
    <xf numFmtId="196" fontId="7" fillId="0" borderId="19" xfId="0" applyNumberFormat="1" applyFont="1" applyFill="1" applyBorder="1" applyAlignment="1">
      <alignment horizontal="center" vertical="center" shrinkToFit="1"/>
    </xf>
    <xf numFmtId="183" fontId="7" fillId="0" borderId="22" xfId="0" applyNumberFormat="1" applyFont="1" applyFill="1" applyBorder="1" applyAlignment="1">
      <alignment horizontal="center" vertical="center" shrinkToFit="1"/>
    </xf>
    <xf numFmtId="193" fontId="7" fillId="0" borderId="12" xfId="0" applyNumberFormat="1" applyFont="1" applyFill="1" applyBorder="1" applyAlignment="1">
      <alignment horizontal="center" vertical="center" shrinkToFit="1"/>
    </xf>
    <xf numFmtId="199" fontId="7" fillId="0" borderId="3" xfId="0" applyNumberFormat="1" applyFont="1" applyFill="1" applyBorder="1" applyAlignment="1">
      <alignment horizontal="center" vertical="center" shrinkToFit="1"/>
    </xf>
    <xf numFmtId="197" fontId="9" fillId="0" borderId="22" xfId="0" applyNumberFormat="1" applyFont="1" applyFill="1" applyBorder="1" applyAlignment="1">
      <alignment horizontal="center" vertical="center" shrinkToFit="1"/>
    </xf>
    <xf numFmtId="188" fontId="9" fillId="0" borderId="12" xfId="0" applyNumberFormat="1" applyFont="1" applyFill="1" applyBorder="1" applyAlignment="1">
      <alignment horizontal="center" vertical="center" shrinkToFit="1"/>
    </xf>
    <xf numFmtId="182" fontId="7" fillId="0" borderId="19" xfId="0" applyNumberFormat="1" applyFont="1" applyFill="1" applyBorder="1" applyAlignment="1">
      <alignment horizontal="center" vertical="center" shrinkToFit="1"/>
    </xf>
    <xf numFmtId="197" fontId="7" fillId="0" borderId="22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193" fontId="7" fillId="0" borderId="8" xfId="0" applyNumberFormat="1" applyFont="1" applyBorder="1" applyAlignment="1">
      <alignment horizontal="center" vertical="center" shrinkToFit="1"/>
    </xf>
    <xf numFmtId="196" fontId="7" fillId="0" borderId="8" xfId="0" applyNumberFormat="1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183" fontId="7" fillId="0" borderId="8" xfId="0" applyNumberFormat="1" applyFont="1" applyBorder="1" applyAlignment="1">
      <alignment horizontal="center" vertical="center" shrinkToFit="1"/>
    </xf>
    <xf numFmtId="188" fontId="7" fillId="0" borderId="8" xfId="0" applyNumberFormat="1" applyFont="1" applyBorder="1" applyAlignment="1">
      <alignment horizontal="center" vertical="center" shrinkToFit="1"/>
    </xf>
    <xf numFmtId="195" fontId="7" fillId="0" borderId="8" xfId="0" applyNumberFormat="1" applyFont="1" applyBorder="1" applyAlignment="1">
      <alignment horizontal="center" vertical="center" shrinkToFit="1"/>
    </xf>
    <xf numFmtId="187" fontId="7" fillId="0" borderId="2" xfId="0" applyNumberFormat="1" applyFont="1" applyFill="1" applyBorder="1" applyAlignment="1">
      <alignment horizontal="center" vertical="center" shrinkToFit="1"/>
    </xf>
    <xf numFmtId="187" fontId="7" fillId="0" borderId="11" xfId="0" applyNumberFormat="1" applyFont="1" applyFill="1" applyBorder="1" applyAlignment="1">
      <alignment horizontal="center" vertical="center" shrinkToFit="1"/>
    </xf>
    <xf numFmtId="187" fontId="7" fillId="0" borderId="15" xfId="0" applyNumberFormat="1" applyFont="1" applyFill="1" applyBorder="1" applyAlignment="1">
      <alignment horizontal="center" vertical="center" shrinkToFit="1"/>
    </xf>
    <xf numFmtId="184" fontId="7" fillId="0" borderId="8" xfId="0" applyNumberFormat="1" applyFont="1" applyFill="1" applyBorder="1" applyAlignment="1">
      <alignment horizontal="center" vertical="center" shrinkToFit="1"/>
    </xf>
    <xf numFmtId="184" fontId="7" fillId="0" borderId="6" xfId="0" applyNumberFormat="1" applyFont="1" applyFill="1" applyBorder="1" applyAlignment="1">
      <alignment horizontal="center" vertical="center" shrinkToFit="1"/>
    </xf>
    <xf numFmtId="188" fontId="7" fillId="0" borderId="9" xfId="0" applyNumberFormat="1" applyFont="1" applyFill="1" applyBorder="1" applyAlignment="1">
      <alignment horizontal="center" vertical="center" shrinkToFit="1"/>
    </xf>
    <xf numFmtId="196" fontId="6" fillId="0" borderId="13" xfId="0" applyNumberFormat="1" applyFont="1" applyFill="1" applyBorder="1" applyAlignment="1">
      <alignment horizontal="center" vertical="center" shrinkToFit="1"/>
    </xf>
    <xf numFmtId="196" fontId="6" fillId="0" borderId="15" xfId="0" applyNumberFormat="1" applyFont="1" applyFill="1" applyBorder="1" applyAlignment="1">
      <alignment horizontal="center" vertical="center" shrinkToFit="1"/>
    </xf>
    <xf numFmtId="196" fontId="6" fillId="0" borderId="3" xfId="0" applyNumberFormat="1" applyFont="1" applyFill="1" applyBorder="1" applyAlignment="1">
      <alignment horizontal="center" vertical="center" shrinkToFit="1"/>
    </xf>
    <xf numFmtId="194" fontId="6" fillId="0" borderId="6" xfId="0" applyNumberFormat="1" applyFont="1" applyFill="1" applyBorder="1" applyAlignment="1">
      <alignment horizontal="center" vertical="center" shrinkToFit="1"/>
    </xf>
    <xf numFmtId="194" fontId="6" fillId="0" borderId="7" xfId="0" applyNumberFormat="1" applyFont="1" applyFill="1" applyBorder="1" applyAlignment="1">
      <alignment horizontal="center" vertical="center" shrinkToFit="1"/>
    </xf>
    <xf numFmtId="194" fontId="6" fillId="0" borderId="8" xfId="0" applyNumberFormat="1" applyFont="1" applyFill="1" applyBorder="1" applyAlignment="1">
      <alignment horizontal="center" vertical="center" shrinkToFit="1"/>
    </xf>
    <xf numFmtId="193" fontId="6" fillId="0" borderId="6" xfId="0" applyNumberFormat="1" applyFont="1" applyFill="1" applyBorder="1" applyAlignment="1">
      <alignment horizontal="center" vertical="center" shrinkToFit="1"/>
    </xf>
    <xf numFmtId="193" fontId="6" fillId="0" borderId="7" xfId="0" applyNumberFormat="1" applyFont="1" applyFill="1" applyBorder="1" applyAlignment="1">
      <alignment horizontal="center" vertical="center" shrinkToFit="1"/>
    </xf>
    <xf numFmtId="187" fontId="7" fillId="0" borderId="16" xfId="0" applyNumberFormat="1" applyFont="1" applyFill="1" applyBorder="1" applyAlignment="1">
      <alignment horizontal="center" vertical="center" shrinkToFit="1"/>
    </xf>
    <xf numFmtId="196" fontId="6" fillId="0" borderId="6" xfId="0" applyNumberFormat="1" applyFont="1" applyFill="1" applyBorder="1" applyAlignment="1">
      <alignment horizontal="center" vertical="center" shrinkToFit="1"/>
    </xf>
    <xf numFmtId="196" fontId="6" fillId="0" borderId="7" xfId="0" applyNumberFormat="1" applyFont="1" applyFill="1" applyBorder="1" applyAlignment="1">
      <alignment horizontal="center" vertical="center" shrinkToFit="1"/>
    </xf>
    <xf numFmtId="193" fontId="6" fillId="0" borderId="17" xfId="0" applyNumberFormat="1" applyFont="1" applyFill="1" applyBorder="1" applyAlignment="1">
      <alignment horizontal="center" vertical="center" shrinkToFit="1"/>
    </xf>
    <xf numFmtId="193" fontId="6" fillId="0" borderId="16" xfId="0" applyNumberFormat="1" applyFont="1" applyFill="1" applyBorder="1" applyAlignment="1">
      <alignment horizontal="center" vertical="center" shrinkToFit="1"/>
    </xf>
    <xf numFmtId="193" fontId="6" fillId="0" borderId="19" xfId="0" applyNumberFormat="1" applyFont="1" applyFill="1" applyBorder="1" applyAlignment="1">
      <alignment horizontal="center" vertical="center" shrinkToFit="1"/>
    </xf>
    <xf numFmtId="196" fontId="7" fillId="0" borderId="6" xfId="0" applyNumberFormat="1" applyFont="1" applyFill="1" applyBorder="1" applyAlignment="1">
      <alignment horizontal="center" vertical="center" shrinkToFit="1"/>
    </xf>
    <xf numFmtId="196" fontId="7" fillId="0" borderId="7" xfId="0" applyNumberFormat="1" applyFont="1" applyFill="1" applyBorder="1" applyAlignment="1">
      <alignment horizontal="center" vertical="center" shrinkToFit="1"/>
    </xf>
    <xf numFmtId="196" fontId="7" fillId="0" borderId="17" xfId="0" applyNumberFormat="1" applyFont="1" applyFill="1" applyBorder="1" applyAlignment="1">
      <alignment horizontal="center" vertical="center" shrinkToFit="1"/>
    </xf>
    <xf numFmtId="196" fontId="7" fillId="0" borderId="16" xfId="0" applyNumberFormat="1" applyFont="1" applyFill="1" applyBorder="1" applyAlignment="1">
      <alignment horizontal="center" vertical="center" shrinkToFit="1"/>
    </xf>
    <xf numFmtId="193" fontId="7" fillId="0" borderId="6" xfId="0" applyNumberFormat="1" applyFont="1" applyFill="1" applyBorder="1" applyAlignment="1">
      <alignment horizontal="center" vertical="center" shrinkToFit="1"/>
    </xf>
    <xf numFmtId="193" fontId="7" fillId="0" borderId="7" xfId="0" applyNumberFormat="1" applyFont="1" applyFill="1" applyBorder="1" applyAlignment="1">
      <alignment horizontal="center" vertical="center" shrinkToFit="1"/>
    </xf>
    <xf numFmtId="193" fontId="6" fillId="0" borderId="9" xfId="0" applyNumberFormat="1" applyFont="1" applyFill="1" applyBorder="1" applyAlignment="1">
      <alignment horizontal="center" vertical="center" shrinkToFit="1"/>
    </xf>
    <xf numFmtId="193" fontId="6" fillId="0" borderId="11" xfId="0" applyNumberFormat="1" applyFont="1" applyFill="1" applyBorder="1" applyAlignment="1">
      <alignment horizontal="center" vertical="center" shrinkToFit="1"/>
    </xf>
    <xf numFmtId="193" fontId="6" fillId="0" borderId="12" xfId="0" applyNumberFormat="1" applyFont="1" applyFill="1" applyBorder="1" applyAlignment="1">
      <alignment horizontal="center" vertical="center" shrinkToFit="1"/>
    </xf>
    <xf numFmtId="187" fontId="9" fillId="0" borderId="7" xfId="0" applyNumberFormat="1" applyFont="1" applyFill="1" applyBorder="1" applyAlignment="1">
      <alignment horizontal="center" vertical="center" shrinkToFit="1"/>
    </xf>
    <xf numFmtId="187" fontId="9" fillId="0" borderId="11" xfId="0" applyNumberFormat="1" applyFont="1" applyFill="1" applyBorder="1" applyAlignment="1">
      <alignment horizontal="center" vertical="center" shrinkToFit="1"/>
    </xf>
    <xf numFmtId="199" fontId="6" fillId="0" borderId="8" xfId="0" applyNumberFormat="1" applyFont="1" applyFill="1" applyBorder="1" applyAlignment="1">
      <alignment horizontal="center" vertical="center" shrinkToFit="1"/>
    </xf>
    <xf numFmtId="196" fontId="6" fillId="0" borderId="19" xfId="0" applyNumberFormat="1" applyFont="1" applyFill="1" applyBorder="1" applyAlignment="1">
      <alignment horizontal="center" vertical="center" shrinkToFit="1"/>
    </xf>
    <xf numFmtId="199" fontId="6" fillId="0" borderId="3" xfId="0" applyNumberFormat="1" applyFont="1" applyFill="1" applyBorder="1" applyAlignment="1">
      <alignment horizontal="center" vertical="center" shrinkToFit="1"/>
    </xf>
    <xf numFmtId="192" fontId="6" fillId="0" borderId="22" xfId="0" applyNumberFormat="1" applyFont="1" applyFill="1" applyBorder="1" applyAlignment="1">
      <alignment horizontal="center" vertical="center" shrinkToFit="1"/>
    </xf>
    <xf numFmtId="192" fontId="6" fillId="0" borderId="8" xfId="0" applyNumberFormat="1" applyFont="1" applyFill="1" applyBorder="1" applyAlignment="1">
      <alignment horizontal="center" vertical="center" shrinkToFit="1"/>
    </xf>
    <xf numFmtId="49" fontId="7" fillId="0" borderId="21" xfId="0" applyNumberFormat="1" applyFont="1" applyFill="1" applyBorder="1" applyAlignment="1">
      <alignment horizontal="center" vertical="center" shrinkToFit="1"/>
    </xf>
    <xf numFmtId="182" fontId="7" fillId="0" borderId="19" xfId="0" applyNumberFormat="1" applyFont="1" applyBorder="1" applyAlignment="1">
      <alignment horizontal="center" vertical="center" shrinkToFit="1"/>
    </xf>
    <xf numFmtId="186" fontId="7" fillId="0" borderId="3" xfId="0" applyNumberFormat="1" applyFont="1" applyFill="1" applyBorder="1" applyAlignment="1">
      <alignment horizontal="center" vertical="center" shrinkToFit="1"/>
    </xf>
    <xf numFmtId="186" fontId="7" fillId="0" borderId="6" xfId="0" applyNumberFormat="1" applyFont="1" applyFill="1" applyBorder="1" applyAlignment="1">
      <alignment horizontal="center" vertical="center" shrinkToFit="1"/>
    </xf>
    <xf numFmtId="200" fontId="7" fillId="0" borderId="19" xfId="0" applyNumberFormat="1" applyFont="1" applyFill="1" applyBorder="1" applyAlignment="1">
      <alignment horizontal="center" vertical="center" shrinkToFit="1"/>
    </xf>
    <xf numFmtId="200" fontId="6" fillId="0" borderId="17" xfId="0" applyNumberFormat="1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6" fontId="4" fillId="0" borderId="4" xfId="0" applyNumberFormat="1" applyFont="1" applyFill="1" applyBorder="1" applyAlignment="1">
      <alignment horizontal="center" vertical="center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20" fontId="4" fillId="0" borderId="4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20" fontId="4" fillId="0" borderId="1" xfId="0" applyNumberFormat="1" applyFont="1" applyFill="1" applyBorder="1" applyAlignment="1">
      <alignment horizontal="center" vertical="center" shrinkToFit="1"/>
    </xf>
    <xf numFmtId="20" fontId="4" fillId="0" borderId="2" xfId="0" applyNumberFormat="1" applyFont="1" applyFill="1" applyBorder="1" applyAlignment="1">
      <alignment horizontal="center" vertical="center" shrinkToFit="1"/>
    </xf>
    <xf numFmtId="20" fontId="4" fillId="0" borderId="5" xfId="0" applyNumberFormat="1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 shrinkToFit="1"/>
    </xf>
    <xf numFmtId="20" fontId="5" fillId="0" borderId="2" xfId="0" applyNumberFormat="1" applyFont="1" applyFill="1" applyBorder="1" applyAlignment="1">
      <alignment horizontal="center" vertical="center" shrinkToFit="1"/>
    </xf>
    <xf numFmtId="20" fontId="5" fillId="0" borderId="5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2" xfId="0" applyFont="1" applyFill="1" applyBorder="1" applyAlignment="1">
      <alignment horizontal="center" vertical="center" textRotation="255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187" fontId="7" fillId="0" borderId="6" xfId="0" applyNumberFormat="1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179" fontId="6" fillId="0" borderId="15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Alignment="1">
      <alignment horizontal="center" vertical="center" shrinkToFit="1"/>
    </xf>
    <xf numFmtId="49" fontId="9" fillId="0" borderId="6" xfId="0" applyNumberFormat="1" applyFont="1" applyFill="1" applyBorder="1" applyAlignment="1">
      <alignment horizontal="center" vertical="center" shrinkToFit="1"/>
    </xf>
    <xf numFmtId="49" fontId="9" fillId="0" borderId="7" xfId="0" applyNumberFormat="1" applyFont="1" applyFill="1" applyBorder="1" applyAlignment="1">
      <alignment horizontal="center" vertical="center" shrinkToFit="1"/>
    </xf>
    <xf numFmtId="49" fontId="9" fillId="0" borderId="8" xfId="0" applyNumberFormat="1" applyFont="1" applyFill="1" applyBorder="1" applyAlignment="1">
      <alignment horizontal="center" vertical="center" shrinkToFit="1"/>
    </xf>
    <xf numFmtId="49" fontId="9" fillId="0" borderId="10" xfId="0" applyNumberFormat="1" applyFont="1" applyFill="1" applyBorder="1" applyAlignment="1">
      <alignment horizontal="center" vertical="center" shrinkToFit="1"/>
    </xf>
    <xf numFmtId="49" fontId="9" fillId="0" borderId="9" xfId="0" applyNumberFormat="1" applyFont="1" applyFill="1" applyBorder="1" applyAlignment="1">
      <alignment horizontal="center" vertical="center" shrinkToFit="1"/>
    </xf>
    <xf numFmtId="49" fontId="9" fillId="0" borderId="11" xfId="0" applyNumberFormat="1" applyFont="1" applyFill="1" applyBorder="1" applyAlignment="1">
      <alignment horizontal="center" vertical="center" shrinkToFit="1"/>
    </xf>
    <xf numFmtId="49" fontId="9" fillId="0" borderId="12" xfId="0" applyNumberFormat="1" applyFont="1" applyFill="1" applyBorder="1" applyAlignment="1">
      <alignment horizontal="center" vertical="center" shrinkToFit="1"/>
    </xf>
    <xf numFmtId="49" fontId="7" fillId="0" borderId="6" xfId="0" applyNumberFormat="1" applyFont="1" applyFill="1" applyBorder="1" applyAlignment="1">
      <alignment horizontal="center" vertical="center" shrinkToFit="1"/>
    </xf>
    <xf numFmtId="49" fontId="7" fillId="0" borderId="7" xfId="0" applyNumberFormat="1" applyFont="1" applyFill="1" applyBorder="1" applyAlignment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9" xfId="0" applyNumberFormat="1" applyFont="1" applyFill="1" applyBorder="1" applyAlignment="1">
      <alignment horizontal="center" vertical="center" shrinkToFit="1"/>
    </xf>
    <xf numFmtId="49" fontId="7" fillId="0" borderId="11" xfId="0" applyNumberFormat="1" applyFont="1" applyFill="1" applyBorder="1" applyAlignment="1">
      <alignment horizontal="center" vertical="center" shrinkToFit="1"/>
    </xf>
    <xf numFmtId="49" fontId="7" fillId="0" borderId="12" xfId="0" applyNumberFormat="1" applyFont="1" applyFill="1" applyBorder="1" applyAlignment="1">
      <alignment horizontal="center" vertical="center" shrinkToFit="1"/>
    </xf>
    <xf numFmtId="187" fontId="6" fillId="0" borderId="7" xfId="0" applyNumberFormat="1" applyFont="1" applyFill="1" applyBorder="1" applyAlignment="1">
      <alignment horizontal="center" vertical="center" shrinkToFit="1"/>
    </xf>
    <xf numFmtId="201" fontId="7" fillId="0" borderId="23" xfId="0" applyNumberFormat="1" applyFont="1" applyFill="1" applyBorder="1" applyAlignment="1">
      <alignment horizontal="center" vertical="center" shrinkToFit="1"/>
    </xf>
    <xf numFmtId="201" fontId="7" fillId="0" borderId="20" xfId="0" applyNumberFormat="1" applyFont="1" applyFill="1" applyBorder="1" applyAlignment="1">
      <alignment horizontal="center" vertical="center" shrinkToFit="1"/>
    </xf>
    <xf numFmtId="201" fontId="7" fillId="0" borderId="22" xfId="0" applyNumberFormat="1" applyFont="1" applyFill="1" applyBorder="1" applyAlignment="1">
      <alignment horizontal="center" vertical="center" shrinkToFit="1"/>
    </xf>
    <xf numFmtId="188" fontId="7" fillId="0" borderId="11" xfId="0" applyNumberFormat="1" applyFont="1" applyFill="1" applyBorder="1" applyAlignment="1">
      <alignment horizontal="center" vertical="center" shrinkToFit="1"/>
    </xf>
    <xf numFmtId="196" fontId="7" fillId="0" borderId="22" xfId="0" applyNumberFormat="1" applyFont="1" applyFill="1" applyBorder="1" applyAlignment="1">
      <alignment horizontal="center" vertical="center" shrinkToFit="1"/>
    </xf>
    <xf numFmtId="196" fontId="6" fillId="0" borderId="22" xfId="0" applyNumberFormat="1" applyFont="1" applyFill="1" applyBorder="1" applyAlignment="1">
      <alignment horizontal="center" vertical="center" shrinkToFit="1"/>
    </xf>
    <xf numFmtId="188" fontId="6" fillId="0" borderId="12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49" fontId="7" fillId="0" borderId="23" xfId="0" applyNumberFormat="1" applyFont="1" applyFill="1" applyBorder="1" applyAlignment="1">
      <alignment horizontal="center" vertical="center" shrinkToFit="1"/>
    </xf>
    <xf numFmtId="49" fontId="7" fillId="0" borderId="20" xfId="0" applyNumberFormat="1" applyFont="1" applyFill="1" applyBorder="1" applyAlignment="1">
      <alignment horizontal="center" vertical="center" shrinkToFit="1"/>
    </xf>
    <xf numFmtId="49" fontId="7" fillId="0" borderId="22" xfId="0" applyNumberFormat="1" applyFont="1" applyFill="1" applyBorder="1" applyAlignment="1">
      <alignment horizontal="center" vertical="center" shrinkToFit="1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E3EB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AD133"/>
  <sheetViews>
    <sheetView tabSelected="1" zoomScale="85" zoomScaleNormal="85" workbookViewId="0"/>
  </sheetViews>
  <sheetFormatPr defaultColWidth="9" defaultRowHeight="9.6" x14ac:dyDescent="0.2"/>
  <cols>
    <col min="1" max="1" width="5.21875" style="2" customWidth="1"/>
    <col min="2" max="2" width="3" style="2" customWidth="1"/>
    <col min="3" max="3" width="2.6640625" style="2" customWidth="1"/>
    <col min="4" max="4" width="9.21875" style="2" customWidth="1"/>
    <col min="5" max="5" width="8.6640625" style="2" customWidth="1"/>
    <col min="6" max="6" width="4.21875" style="2" customWidth="1"/>
    <col min="7" max="7" width="5.88671875" style="2" customWidth="1"/>
    <col min="8" max="19" width="8.109375" style="2" customWidth="1"/>
    <col min="20" max="20" width="3.21875" style="2" customWidth="1"/>
    <col min="21" max="21" width="1.44140625" style="2" customWidth="1"/>
    <col min="22" max="22" width="3.21875" style="2" customWidth="1"/>
    <col min="23" max="23" width="6.21875" style="1" customWidth="1"/>
    <col min="24" max="24" width="2.33203125" style="1" customWidth="1"/>
    <col min="25" max="26" width="6.21875" style="1" customWidth="1"/>
    <col min="27" max="29" width="9" style="2"/>
    <col min="30" max="30" width="11.77734375" style="3" bestFit="1" customWidth="1"/>
    <col min="31" max="16384" width="9" style="2"/>
  </cols>
  <sheetData>
    <row r="1" spans="1:29" ht="16.5" customHeight="1" x14ac:dyDescent="0.2">
      <c r="A1" s="1"/>
      <c r="C1" s="281" t="s">
        <v>0</v>
      </c>
      <c r="D1" s="281"/>
      <c r="E1" s="281" t="s">
        <v>1</v>
      </c>
      <c r="F1" s="281"/>
      <c r="G1" s="281" t="s">
        <v>2</v>
      </c>
      <c r="H1" s="281"/>
      <c r="I1" s="281"/>
      <c r="J1" s="281"/>
      <c r="K1" s="286" t="s">
        <v>3</v>
      </c>
      <c r="L1" s="287"/>
      <c r="M1" s="288"/>
      <c r="N1" s="282" t="s">
        <v>4</v>
      </c>
      <c r="O1" s="281"/>
      <c r="P1" s="277" t="s">
        <v>120</v>
      </c>
      <c r="Q1" s="278"/>
      <c r="R1" s="284" t="s">
        <v>5</v>
      </c>
      <c r="S1" s="281"/>
      <c r="T1" s="281"/>
      <c r="U1" s="281"/>
      <c r="V1" s="281"/>
      <c r="W1" s="281"/>
      <c r="X1" s="281"/>
      <c r="Y1" s="283" t="s">
        <v>6</v>
      </c>
      <c r="Z1" s="283"/>
    </row>
    <row r="2" spans="1:29" ht="23.25" customHeight="1" x14ac:dyDescent="0.2">
      <c r="C2" s="285" t="s">
        <v>126</v>
      </c>
      <c r="D2" s="285"/>
      <c r="E2" s="280">
        <v>50301</v>
      </c>
      <c r="F2" s="280"/>
      <c r="G2" s="280" t="s">
        <v>124</v>
      </c>
      <c r="H2" s="280"/>
      <c r="I2" s="280"/>
      <c r="J2" s="280"/>
      <c r="K2" s="289" t="s">
        <v>125</v>
      </c>
      <c r="L2" s="290"/>
      <c r="M2" s="291"/>
      <c r="N2" s="279" t="s">
        <v>388</v>
      </c>
      <c r="O2" s="280"/>
      <c r="P2" s="277" t="s">
        <v>448</v>
      </c>
      <c r="Q2" s="278"/>
      <c r="R2" s="279" t="s">
        <v>127</v>
      </c>
      <c r="S2" s="280"/>
      <c r="T2" s="280"/>
      <c r="U2" s="280"/>
      <c r="V2" s="280"/>
      <c r="W2" s="280"/>
      <c r="X2" s="280"/>
      <c r="Y2" s="285" t="s">
        <v>122</v>
      </c>
      <c r="Z2" s="285"/>
    </row>
    <row r="3" spans="1:29" ht="2.25" customHeight="1" x14ac:dyDescent="0.2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29" ht="14.25" customHeight="1" x14ac:dyDescent="0.2">
      <c r="A4" s="5"/>
      <c r="C4" s="314" t="s">
        <v>114</v>
      </c>
      <c r="D4" s="315"/>
      <c r="E4" s="315"/>
      <c r="F4" s="315"/>
      <c r="G4" s="316"/>
      <c r="H4" s="6"/>
      <c r="I4" s="7">
        <v>45062</v>
      </c>
      <c r="J4" s="7"/>
      <c r="K4" s="8">
        <v>45111</v>
      </c>
      <c r="L4" s="8">
        <v>45139</v>
      </c>
      <c r="M4" s="9"/>
      <c r="N4" s="9"/>
      <c r="O4" s="8">
        <v>45244</v>
      </c>
      <c r="P4" s="9"/>
      <c r="Q4" s="8">
        <v>45301</v>
      </c>
      <c r="R4" s="8">
        <v>45329</v>
      </c>
      <c r="S4" s="9"/>
      <c r="T4" s="271" t="s">
        <v>403</v>
      </c>
      <c r="U4" s="272" t="s">
        <v>404</v>
      </c>
      <c r="V4" s="213" t="s">
        <v>405</v>
      </c>
      <c r="W4" s="10" t="s">
        <v>406</v>
      </c>
      <c r="X4" s="11" t="s">
        <v>407</v>
      </c>
      <c r="Y4" s="12" t="s">
        <v>408</v>
      </c>
      <c r="Z4" s="12" t="s">
        <v>409</v>
      </c>
    </row>
    <row r="5" spans="1:29" ht="14.25" customHeight="1" x14ac:dyDescent="0.2">
      <c r="C5" s="311" t="s">
        <v>7</v>
      </c>
      <c r="D5" s="312"/>
      <c r="E5" s="312"/>
      <c r="F5" s="312"/>
      <c r="G5" s="317"/>
      <c r="H5" s="13"/>
      <c r="I5" s="13">
        <v>0.375</v>
      </c>
      <c r="J5" s="13"/>
      <c r="K5" s="14">
        <v>0.375</v>
      </c>
      <c r="L5" s="14">
        <v>0.375</v>
      </c>
      <c r="M5" s="15"/>
      <c r="N5" s="15"/>
      <c r="O5" s="14">
        <v>0.375</v>
      </c>
      <c r="P5" s="15"/>
      <c r="Q5" s="14">
        <v>0.38194444444444442</v>
      </c>
      <c r="R5" s="14">
        <v>0.37708333333333338</v>
      </c>
      <c r="S5" s="15"/>
      <c r="T5" s="264"/>
      <c r="U5" s="257"/>
      <c r="V5" s="167"/>
      <c r="W5" s="264"/>
      <c r="X5" s="257"/>
      <c r="Y5" s="16"/>
      <c r="Z5" s="17"/>
    </row>
    <row r="6" spans="1:29" ht="12" x14ac:dyDescent="0.2">
      <c r="C6" s="301"/>
      <c r="D6" s="304"/>
      <c r="E6" s="304"/>
      <c r="F6" s="304"/>
      <c r="G6" s="318"/>
      <c r="H6" s="18"/>
      <c r="I6" s="18" t="s">
        <v>396</v>
      </c>
      <c r="J6" s="18"/>
      <c r="K6" s="19">
        <v>0.625</v>
      </c>
      <c r="L6" s="19" t="s">
        <v>428</v>
      </c>
      <c r="M6" s="20"/>
      <c r="N6" s="20"/>
      <c r="O6" s="19">
        <v>0.625</v>
      </c>
      <c r="P6" s="20"/>
      <c r="Q6" s="19">
        <v>0.63194444444444442</v>
      </c>
      <c r="R6" s="19">
        <v>0.62986111111111109</v>
      </c>
      <c r="S6" s="20"/>
      <c r="T6" s="255"/>
      <c r="U6" s="256"/>
      <c r="V6" s="167"/>
      <c r="W6" s="264"/>
      <c r="X6" s="257"/>
      <c r="Y6" s="16"/>
      <c r="Z6" s="17"/>
    </row>
    <row r="7" spans="1:29" ht="12" x14ac:dyDescent="0.2">
      <c r="C7" s="301"/>
      <c r="D7" s="304"/>
      <c r="E7" s="304"/>
      <c r="F7" s="304"/>
      <c r="G7" s="318"/>
      <c r="H7" s="18"/>
      <c r="I7" s="18" t="s">
        <v>411</v>
      </c>
      <c r="J7" s="18"/>
      <c r="K7" s="19">
        <v>0.875</v>
      </c>
      <c r="L7" s="19" t="s">
        <v>411</v>
      </c>
      <c r="M7" s="20"/>
      <c r="N7" s="20"/>
      <c r="O7" s="19">
        <v>0.875</v>
      </c>
      <c r="P7" s="20"/>
      <c r="Q7" s="19">
        <v>0.88541666666666663</v>
      </c>
      <c r="R7" s="19">
        <v>0.875</v>
      </c>
      <c r="S7" s="20"/>
      <c r="T7" s="255"/>
      <c r="U7" s="256"/>
      <c r="V7" s="167"/>
      <c r="W7" s="264"/>
      <c r="X7" s="257"/>
      <c r="Y7" s="16"/>
      <c r="Z7" s="17"/>
    </row>
    <row r="8" spans="1:29" ht="12" x14ac:dyDescent="0.2">
      <c r="C8" s="308"/>
      <c r="D8" s="313"/>
      <c r="E8" s="313"/>
      <c r="F8" s="313"/>
      <c r="G8" s="319"/>
      <c r="H8" s="18"/>
      <c r="I8" s="21">
        <v>0.18055555555555555</v>
      </c>
      <c r="J8" s="21"/>
      <c r="K8" s="22">
        <v>0.12847222222222224</v>
      </c>
      <c r="L8" s="22">
        <v>0.12847222222222224</v>
      </c>
      <c r="M8" s="23"/>
      <c r="N8" s="23"/>
      <c r="O8" s="22">
        <v>0.12847222222222224</v>
      </c>
      <c r="P8" s="23"/>
      <c r="Q8" s="22">
        <v>0.13541666666666666</v>
      </c>
      <c r="R8" s="22">
        <v>0.125</v>
      </c>
      <c r="S8" s="23"/>
      <c r="T8" s="260"/>
      <c r="U8" s="267"/>
      <c r="V8" s="214"/>
      <c r="W8" s="275"/>
      <c r="X8" s="261"/>
      <c r="Y8" s="24"/>
      <c r="Z8" s="25"/>
    </row>
    <row r="9" spans="1:29" ht="13.5" customHeight="1" x14ac:dyDescent="0.2">
      <c r="C9" s="311" t="s">
        <v>8</v>
      </c>
      <c r="D9" s="312"/>
      <c r="E9" s="312"/>
      <c r="F9" s="312"/>
      <c r="G9" s="317"/>
      <c r="H9" s="26"/>
      <c r="I9" s="26" t="s">
        <v>393</v>
      </c>
      <c r="J9" s="26"/>
      <c r="K9" s="27" t="s">
        <v>393</v>
      </c>
      <c r="L9" s="27" t="s">
        <v>393</v>
      </c>
      <c r="M9" s="28"/>
      <c r="N9" s="28"/>
      <c r="O9" s="27" t="s">
        <v>449</v>
      </c>
      <c r="P9" s="28"/>
      <c r="Q9" s="27" t="s">
        <v>426</v>
      </c>
      <c r="R9" s="27" t="s">
        <v>393</v>
      </c>
      <c r="S9" s="28"/>
      <c r="T9" s="258"/>
      <c r="U9" s="265"/>
      <c r="V9" s="215"/>
      <c r="W9" s="274"/>
      <c r="X9" s="259"/>
      <c r="Y9" s="29"/>
      <c r="Z9" s="27"/>
    </row>
    <row r="10" spans="1:29" ht="12" x14ac:dyDescent="0.2">
      <c r="C10" s="301"/>
      <c r="D10" s="304"/>
      <c r="E10" s="304"/>
      <c r="F10" s="304"/>
      <c r="G10" s="318"/>
      <c r="H10" s="30"/>
      <c r="I10" s="30" t="s">
        <v>412</v>
      </c>
      <c r="J10" s="30"/>
      <c r="K10" s="17" t="s">
        <v>393</v>
      </c>
      <c r="L10" s="17" t="s">
        <v>393</v>
      </c>
      <c r="M10" s="31"/>
      <c r="N10" s="31"/>
      <c r="O10" s="17" t="s">
        <v>449</v>
      </c>
      <c r="P10" s="31"/>
      <c r="Q10" s="17" t="s">
        <v>426</v>
      </c>
      <c r="R10" s="17" t="s">
        <v>426</v>
      </c>
      <c r="S10" s="31"/>
      <c r="T10" s="255"/>
      <c r="U10" s="256"/>
      <c r="V10" s="167"/>
      <c r="W10" s="264"/>
      <c r="X10" s="257"/>
      <c r="Y10" s="16"/>
      <c r="Z10" s="17"/>
    </row>
    <row r="11" spans="1:29" ht="12" x14ac:dyDescent="0.2">
      <c r="C11" s="301"/>
      <c r="D11" s="304"/>
      <c r="E11" s="304"/>
      <c r="F11" s="304"/>
      <c r="G11" s="318"/>
      <c r="H11" s="30"/>
      <c r="I11" s="30" t="s">
        <v>393</v>
      </c>
      <c r="J11" s="30"/>
      <c r="K11" s="17" t="s">
        <v>426</v>
      </c>
      <c r="L11" s="17" t="s">
        <v>412</v>
      </c>
      <c r="M11" s="31"/>
      <c r="N11" s="31"/>
      <c r="O11" s="17" t="s">
        <v>449</v>
      </c>
      <c r="P11" s="31"/>
      <c r="Q11" s="17" t="s">
        <v>426</v>
      </c>
      <c r="R11" s="17" t="s">
        <v>393</v>
      </c>
      <c r="S11" s="31"/>
      <c r="T11" s="255"/>
      <c r="U11" s="256"/>
      <c r="V11" s="167"/>
      <c r="W11" s="264"/>
      <c r="X11" s="257"/>
      <c r="Y11" s="16"/>
      <c r="Z11" s="17"/>
    </row>
    <row r="12" spans="1:29" ht="12" x14ac:dyDescent="0.2">
      <c r="C12" s="308"/>
      <c r="D12" s="313"/>
      <c r="E12" s="313"/>
      <c r="F12" s="313"/>
      <c r="G12" s="319"/>
      <c r="H12" s="30"/>
      <c r="I12" s="30" t="s">
        <v>393</v>
      </c>
      <c r="J12" s="30"/>
      <c r="K12" s="17" t="s">
        <v>426</v>
      </c>
      <c r="L12" s="17" t="s">
        <v>412</v>
      </c>
      <c r="M12" s="31"/>
      <c r="N12" s="31"/>
      <c r="O12" s="17" t="s">
        <v>449</v>
      </c>
      <c r="P12" s="31"/>
      <c r="Q12" s="17" t="s">
        <v>426</v>
      </c>
      <c r="R12" s="17" t="s">
        <v>393</v>
      </c>
      <c r="S12" s="31"/>
      <c r="T12" s="260"/>
      <c r="U12" s="267"/>
      <c r="V12" s="214"/>
      <c r="W12" s="275"/>
      <c r="X12" s="261"/>
      <c r="Y12" s="24"/>
      <c r="Z12" s="25"/>
    </row>
    <row r="13" spans="1:29" ht="13.5" customHeight="1" x14ac:dyDescent="0.2">
      <c r="C13" s="311" t="s">
        <v>9</v>
      </c>
      <c r="D13" s="312"/>
      <c r="E13" s="312"/>
      <c r="F13" s="312"/>
      <c r="H13" s="26"/>
      <c r="I13" s="32">
        <v>24.4</v>
      </c>
      <c r="J13" s="33"/>
      <c r="K13" s="34">
        <v>29</v>
      </c>
      <c r="L13" s="34">
        <v>29.3</v>
      </c>
      <c r="M13" s="35"/>
      <c r="N13" s="35"/>
      <c r="O13" s="34">
        <v>15.6</v>
      </c>
      <c r="P13" s="35"/>
      <c r="Q13" s="34">
        <v>5.8</v>
      </c>
      <c r="R13" s="34">
        <v>6.7</v>
      </c>
      <c r="S13" s="28"/>
      <c r="T13" s="258"/>
      <c r="U13" s="265"/>
      <c r="V13" s="215"/>
      <c r="W13" s="274"/>
      <c r="X13" s="259"/>
      <c r="Y13" s="29"/>
      <c r="Z13" s="27"/>
    </row>
    <row r="14" spans="1:29" ht="12" x14ac:dyDescent="0.2">
      <c r="C14" s="301"/>
      <c r="D14" s="304"/>
      <c r="E14" s="304"/>
      <c r="F14" s="304"/>
      <c r="G14" s="36" t="s">
        <v>10</v>
      </c>
      <c r="H14" s="30"/>
      <c r="I14" s="37">
        <v>28.4</v>
      </c>
      <c r="J14" s="38"/>
      <c r="K14" s="39">
        <v>33.799999999999997</v>
      </c>
      <c r="L14" s="39">
        <v>38.200000000000003</v>
      </c>
      <c r="M14" s="40"/>
      <c r="N14" s="40"/>
      <c r="O14" s="39">
        <v>18.100000000000001</v>
      </c>
      <c r="P14" s="40"/>
      <c r="Q14" s="39">
        <v>8.6999999999999993</v>
      </c>
      <c r="R14" s="39">
        <v>13.9</v>
      </c>
      <c r="S14" s="31"/>
      <c r="T14" s="255" t="s">
        <v>450</v>
      </c>
      <c r="U14" s="256" t="s">
        <v>451</v>
      </c>
      <c r="V14" s="167">
        <v>24</v>
      </c>
      <c r="W14" s="41">
        <f>MIN(I13:R16)</f>
        <v>2</v>
      </c>
      <c r="X14" s="257" t="s">
        <v>410</v>
      </c>
      <c r="Y14" s="42">
        <f>MAX(I13:R16)</f>
        <v>38.200000000000003</v>
      </c>
      <c r="Z14" s="39">
        <f>AVERAGE(I13:R16)</f>
        <v>18.275000000000002</v>
      </c>
      <c r="AB14" s="43"/>
      <c r="AC14" s="43"/>
    </row>
    <row r="15" spans="1:29" ht="12" x14ac:dyDescent="0.2">
      <c r="C15" s="301"/>
      <c r="D15" s="304"/>
      <c r="E15" s="304"/>
      <c r="F15" s="304"/>
      <c r="G15" s="36"/>
      <c r="H15" s="30"/>
      <c r="I15" s="37">
        <v>22</v>
      </c>
      <c r="J15" s="38"/>
      <c r="K15" s="39">
        <v>28.5</v>
      </c>
      <c r="L15" s="39">
        <v>29.2</v>
      </c>
      <c r="M15" s="40"/>
      <c r="N15" s="40"/>
      <c r="O15" s="39">
        <v>12</v>
      </c>
      <c r="P15" s="40"/>
      <c r="Q15" s="39">
        <v>6.7</v>
      </c>
      <c r="R15" s="39">
        <v>4.0999999999999996</v>
      </c>
      <c r="S15" s="31"/>
      <c r="T15" s="255"/>
      <c r="U15" s="256"/>
      <c r="V15" s="167"/>
      <c r="W15" s="264"/>
      <c r="X15" s="257"/>
      <c r="Y15" s="16"/>
      <c r="Z15" s="17"/>
    </row>
    <row r="16" spans="1:29" ht="12" x14ac:dyDescent="0.2">
      <c r="C16" s="308"/>
      <c r="D16" s="313"/>
      <c r="E16" s="313"/>
      <c r="F16" s="313"/>
      <c r="G16" s="44"/>
      <c r="H16" s="30"/>
      <c r="I16" s="37">
        <v>17.8</v>
      </c>
      <c r="J16" s="38"/>
      <c r="K16" s="39">
        <v>25.3</v>
      </c>
      <c r="L16" s="39">
        <v>27.5</v>
      </c>
      <c r="M16" s="40"/>
      <c r="N16" s="40"/>
      <c r="O16" s="39">
        <v>7.3</v>
      </c>
      <c r="P16" s="40"/>
      <c r="Q16" s="39">
        <v>4.3</v>
      </c>
      <c r="R16" s="39">
        <v>2</v>
      </c>
      <c r="S16" s="31"/>
      <c r="T16" s="260"/>
      <c r="U16" s="267"/>
      <c r="V16" s="214"/>
      <c r="W16" s="275"/>
      <c r="X16" s="261"/>
      <c r="Y16" s="24"/>
      <c r="Z16" s="25"/>
    </row>
    <row r="17" spans="3:28" ht="13.5" customHeight="1" x14ac:dyDescent="0.2">
      <c r="C17" s="311" t="s">
        <v>11</v>
      </c>
      <c r="D17" s="312"/>
      <c r="E17" s="312"/>
      <c r="F17" s="312"/>
      <c r="H17" s="26"/>
      <c r="I17" s="32">
        <v>20.3</v>
      </c>
      <c r="J17" s="45"/>
      <c r="K17" s="34">
        <v>26.1</v>
      </c>
      <c r="L17" s="34">
        <v>23.8</v>
      </c>
      <c r="M17" s="46"/>
      <c r="N17" s="46"/>
      <c r="O17" s="34">
        <v>13.8</v>
      </c>
      <c r="P17" s="46"/>
      <c r="Q17" s="34">
        <v>6.8</v>
      </c>
      <c r="R17" s="34">
        <v>6.2</v>
      </c>
      <c r="S17" s="28"/>
      <c r="T17" s="258"/>
      <c r="U17" s="265"/>
      <c r="V17" s="215"/>
      <c r="W17" s="274"/>
      <c r="X17" s="257"/>
      <c r="Y17" s="29"/>
      <c r="Z17" s="27"/>
    </row>
    <row r="18" spans="3:28" ht="12" x14ac:dyDescent="0.2">
      <c r="C18" s="301"/>
      <c r="D18" s="304"/>
      <c r="E18" s="304"/>
      <c r="F18" s="304"/>
      <c r="G18" s="36" t="s">
        <v>10</v>
      </c>
      <c r="H18" s="30"/>
      <c r="I18" s="37">
        <v>28.2</v>
      </c>
      <c r="J18" s="47"/>
      <c r="K18" s="39">
        <v>33.200000000000003</v>
      </c>
      <c r="L18" s="39">
        <v>33.6</v>
      </c>
      <c r="M18" s="48"/>
      <c r="N18" s="48"/>
      <c r="O18" s="39">
        <v>18.2</v>
      </c>
      <c r="P18" s="48"/>
      <c r="Q18" s="39">
        <v>9.5</v>
      </c>
      <c r="R18" s="39">
        <v>11</v>
      </c>
      <c r="S18" s="31"/>
      <c r="T18" s="255" t="s">
        <v>450</v>
      </c>
      <c r="U18" s="256" t="s">
        <v>451</v>
      </c>
      <c r="V18" s="167">
        <v>24</v>
      </c>
      <c r="W18" s="49">
        <f>MIN(I17:R20)</f>
        <v>5.4</v>
      </c>
      <c r="X18" s="257" t="s">
        <v>410</v>
      </c>
      <c r="Y18" s="42">
        <f>MAX(I17:R20)</f>
        <v>33.6</v>
      </c>
      <c r="Z18" s="50">
        <f>AVERAGE(I17:R20)</f>
        <v>18.066666666666666</v>
      </c>
      <c r="AB18" s="51"/>
    </row>
    <row r="19" spans="3:28" ht="12" x14ac:dyDescent="0.2">
      <c r="C19" s="301"/>
      <c r="D19" s="304"/>
      <c r="E19" s="304"/>
      <c r="F19" s="304"/>
      <c r="G19" s="36"/>
      <c r="H19" s="30"/>
      <c r="I19" s="37">
        <v>21.5</v>
      </c>
      <c r="J19" s="47"/>
      <c r="K19" s="39">
        <v>27.8</v>
      </c>
      <c r="L19" s="39">
        <v>29.5</v>
      </c>
      <c r="M19" s="48"/>
      <c r="N19" s="48"/>
      <c r="O19" s="39">
        <v>12.8</v>
      </c>
      <c r="P19" s="48"/>
      <c r="Q19" s="39">
        <v>8.5</v>
      </c>
      <c r="R19" s="39">
        <v>8.1999999999999993</v>
      </c>
      <c r="S19" s="31"/>
      <c r="T19" s="255"/>
      <c r="U19" s="256"/>
      <c r="V19" s="167"/>
      <c r="W19" s="264"/>
      <c r="X19" s="257"/>
      <c r="Y19" s="16"/>
      <c r="Z19" s="17"/>
    </row>
    <row r="20" spans="3:28" ht="12" x14ac:dyDescent="0.2">
      <c r="C20" s="308"/>
      <c r="D20" s="313"/>
      <c r="E20" s="313"/>
      <c r="F20" s="313"/>
      <c r="G20" s="44"/>
      <c r="H20" s="30"/>
      <c r="I20" s="37">
        <v>18.5</v>
      </c>
      <c r="J20" s="47"/>
      <c r="K20" s="39">
        <v>26.2</v>
      </c>
      <c r="L20" s="39">
        <v>27</v>
      </c>
      <c r="M20" s="48"/>
      <c r="N20" s="48"/>
      <c r="O20" s="39">
        <v>11</v>
      </c>
      <c r="P20" s="48"/>
      <c r="Q20" s="39">
        <v>6.5</v>
      </c>
      <c r="R20" s="39">
        <v>5.4</v>
      </c>
      <c r="S20" s="31"/>
      <c r="T20" s="260"/>
      <c r="U20" s="267"/>
      <c r="V20" s="214"/>
      <c r="W20" s="275"/>
      <c r="X20" s="261"/>
      <c r="Y20" s="24"/>
      <c r="Z20" s="25"/>
    </row>
    <row r="21" spans="3:28" ht="13.5" customHeight="1" x14ac:dyDescent="0.2">
      <c r="C21" s="311" t="s">
        <v>12</v>
      </c>
      <c r="D21" s="312"/>
      <c r="E21" s="312"/>
      <c r="F21" s="312"/>
      <c r="H21" s="26"/>
      <c r="I21" s="52">
        <v>0.53</v>
      </c>
      <c r="J21" s="26"/>
      <c r="K21" s="53">
        <v>0.71</v>
      </c>
      <c r="L21" s="53">
        <v>0.48</v>
      </c>
      <c r="M21" s="28"/>
      <c r="N21" s="28"/>
      <c r="O21" s="53">
        <v>0.42</v>
      </c>
      <c r="P21" s="28"/>
      <c r="Q21" s="53">
        <v>0.41</v>
      </c>
      <c r="R21" s="53">
        <v>0.32</v>
      </c>
      <c r="S21" s="28"/>
      <c r="T21" s="258"/>
      <c r="U21" s="265"/>
      <c r="V21" s="215"/>
      <c r="W21" s="274"/>
      <c r="X21" s="259"/>
      <c r="Y21" s="29"/>
      <c r="Z21" s="27"/>
    </row>
    <row r="22" spans="3:28" ht="12" x14ac:dyDescent="0.2">
      <c r="C22" s="301"/>
      <c r="D22" s="304"/>
      <c r="E22" s="304"/>
      <c r="F22" s="304"/>
      <c r="G22" s="36" t="s">
        <v>13</v>
      </c>
      <c r="H22" s="30"/>
      <c r="I22" s="54">
        <v>0.48</v>
      </c>
      <c r="J22" s="30"/>
      <c r="K22" s="55">
        <v>0.69</v>
      </c>
      <c r="L22" s="55">
        <v>0.41</v>
      </c>
      <c r="M22" s="31"/>
      <c r="N22" s="31"/>
      <c r="O22" s="55">
        <v>0.67</v>
      </c>
      <c r="P22" s="31"/>
      <c r="Q22" s="55">
        <v>0.54</v>
      </c>
      <c r="R22" s="55">
        <v>0.32</v>
      </c>
      <c r="S22" s="31"/>
      <c r="T22" s="255" t="s">
        <v>450</v>
      </c>
      <c r="U22" s="256" t="s">
        <v>451</v>
      </c>
      <c r="V22" s="167">
        <v>24</v>
      </c>
      <c r="W22" s="56">
        <f>MIN(I21:R24)</f>
        <v>0.28000000000000003</v>
      </c>
      <c r="X22" s="257" t="s">
        <v>410</v>
      </c>
      <c r="Y22" s="57">
        <f>MAX(I21:R24)</f>
        <v>0.71</v>
      </c>
      <c r="Z22" s="55">
        <f>AVERAGE(I21:R24)</f>
        <v>0.46833333333333332</v>
      </c>
    </row>
    <row r="23" spans="3:28" ht="12" x14ac:dyDescent="0.2">
      <c r="C23" s="301"/>
      <c r="D23" s="304"/>
      <c r="E23" s="304"/>
      <c r="F23" s="304"/>
      <c r="G23" s="36"/>
      <c r="H23" s="30"/>
      <c r="I23" s="54">
        <v>0.41</v>
      </c>
      <c r="J23" s="30"/>
      <c r="K23" s="55">
        <v>0.63</v>
      </c>
      <c r="L23" s="55">
        <v>0.41</v>
      </c>
      <c r="M23" s="31"/>
      <c r="N23" s="31"/>
      <c r="O23" s="55">
        <v>0.49</v>
      </c>
      <c r="P23" s="31"/>
      <c r="Q23" s="55">
        <v>0.47</v>
      </c>
      <c r="R23" s="55">
        <v>0.3</v>
      </c>
      <c r="S23" s="31"/>
      <c r="T23" s="255"/>
      <c r="U23" s="256"/>
      <c r="V23" s="167"/>
      <c r="W23" s="264"/>
      <c r="X23" s="257"/>
      <c r="Y23" s="16"/>
      <c r="Z23" s="17"/>
    </row>
    <row r="24" spans="3:28" ht="12" x14ac:dyDescent="0.2">
      <c r="C24" s="308"/>
      <c r="D24" s="313"/>
      <c r="E24" s="313"/>
      <c r="F24" s="313"/>
      <c r="G24" s="44"/>
      <c r="H24" s="30"/>
      <c r="I24" s="54">
        <v>0.44</v>
      </c>
      <c r="J24" s="30"/>
      <c r="K24" s="55">
        <v>0.56999999999999995</v>
      </c>
      <c r="L24" s="55">
        <v>0.4</v>
      </c>
      <c r="M24" s="31"/>
      <c r="N24" s="31"/>
      <c r="O24" s="55">
        <v>0.41</v>
      </c>
      <c r="P24" s="31"/>
      <c r="Q24" s="55">
        <v>0.45</v>
      </c>
      <c r="R24" s="55">
        <v>0.28000000000000003</v>
      </c>
      <c r="S24" s="31"/>
      <c r="T24" s="260"/>
      <c r="U24" s="267"/>
      <c r="V24" s="214"/>
      <c r="W24" s="275"/>
      <c r="X24" s="261"/>
      <c r="Y24" s="24"/>
      <c r="Z24" s="25"/>
    </row>
    <row r="25" spans="3:28" ht="13.5" customHeight="1" x14ac:dyDescent="0.2">
      <c r="C25" s="311" t="s">
        <v>14</v>
      </c>
      <c r="D25" s="312"/>
      <c r="E25" s="312"/>
      <c r="F25" s="312"/>
      <c r="G25" s="58"/>
      <c r="H25" s="26"/>
      <c r="I25" s="59">
        <v>30</v>
      </c>
      <c r="J25" s="26"/>
      <c r="K25" s="60">
        <v>30</v>
      </c>
      <c r="L25" s="60">
        <v>30</v>
      </c>
      <c r="M25" s="28"/>
      <c r="N25" s="28"/>
      <c r="O25" s="60">
        <v>30</v>
      </c>
      <c r="P25" s="28"/>
      <c r="Q25" s="60">
        <v>30</v>
      </c>
      <c r="R25" s="60">
        <v>30</v>
      </c>
      <c r="S25" s="28"/>
      <c r="T25" s="258"/>
      <c r="U25" s="265"/>
      <c r="V25" s="215"/>
      <c r="W25" s="274"/>
      <c r="X25" s="259"/>
      <c r="Y25" s="29"/>
      <c r="Z25" s="27"/>
    </row>
    <row r="26" spans="3:28" ht="13.5" customHeight="1" x14ac:dyDescent="0.2">
      <c r="C26" s="301"/>
      <c r="D26" s="304"/>
      <c r="E26" s="304"/>
      <c r="F26" s="304"/>
      <c r="G26" s="36" t="s">
        <v>139</v>
      </c>
      <c r="H26" s="30"/>
      <c r="I26" s="61">
        <v>30</v>
      </c>
      <c r="J26" s="30"/>
      <c r="K26" s="62" t="s">
        <v>427</v>
      </c>
      <c r="L26" s="62" t="s">
        <v>427</v>
      </c>
      <c r="M26" s="31"/>
      <c r="N26" s="31"/>
      <c r="O26" s="216">
        <v>13</v>
      </c>
      <c r="P26" s="31"/>
      <c r="Q26" s="62">
        <v>30</v>
      </c>
      <c r="R26" s="62">
        <v>30</v>
      </c>
      <c r="S26" s="31"/>
      <c r="T26" s="255" t="s">
        <v>450</v>
      </c>
      <c r="U26" s="256" t="s">
        <v>451</v>
      </c>
      <c r="V26" s="167">
        <v>24</v>
      </c>
      <c r="W26" s="217">
        <f>MIN(I25:R28)</f>
        <v>13</v>
      </c>
      <c r="X26" s="257" t="s">
        <v>410</v>
      </c>
      <c r="Y26" s="64">
        <f>MAX(I25:R28)</f>
        <v>30</v>
      </c>
      <c r="Z26" s="216">
        <f>AVERAGE(I25:R28)</f>
        <v>29.055555555555557</v>
      </c>
    </row>
    <row r="27" spans="3:28" ht="13.5" customHeight="1" x14ac:dyDescent="0.2">
      <c r="C27" s="301"/>
      <c r="D27" s="304"/>
      <c r="E27" s="304"/>
      <c r="F27" s="304"/>
      <c r="G27" s="36"/>
      <c r="H27" s="30"/>
      <c r="I27" s="61">
        <v>30</v>
      </c>
      <c r="J27" s="30"/>
      <c r="K27" s="62" t="s">
        <v>427</v>
      </c>
      <c r="L27" s="62" t="s">
        <v>427</v>
      </c>
      <c r="M27" s="31"/>
      <c r="N27" s="31"/>
      <c r="O27" s="62">
        <v>30</v>
      </c>
      <c r="P27" s="31"/>
      <c r="Q27" s="62">
        <v>30</v>
      </c>
      <c r="R27" s="62">
        <v>30</v>
      </c>
      <c r="S27" s="31"/>
      <c r="T27" s="255"/>
      <c r="U27" s="256"/>
      <c r="V27" s="167"/>
      <c r="W27" s="264"/>
      <c r="X27" s="257"/>
      <c r="Y27" s="16"/>
      <c r="Z27" s="17"/>
    </row>
    <row r="28" spans="3:28" ht="13.5" customHeight="1" x14ac:dyDescent="0.2">
      <c r="C28" s="308"/>
      <c r="D28" s="313"/>
      <c r="E28" s="313"/>
      <c r="F28" s="313"/>
      <c r="G28" s="44"/>
      <c r="H28" s="65"/>
      <c r="I28" s="66">
        <v>30</v>
      </c>
      <c r="J28" s="65"/>
      <c r="K28" s="67" t="s">
        <v>427</v>
      </c>
      <c r="L28" s="67" t="s">
        <v>427</v>
      </c>
      <c r="M28" s="68"/>
      <c r="N28" s="68"/>
      <c r="O28" s="67">
        <v>30</v>
      </c>
      <c r="P28" s="68"/>
      <c r="Q28" s="67">
        <v>30</v>
      </c>
      <c r="R28" s="67">
        <v>30</v>
      </c>
      <c r="S28" s="68"/>
      <c r="T28" s="260"/>
      <c r="U28" s="267"/>
      <c r="V28" s="214"/>
      <c r="W28" s="275"/>
      <c r="X28" s="261"/>
      <c r="Y28" s="24"/>
      <c r="Z28" s="25"/>
    </row>
    <row r="29" spans="3:28" ht="13.5" customHeight="1" x14ac:dyDescent="0.2">
      <c r="C29" s="311" t="s">
        <v>15</v>
      </c>
      <c r="D29" s="312"/>
      <c r="E29" s="312"/>
      <c r="F29" s="312"/>
      <c r="G29" s="58"/>
      <c r="H29" s="26"/>
      <c r="I29" s="26" t="s">
        <v>394</v>
      </c>
      <c r="J29" s="26"/>
      <c r="K29" s="27" t="s">
        <v>394</v>
      </c>
      <c r="L29" s="27" t="s">
        <v>394</v>
      </c>
      <c r="M29" s="28"/>
      <c r="N29" s="28"/>
      <c r="O29" s="27" t="s">
        <v>394</v>
      </c>
      <c r="P29" s="28"/>
      <c r="Q29" s="27" t="s">
        <v>394</v>
      </c>
      <c r="R29" s="27" t="s">
        <v>394</v>
      </c>
      <c r="S29" s="28"/>
      <c r="T29" s="258"/>
      <c r="U29" s="265"/>
      <c r="V29" s="215"/>
      <c r="W29" s="274"/>
      <c r="X29" s="259"/>
      <c r="Y29" s="29"/>
      <c r="Z29" s="27"/>
    </row>
    <row r="30" spans="3:28" ht="13.5" customHeight="1" x14ac:dyDescent="0.2">
      <c r="C30" s="301"/>
      <c r="D30" s="304"/>
      <c r="E30" s="304"/>
      <c r="F30" s="304"/>
      <c r="G30" s="36"/>
      <c r="H30" s="30"/>
      <c r="I30" s="30" t="s">
        <v>394</v>
      </c>
      <c r="J30" s="30"/>
      <c r="K30" s="17" t="s">
        <v>394</v>
      </c>
      <c r="L30" s="17" t="s">
        <v>394</v>
      </c>
      <c r="M30" s="31"/>
      <c r="N30" s="31"/>
      <c r="O30" s="17" t="s">
        <v>394</v>
      </c>
      <c r="P30" s="31"/>
      <c r="Q30" s="17" t="s">
        <v>394</v>
      </c>
      <c r="R30" s="17" t="s">
        <v>394</v>
      </c>
      <c r="S30" s="31"/>
      <c r="T30" s="255"/>
      <c r="U30" s="256"/>
      <c r="V30" s="167"/>
      <c r="W30" s="264"/>
      <c r="X30" s="257"/>
      <c r="Y30" s="16"/>
      <c r="Z30" s="17"/>
    </row>
    <row r="31" spans="3:28" ht="13.5" customHeight="1" x14ac:dyDescent="0.2">
      <c r="C31" s="301"/>
      <c r="D31" s="304"/>
      <c r="E31" s="304"/>
      <c r="F31" s="304"/>
      <c r="G31" s="36"/>
      <c r="H31" s="30"/>
      <c r="I31" s="30" t="s">
        <v>394</v>
      </c>
      <c r="J31" s="30"/>
      <c r="K31" s="17" t="s">
        <v>394</v>
      </c>
      <c r="L31" s="17" t="s">
        <v>394</v>
      </c>
      <c r="M31" s="31"/>
      <c r="N31" s="31"/>
      <c r="O31" s="17" t="s">
        <v>394</v>
      </c>
      <c r="P31" s="31"/>
      <c r="Q31" s="17" t="s">
        <v>394</v>
      </c>
      <c r="R31" s="17" t="s">
        <v>394</v>
      </c>
      <c r="S31" s="31"/>
      <c r="T31" s="255"/>
      <c r="U31" s="256"/>
      <c r="V31" s="167"/>
      <c r="W31" s="264"/>
      <c r="X31" s="257"/>
      <c r="Y31" s="16"/>
      <c r="Z31" s="17"/>
    </row>
    <row r="32" spans="3:28" ht="13.5" customHeight="1" x14ac:dyDescent="0.2">
      <c r="C32" s="308"/>
      <c r="D32" s="313"/>
      <c r="E32" s="313"/>
      <c r="F32" s="313"/>
      <c r="G32" s="44"/>
      <c r="H32" s="65"/>
      <c r="I32" s="65" t="s">
        <v>394</v>
      </c>
      <c r="J32" s="65"/>
      <c r="K32" s="25" t="s">
        <v>394</v>
      </c>
      <c r="L32" s="25" t="s">
        <v>394</v>
      </c>
      <c r="M32" s="68"/>
      <c r="N32" s="68"/>
      <c r="O32" s="25" t="s">
        <v>394</v>
      </c>
      <c r="P32" s="68"/>
      <c r="Q32" s="25" t="s">
        <v>394</v>
      </c>
      <c r="R32" s="25" t="s">
        <v>394</v>
      </c>
      <c r="S32" s="68"/>
      <c r="T32" s="260"/>
      <c r="U32" s="267"/>
      <c r="V32" s="214"/>
      <c r="W32" s="275"/>
      <c r="X32" s="261"/>
      <c r="Y32" s="24"/>
      <c r="Z32" s="25"/>
    </row>
    <row r="33" spans="2:30" ht="13.5" customHeight="1" x14ac:dyDescent="0.2">
      <c r="C33" s="311" t="s">
        <v>16</v>
      </c>
      <c r="D33" s="312"/>
      <c r="E33" s="312"/>
      <c r="F33" s="312"/>
      <c r="G33" s="58"/>
      <c r="H33" s="26"/>
      <c r="I33" s="26" t="s">
        <v>395</v>
      </c>
      <c r="J33" s="26"/>
      <c r="K33" s="27" t="s">
        <v>395</v>
      </c>
      <c r="L33" s="27" t="s">
        <v>395</v>
      </c>
      <c r="M33" s="28"/>
      <c r="N33" s="28"/>
      <c r="O33" s="27" t="s">
        <v>395</v>
      </c>
      <c r="P33" s="28"/>
      <c r="Q33" s="27" t="s">
        <v>395</v>
      </c>
      <c r="R33" s="27" t="s">
        <v>395</v>
      </c>
      <c r="S33" s="28"/>
      <c r="T33" s="258"/>
      <c r="U33" s="265"/>
      <c r="V33" s="215"/>
      <c r="W33" s="274"/>
      <c r="X33" s="259"/>
      <c r="Y33" s="29"/>
      <c r="Z33" s="27"/>
    </row>
    <row r="34" spans="2:30" ht="13.5" customHeight="1" x14ac:dyDescent="0.2">
      <c r="C34" s="301"/>
      <c r="D34" s="304"/>
      <c r="E34" s="304"/>
      <c r="F34" s="304"/>
      <c r="G34" s="36"/>
      <c r="H34" s="30"/>
      <c r="I34" s="30" t="s">
        <v>395</v>
      </c>
      <c r="J34" s="30"/>
      <c r="K34" s="17" t="s">
        <v>395</v>
      </c>
      <c r="L34" s="17" t="s">
        <v>395</v>
      </c>
      <c r="M34" s="31"/>
      <c r="N34" s="31"/>
      <c r="O34" s="17" t="s">
        <v>395</v>
      </c>
      <c r="P34" s="31"/>
      <c r="Q34" s="17" t="s">
        <v>395</v>
      </c>
      <c r="R34" s="17" t="s">
        <v>395</v>
      </c>
      <c r="S34" s="31"/>
      <c r="T34" s="255"/>
      <c r="U34" s="256"/>
      <c r="V34" s="167"/>
      <c r="W34" s="264"/>
      <c r="X34" s="257"/>
      <c r="Y34" s="16"/>
      <c r="Z34" s="17"/>
    </row>
    <row r="35" spans="2:30" ht="13.5" customHeight="1" x14ac:dyDescent="0.2">
      <c r="C35" s="301"/>
      <c r="D35" s="304"/>
      <c r="E35" s="304"/>
      <c r="F35" s="304"/>
      <c r="G35" s="36"/>
      <c r="H35" s="30"/>
      <c r="I35" s="30" t="s">
        <v>395</v>
      </c>
      <c r="J35" s="30"/>
      <c r="K35" s="17" t="s">
        <v>395</v>
      </c>
      <c r="L35" s="17" t="s">
        <v>395</v>
      </c>
      <c r="M35" s="31"/>
      <c r="N35" s="31"/>
      <c r="O35" s="17" t="s">
        <v>395</v>
      </c>
      <c r="P35" s="31"/>
      <c r="Q35" s="17" t="s">
        <v>395</v>
      </c>
      <c r="R35" s="17" t="s">
        <v>395</v>
      </c>
      <c r="S35" s="31"/>
      <c r="T35" s="255"/>
      <c r="U35" s="256"/>
      <c r="V35" s="167"/>
      <c r="W35" s="264"/>
      <c r="X35" s="257"/>
      <c r="Y35" s="16"/>
      <c r="Z35" s="17"/>
    </row>
    <row r="36" spans="2:30" ht="13.5" customHeight="1" x14ac:dyDescent="0.2">
      <c r="C36" s="308"/>
      <c r="D36" s="313"/>
      <c r="E36" s="313"/>
      <c r="F36" s="313"/>
      <c r="G36" s="44"/>
      <c r="H36" s="65"/>
      <c r="I36" s="65" t="s">
        <v>395</v>
      </c>
      <c r="J36" s="65"/>
      <c r="K36" s="25" t="s">
        <v>395</v>
      </c>
      <c r="L36" s="25" t="s">
        <v>395</v>
      </c>
      <c r="M36" s="68"/>
      <c r="N36" s="68"/>
      <c r="O36" s="25" t="s">
        <v>395</v>
      </c>
      <c r="P36" s="68"/>
      <c r="Q36" s="25" t="s">
        <v>395</v>
      </c>
      <c r="R36" s="25" t="s">
        <v>395</v>
      </c>
      <c r="S36" s="68"/>
      <c r="T36" s="260"/>
      <c r="U36" s="267"/>
      <c r="V36" s="214"/>
      <c r="W36" s="275"/>
      <c r="X36" s="261"/>
      <c r="Y36" s="24"/>
      <c r="Z36" s="25"/>
    </row>
    <row r="37" spans="2:30" ht="12" customHeight="1" x14ac:dyDescent="0.2">
      <c r="C37" s="292" t="s">
        <v>17</v>
      </c>
      <c r="D37" s="311" t="s">
        <v>18</v>
      </c>
      <c r="E37" s="312"/>
      <c r="F37" s="312"/>
      <c r="H37" s="26"/>
      <c r="I37" s="32">
        <v>7.6</v>
      </c>
      <c r="J37" s="26"/>
      <c r="K37" s="69">
        <v>7.6</v>
      </c>
      <c r="L37" s="27">
        <v>7.8</v>
      </c>
      <c r="M37" s="28"/>
      <c r="N37" s="28"/>
      <c r="O37" s="69">
        <v>7.5</v>
      </c>
      <c r="P37" s="28"/>
      <c r="Q37" s="69">
        <v>7.5</v>
      </c>
      <c r="R37" s="69">
        <v>7.4</v>
      </c>
      <c r="S37" s="28"/>
      <c r="T37" s="258"/>
      <c r="U37" s="265" t="s">
        <v>402</v>
      </c>
      <c r="V37" s="215"/>
      <c r="W37" s="274"/>
      <c r="X37" s="259"/>
      <c r="Y37" s="29"/>
      <c r="Z37" s="27"/>
    </row>
    <row r="38" spans="2:30" ht="12" x14ac:dyDescent="0.2">
      <c r="C38" s="293"/>
      <c r="D38" s="301"/>
      <c r="E38" s="304"/>
      <c r="F38" s="304"/>
      <c r="G38" s="36" t="s">
        <v>19</v>
      </c>
      <c r="H38" s="30"/>
      <c r="I38" s="37">
        <v>8.5</v>
      </c>
      <c r="J38" s="30"/>
      <c r="K38" s="50">
        <v>8.1</v>
      </c>
      <c r="L38" s="17">
        <v>9.4</v>
      </c>
      <c r="M38" s="31"/>
      <c r="N38" s="31"/>
      <c r="O38" s="50">
        <v>7.7</v>
      </c>
      <c r="P38" s="31"/>
      <c r="Q38" s="50">
        <v>7.8</v>
      </c>
      <c r="R38" s="50">
        <v>7.7</v>
      </c>
      <c r="S38" s="31"/>
      <c r="T38" s="322">
        <f>COUNTIF(I37:R40,"&gt;8.5")</f>
        <v>1</v>
      </c>
      <c r="U38" s="256" t="s">
        <v>452</v>
      </c>
      <c r="V38" s="167">
        <v>24</v>
      </c>
      <c r="W38" s="49">
        <f>MIN(I37:R40)</f>
        <v>7.4</v>
      </c>
      <c r="X38" s="257" t="s">
        <v>410</v>
      </c>
      <c r="Y38" s="42">
        <f>MAX(I37:R40)</f>
        <v>9.4</v>
      </c>
      <c r="Z38" s="70">
        <f>AVERAGE(I37:R40)</f>
        <v>7.7166666666666677</v>
      </c>
    </row>
    <row r="39" spans="2:30" ht="12" x14ac:dyDescent="0.2">
      <c r="C39" s="293"/>
      <c r="D39" s="301"/>
      <c r="E39" s="304"/>
      <c r="F39" s="304"/>
      <c r="G39" s="36"/>
      <c r="H39" s="30"/>
      <c r="I39" s="37">
        <v>7.6</v>
      </c>
      <c r="J39" s="30"/>
      <c r="K39" s="50">
        <v>7.6</v>
      </c>
      <c r="L39" s="17">
        <v>7.9</v>
      </c>
      <c r="M39" s="31"/>
      <c r="N39" s="31"/>
      <c r="O39" s="50">
        <v>7.6</v>
      </c>
      <c r="P39" s="31"/>
      <c r="Q39" s="50">
        <v>7.5</v>
      </c>
      <c r="R39" s="50">
        <v>7.7</v>
      </c>
      <c r="S39" s="31"/>
      <c r="T39" s="255"/>
      <c r="U39" s="256" t="s">
        <v>402</v>
      </c>
      <c r="V39" s="167"/>
      <c r="W39" s="264"/>
      <c r="X39" s="257"/>
      <c r="Y39" s="16"/>
      <c r="Z39" s="17"/>
    </row>
    <row r="40" spans="2:30" ht="12" x14ac:dyDescent="0.2">
      <c r="C40" s="293"/>
      <c r="D40" s="307"/>
      <c r="E40" s="320"/>
      <c r="F40" s="320"/>
      <c r="G40" s="71"/>
      <c r="H40" s="72"/>
      <c r="I40" s="73">
        <v>7.4</v>
      </c>
      <c r="J40" s="72"/>
      <c r="K40" s="74">
        <v>7.4</v>
      </c>
      <c r="L40" s="77">
        <v>7.5</v>
      </c>
      <c r="M40" s="75"/>
      <c r="N40" s="75"/>
      <c r="O40" s="74">
        <v>7.5</v>
      </c>
      <c r="P40" s="75"/>
      <c r="Q40" s="74">
        <v>7.5</v>
      </c>
      <c r="R40" s="74">
        <v>7.4</v>
      </c>
      <c r="S40" s="75"/>
      <c r="T40" s="255"/>
      <c r="U40" s="256" t="s">
        <v>402</v>
      </c>
      <c r="V40" s="167"/>
      <c r="W40" s="270"/>
      <c r="X40" s="263"/>
      <c r="Y40" s="76"/>
      <c r="Z40" s="77"/>
    </row>
    <row r="41" spans="2:30" ht="12" x14ac:dyDescent="0.2">
      <c r="B41" s="2">
        <v>10</v>
      </c>
      <c r="C41" s="293"/>
      <c r="D41" s="301" t="s">
        <v>20</v>
      </c>
      <c r="E41" s="296"/>
      <c r="F41" s="296"/>
      <c r="G41" s="36" t="s">
        <v>21</v>
      </c>
      <c r="H41" s="30"/>
      <c r="I41" s="78">
        <v>10</v>
      </c>
      <c r="J41" s="30"/>
      <c r="K41" s="39">
        <v>7.7</v>
      </c>
      <c r="L41" s="39">
        <v>9.8000000000000007</v>
      </c>
      <c r="M41" s="31"/>
      <c r="N41" s="31"/>
      <c r="O41" s="79">
        <v>12</v>
      </c>
      <c r="P41" s="31"/>
      <c r="Q41" s="79">
        <v>13</v>
      </c>
      <c r="R41" s="79">
        <v>11</v>
      </c>
      <c r="S41" s="31"/>
      <c r="T41" s="268">
        <f>COUNTIF(I41:R41,"&lt;5")</f>
        <v>0</v>
      </c>
      <c r="U41" s="269" t="s">
        <v>452</v>
      </c>
      <c r="V41" s="169">
        <f>COUNT(I41:R41)</f>
        <v>6</v>
      </c>
      <c r="W41" s="82">
        <f>MIN(I41:R41)</f>
        <v>7.7</v>
      </c>
      <c r="X41" s="269" t="s">
        <v>410</v>
      </c>
      <c r="Y41" s="80">
        <f>MAX(I41:R41)</f>
        <v>13</v>
      </c>
      <c r="Z41" s="37">
        <f>AVERAGE(I41:R41)</f>
        <v>10.583333333333334</v>
      </c>
      <c r="AB41" s="43"/>
      <c r="AC41" s="81"/>
    </row>
    <row r="42" spans="2:30" ht="12" x14ac:dyDescent="0.2">
      <c r="B42" s="2">
        <v>11</v>
      </c>
      <c r="C42" s="293"/>
      <c r="D42" s="301" t="s">
        <v>22</v>
      </c>
      <c r="E42" s="296"/>
      <c r="F42" s="296"/>
      <c r="G42" s="36" t="s">
        <v>21</v>
      </c>
      <c r="H42" s="30"/>
      <c r="I42" s="38">
        <v>1.9</v>
      </c>
      <c r="J42" s="30"/>
      <c r="K42" s="39">
        <v>1.7</v>
      </c>
      <c r="L42" s="39">
        <v>1.9</v>
      </c>
      <c r="M42" s="31"/>
      <c r="N42" s="31"/>
      <c r="O42" s="39">
        <v>2.4</v>
      </c>
      <c r="P42" s="31"/>
      <c r="Q42" s="39">
        <v>3.6</v>
      </c>
      <c r="R42" s="39">
        <v>5.3</v>
      </c>
      <c r="S42" s="31"/>
      <c r="T42" s="255">
        <f>COUNTIF(I42:R42,"&gt;5")</f>
        <v>1</v>
      </c>
      <c r="U42" s="256" t="s">
        <v>452</v>
      </c>
      <c r="V42" s="167">
        <f>COUNT(I42:R42)</f>
        <v>6</v>
      </c>
      <c r="W42" s="82">
        <f>MIN(I42:R42)</f>
        <v>1.7</v>
      </c>
      <c r="X42" s="257" t="s">
        <v>410</v>
      </c>
      <c r="Y42" s="83">
        <f>MAX(I42:R42)</f>
        <v>5.3</v>
      </c>
      <c r="Z42" s="37">
        <f>AVERAGE(I42:R42)</f>
        <v>2.8000000000000003</v>
      </c>
    </row>
    <row r="43" spans="2:30" ht="12" x14ac:dyDescent="0.2">
      <c r="B43" s="2">
        <v>12</v>
      </c>
      <c r="C43" s="293"/>
      <c r="D43" s="301" t="s">
        <v>23</v>
      </c>
      <c r="E43" s="296"/>
      <c r="F43" s="296"/>
      <c r="G43" s="36" t="s">
        <v>21</v>
      </c>
      <c r="H43" s="30"/>
      <c r="I43" s="38">
        <v>5.4</v>
      </c>
      <c r="J43" s="30"/>
      <c r="K43" s="39">
        <v>5.8</v>
      </c>
      <c r="L43" s="39">
        <v>6</v>
      </c>
      <c r="M43" s="31"/>
      <c r="N43" s="31"/>
      <c r="O43" s="39">
        <v>6.9</v>
      </c>
      <c r="P43" s="31"/>
      <c r="Q43" s="39">
        <v>6.1</v>
      </c>
      <c r="R43" s="39">
        <v>7.1</v>
      </c>
      <c r="S43" s="31"/>
      <c r="T43" s="255" t="s">
        <v>135</v>
      </c>
      <c r="U43" s="256" t="s">
        <v>452</v>
      </c>
      <c r="V43" s="167">
        <f>COUNT(I43:R43)</f>
        <v>6</v>
      </c>
      <c r="W43" s="82">
        <f t="shared" ref="W43:W55" si="0">MIN(I43:R43)</f>
        <v>5.4</v>
      </c>
      <c r="X43" s="257" t="s">
        <v>410</v>
      </c>
      <c r="Y43" s="83">
        <f t="shared" ref="Y43:Y55" si="1">MAX(I43:R43)</f>
        <v>7.1</v>
      </c>
      <c r="Z43" s="37">
        <f t="shared" ref="Z43:Z55" si="2">AVERAGE(I43:R43)</f>
        <v>6.2166666666666677</v>
      </c>
    </row>
    <row r="44" spans="2:30" ht="12" x14ac:dyDescent="0.2">
      <c r="B44" s="2">
        <v>13</v>
      </c>
      <c r="C44" s="293"/>
      <c r="D44" s="307" t="s">
        <v>24</v>
      </c>
      <c r="E44" s="298"/>
      <c r="F44" s="298"/>
      <c r="G44" s="71" t="s">
        <v>21</v>
      </c>
      <c r="H44" s="72"/>
      <c r="I44" s="84">
        <v>5</v>
      </c>
      <c r="J44" s="72"/>
      <c r="K44" s="85">
        <v>4</v>
      </c>
      <c r="L44" s="85">
        <v>5</v>
      </c>
      <c r="M44" s="75"/>
      <c r="N44" s="75"/>
      <c r="O44" s="85">
        <v>23</v>
      </c>
      <c r="P44" s="75"/>
      <c r="Q44" s="85">
        <v>9</v>
      </c>
      <c r="R44" s="85">
        <v>17</v>
      </c>
      <c r="S44" s="75"/>
      <c r="T44" s="255">
        <f>COUNTIF(I44:R44,"&gt;100")</f>
        <v>0</v>
      </c>
      <c r="U44" s="256" t="s">
        <v>452</v>
      </c>
      <c r="V44" s="167">
        <f>COUNT(I44:R44)</f>
        <v>6</v>
      </c>
      <c r="W44" s="86">
        <f t="shared" si="0"/>
        <v>4</v>
      </c>
      <c r="X44" s="263" t="s">
        <v>410</v>
      </c>
      <c r="Y44" s="87">
        <f t="shared" si="1"/>
        <v>23</v>
      </c>
      <c r="Z44" s="88">
        <f t="shared" si="2"/>
        <v>10.5</v>
      </c>
    </row>
    <row r="45" spans="2:30" ht="12.75" customHeight="1" x14ac:dyDescent="0.2">
      <c r="B45" s="2">
        <v>15</v>
      </c>
      <c r="C45" s="293"/>
      <c r="D45" s="301" t="s">
        <v>25</v>
      </c>
      <c r="E45" s="296"/>
      <c r="F45" s="296"/>
      <c r="G45" s="36" t="s">
        <v>21</v>
      </c>
      <c r="H45" s="30"/>
      <c r="I45" s="89">
        <v>2.8</v>
      </c>
      <c r="J45" s="30"/>
      <c r="K45" s="39">
        <v>2.6</v>
      </c>
      <c r="L45" s="50">
        <v>2.2000000000000002</v>
      </c>
      <c r="M45" s="31"/>
      <c r="N45" s="31"/>
      <c r="O45" s="50">
        <v>3.3</v>
      </c>
      <c r="P45" s="31"/>
      <c r="Q45" s="39">
        <v>4</v>
      </c>
      <c r="R45" s="39">
        <v>4.0999999999999996</v>
      </c>
      <c r="S45" s="31"/>
      <c r="T45" s="255" t="s">
        <v>135</v>
      </c>
      <c r="U45" s="256" t="s">
        <v>452</v>
      </c>
      <c r="V45" s="167">
        <f>COUNT(I45:R45)</f>
        <v>6</v>
      </c>
      <c r="W45" s="90">
        <f t="shared" si="0"/>
        <v>2.2000000000000002</v>
      </c>
      <c r="X45" s="91" t="s">
        <v>410</v>
      </c>
      <c r="Y45" s="92">
        <f t="shared" si="1"/>
        <v>4.0999999999999996</v>
      </c>
      <c r="Z45" s="38">
        <f t="shared" si="2"/>
        <v>3.1666666666666665</v>
      </c>
      <c r="AB45" s="51"/>
    </row>
    <row r="46" spans="2:30" ht="12.75" customHeight="1" x14ac:dyDescent="0.2">
      <c r="B46" s="2">
        <v>16</v>
      </c>
      <c r="C46" s="293"/>
      <c r="D46" s="301" t="s">
        <v>26</v>
      </c>
      <c r="E46" s="296"/>
      <c r="F46" s="296"/>
      <c r="G46" s="36" t="s">
        <v>21</v>
      </c>
      <c r="H46" s="30"/>
      <c r="I46" s="54">
        <v>0.33</v>
      </c>
      <c r="J46" s="93"/>
      <c r="K46" s="55">
        <v>0.38</v>
      </c>
      <c r="L46" s="55">
        <v>0.94</v>
      </c>
      <c r="M46" s="31"/>
      <c r="N46" s="31"/>
      <c r="O46" s="55">
        <v>0.48</v>
      </c>
      <c r="P46" s="31"/>
      <c r="Q46" s="55">
        <v>0.52</v>
      </c>
      <c r="R46" s="55">
        <v>0.42</v>
      </c>
      <c r="S46" s="31"/>
      <c r="T46" s="255" t="s">
        <v>135</v>
      </c>
      <c r="U46" s="256" t="s">
        <v>452</v>
      </c>
      <c r="V46" s="167">
        <f>COUNT(I46:R46)</f>
        <v>6</v>
      </c>
      <c r="W46" s="94">
        <f t="shared" si="0"/>
        <v>0.33</v>
      </c>
      <c r="X46" s="257" t="s">
        <v>410</v>
      </c>
      <c r="Y46" s="95">
        <f t="shared" si="1"/>
        <v>0.94</v>
      </c>
      <c r="Z46" s="54">
        <f t="shared" si="2"/>
        <v>0.5116666666666666</v>
      </c>
    </row>
    <row r="47" spans="2:30" ht="12.75" customHeight="1" x14ac:dyDescent="0.2">
      <c r="B47" s="2">
        <v>17</v>
      </c>
      <c r="C47" s="293"/>
      <c r="D47" s="301" t="s">
        <v>118</v>
      </c>
      <c r="E47" s="304"/>
      <c r="F47" s="304"/>
      <c r="G47" s="36" t="s">
        <v>112</v>
      </c>
      <c r="H47" s="30"/>
      <c r="I47" s="38" t="s">
        <v>135</v>
      </c>
      <c r="J47" s="30"/>
      <c r="K47" s="96"/>
      <c r="L47" s="190">
        <v>6.0000000000000001E-3</v>
      </c>
      <c r="M47" s="31"/>
      <c r="N47" s="31"/>
      <c r="O47" s="17" t="s">
        <v>402</v>
      </c>
      <c r="P47" s="31"/>
      <c r="Q47" s="96"/>
      <c r="R47" s="96">
        <v>1.9E-2</v>
      </c>
      <c r="S47" s="31"/>
      <c r="T47" s="255">
        <f>COUNTIF(I47:R47,"&gt;0.03")</f>
        <v>0</v>
      </c>
      <c r="U47" s="256" t="s">
        <v>452</v>
      </c>
      <c r="V47" s="167">
        <f>COUNT(I47:R47)</f>
        <v>2</v>
      </c>
      <c r="W47" s="264">
        <f t="shared" si="0"/>
        <v>6.0000000000000001E-3</v>
      </c>
      <c r="X47" s="257" t="s">
        <v>410</v>
      </c>
      <c r="Y47" s="16">
        <f t="shared" si="1"/>
        <v>1.9E-2</v>
      </c>
      <c r="Z47" s="97">
        <f t="shared" si="2"/>
        <v>1.2500000000000001E-2</v>
      </c>
      <c r="AD47" s="98"/>
    </row>
    <row r="48" spans="2:30" ht="12.75" customHeight="1" x14ac:dyDescent="0.15">
      <c r="B48" s="2">
        <v>18</v>
      </c>
      <c r="C48" s="293"/>
      <c r="D48" s="305" t="s">
        <v>136</v>
      </c>
      <c r="E48" s="321"/>
      <c r="F48" s="321"/>
      <c r="G48" s="99" t="s">
        <v>137</v>
      </c>
      <c r="H48" s="100"/>
      <c r="I48" s="101" t="s">
        <v>135</v>
      </c>
      <c r="J48" s="100"/>
      <c r="K48" s="102"/>
      <c r="L48" s="104">
        <v>6.0000000000000002E-5</v>
      </c>
      <c r="M48" s="103"/>
      <c r="N48" s="103"/>
      <c r="O48" s="104" t="s">
        <v>402</v>
      </c>
      <c r="P48" s="103"/>
      <c r="Q48" s="102"/>
      <c r="R48" s="104">
        <v>6.0000000000000002E-5</v>
      </c>
      <c r="S48" s="103"/>
      <c r="T48" s="268">
        <f>COUNTIF(I48:R48,"&gt;0.002")</f>
        <v>0</v>
      </c>
      <c r="U48" s="269" t="s">
        <v>452</v>
      </c>
      <c r="V48" s="169">
        <f>COUNT(I48:R48)</f>
        <v>2</v>
      </c>
      <c r="W48" s="106">
        <f t="shared" si="0"/>
        <v>6.0000000000000002E-5</v>
      </c>
      <c r="X48" s="276" t="s">
        <v>410</v>
      </c>
      <c r="Y48" s="107">
        <f t="shared" si="1"/>
        <v>6.0000000000000002E-5</v>
      </c>
      <c r="Z48" s="104">
        <f t="shared" si="2"/>
        <v>6.0000000000000002E-5</v>
      </c>
      <c r="AA48" s="108"/>
    </row>
    <row r="49" spans="2:30" ht="12.75" customHeight="1" x14ac:dyDescent="0.15">
      <c r="B49" s="2">
        <v>19</v>
      </c>
      <c r="C49" s="294"/>
      <c r="D49" s="308" t="s">
        <v>138</v>
      </c>
      <c r="E49" s="313"/>
      <c r="F49" s="313"/>
      <c r="G49" s="44" t="s">
        <v>21</v>
      </c>
      <c r="H49" s="65"/>
      <c r="I49" s="109" t="s">
        <v>135</v>
      </c>
      <c r="J49" s="65"/>
      <c r="K49" s="110"/>
      <c r="L49" s="191">
        <v>2.0999999999999999E-3</v>
      </c>
      <c r="M49" s="68"/>
      <c r="N49" s="68"/>
      <c r="O49" s="191" t="s">
        <v>402</v>
      </c>
      <c r="P49" s="68"/>
      <c r="Q49" s="110"/>
      <c r="R49" s="111">
        <v>5.9999999999999995E-4</v>
      </c>
      <c r="S49" s="68"/>
      <c r="T49" s="260">
        <f>-COUNTIF(I49:R49,"&gt;0.05")</f>
        <v>0</v>
      </c>
      <c r="U49" s="267" t="s">
        <v>452</v>
      </c>
      <c r="V49" s="214">
        <f>COUNT(I49:R49)</f>
        <v>2</v>
      </c>
      <c r="W49" s="218">
        <f t="shared" si="0"/>
        <v>5.9999999999999995E-4</v>
      </c>
      <c r="X49" s="261" t="s">
        <v>410</v>
      </c>
      <c r="Y49" s="24">
        <f t="shared" si="1"/>
        <v>2.0999999999999999E-3</v>
      </c>
      <c r="Z49" s="112">
        <f t="shared" si="2"/>
        <v>1.3499999999999999E-3</v>
      </c>
      <c r="AA49" s="108"/>
      <c r="AD49" s="98"/>
    </row>
    <row r="50" spans="2:30" ht="12" customHeight="1" x14ac:dyDescent="0.2">
      <c r="B50" s="2">
        <v>20</v>
      </c>
      <c r="C50" s="292" t="s">
        <v>27</v>
      </c>
      <c r="D50" s="311" t="s">
        <v>28</v>
      </c>
      <c r="E50" s="300"/>
      <c r="F50" s="300"/>
      <c r="G50" s="58" t="s">
        <v>29</v>
      </c>
      <c r="H50" s="26"/>
      <c r="I50" s="33" t="s">
        <v>135</v>
      </c>
      <c r="J50" s="26"/>
      <c r="K50" s="35"/>
      <c r="L50" s="113">
        <v>2.9999999999999997E-4</v>
      </c>
      <c r="M50" s="28"/>
      <c r="N50" s="28"/>
      <c r="O50" s="113"/>
      <c r="P50" s="28"/>
      <c r="Q50" s="27"/>
      <c r="R50" s="113">
        <v>2.9999999999999997E-4</v>
      </c>
      <c r="S50" s="28"/>
      <c r="T50" s="258">
        <v>0</v>
      </c>
      <c r="U50" s="265" t="s">
        <v>452</v>
      </c>
      <c r="V50" s="215">
        <f t="shared" ref="V50:V55" si="3">COUNT(I50:R50)</f>
        <v>2</v>
      </c>
      <c r="W50" s="219">
        <f t="shared" si="0"/>
        <v>2.9999999999999997E-4</v>
      </c>
      <c r="X50" s="259" t="s">
        <v>410</v>
      </c>
      <c r="Y50" s="220">
        <f t="shared" si="1"/>
        <v>2.9999999999999997E-4</v>
      </c>
      <c r="Z50" s="221">
        <f t="shared" si="2"/>
        <v>2.9999999999999997E-4</v>
      </c>
    </row>
    <row r="51" spans="2:30" ht="12" x14ac:dyDescent="0.2">
      <c r="B51" s="2">
        <v>21</v>
      </c>
      <c r="C51" s="293"/>
      <c r="D51" s="301" t="s">
        <v>30</v>
      </c>
      <c r="E51" s="296"/>
      <c r="F51" s="296"/>
      <c r="G51" s="36" t="s">
        <v>29</v>
      </c>
      <c r="H51" s="30"/>
      <c r="I51" s="38" t="s">
        <v>135</v>
      </c>
      <c r="J51" s="30"/>
      <c r="K51" s="40"/>
      <c r="L51" s="192">
        <v>0.1</v>
      </c>
      <c r="M51" s="31"/>
      <c r="N51" s="31"/>
      <c r="O51" s="192"/>
      <c r="P51" s="31"/>
      <c r="Q51" s="17"/>
      <c r="R51" s="192">
        <v>0.1</v>
      </c>
      <c r="S51" s="31"/>
      <c r="T51" s="255">
        <v>0</v>
      </c>
      <c r="U51" s="256" t="s">
        <v>452</v>
      </c>
      <c r="V51" s="167">
        <f t="shared" si="3"/>
        <v>2</v>
      </c>
      <c r="W51" s="222">
        <f t="shared" si="0"/>
        <v>0.1</v>
      </c>
      <c r="X51" s="257" t="s">
        <v>410</v>
      </c>
      <c r="Y51" s="223">
        <f t="shared" si="1"/>
        <v>0.1</v>
      </c>
      <c r="Z51" s="224">
        <f t="shared" si="2"/>
        <v>0.1</v>
      </c>
    </row>
    <row r="52" spans="2:30" ht="12" customHeight="1" x14ac:dyDescent="0.2">
      <c r="B52" s="2">
        <v>22</v>
      </c>
      <c r="C52" s="293"/>
      <c r="D52" s="301" t="s">
        <v>31</v>
      </c>
      <c r="E52" s="296"/>
      <c r="F52" s="296"/>
      <c r="G52" s="36" t="s">
        <v>29</v>
      </c>
      <c r="H52" s="30"/>
      <c r="I52" s="38" t="s">
        <v>135</v>
      </c>
      <c r="J52" s="30"/>
      <c r="K52" s="40"/>
      <c r="L52" s="115">
        <v>5.0000000000000001E-3</v>
      </c>
      <c r="M52" s="31"/>
      <c r="N52" s="31"/>
      <c r="O52" s="115"/>
      <c r="P52" s="31"/>
      <c r="Q52" s="17"/>
      <c r="R52" s="115">
        <v>5.0000000000000001E-3</v>
      </c>
      <c r="S52" s="31"/>
      <c r="T52" s="255">
        <v>0</v>
      </c>
      <c r="U52" s="256" t="s">
        <v>452</v>
      </c>
      <c r="V52" s="167">
        <f t="shared" si="3"/>
        <v>2</v>
      </c>
      <c r="W52" s="225">
        <f t="shared" si="0"/>
        <v>5.0000000000000001E-3</v>
      </c>
      <c r="X52" s="257" t="s">
        <v>410</v>
      </c>
      <c r="Y52" s="226">
        <f t="shared" si="1"/>
        <v>5.0000000000000001E-3</v>
      </c>
      <c r="Z52" s="183">
        <f t="shared" si="2"/>
        <v>5.0000000000000001E-3</v>
      </c>
      <c r="AC52" s="117"/>
    </row>
    <row r="53" spans="2:30" ht="12" customHeight="1" x14ac:dyDescent="0.2">
      <c r="B53" s="2">
        <v>23</v>
      </c>
      <c r="C53" s="293"/>
      <c r="D53" s="307" t="s">
        <v>32</v>
      </c>
      <c r="E53" s="298"/>
      <c r="F53" s="298"/>
      <c r="G53" s="71" t="s">
        <v>29</v>
      </c>
      <c r="H53" s="72"/>
      <c r="I53" s="118" t="s">
        <v>135</v>
      </c>
      <c r="J53" s="72"/>
      <c r="K53" s="119"/>
      <c r="L53" s="120">
        <v>0.01</v>
      </c>
      <c r="M53" s="75"/>
      <c r="N53" s="75"/>
      <c r="O53" s="120"/>
      <c r="P53" s="75"/>
      <c r="Q53" s="77"/>
      <c r="R53" s="120">
        <v>0.01</v>
      </c>
      <c r="S53" s="75"/>
      <c r="T53" s="262">
        <v>0</v>
      </c>
      <c r="U53" s="273" t="s">
        <v>452</v>
      </c>
      <c r="V53" s="227">
        <f t="shared" si="3"/>
        <v>2</v>
      </c>
      <c r="W53" s="121">
        <f t="shared" si="0"/>
        <v>0.01</v>
      </c>
      <c r="X53" s="263" t="s">
        <v>410</v>
      </c>
      <c r="Y53" s="122">
        <f t="shared" si="1"/>
        <v>0.01</v>
      </c>
      <c r="Z53" s="123">
        <f t="shared" si="2"/>
        <v>0.01</v>
      </c>
    </row>
    <row r="54" spans="2:30" ht="12" customHeight="1" x14ac:dyDescent="0.2">
      <c r="B54" s="2">
        <v>24</v>
      </c>
      <c r="C54" s="293"/>
      <c r="D54" s="301" t="s">
        <v>33</v>
      </c>
      <c r="E54" s="296"/>
      <c r="F54" s="296"/>
      <c r="G54" s="36" t="s">
        <v>29</v>
      </c>
      <c r="H54" s="30"/>
      <c r="I54" s="38" t="s">
        <v>135</v>
      </c>
      <c r="J54" s="30"/>
      <c r="K54" s="40"/>
      <c r="L54" s="115">
        <v>5.0000000000000001E-3</v>
      </c>
      <c r="M54" s="31"/>
      <c r="N54" s="31"/>
      <c r="O54" s="115"/>
      <c r="P54" s="31"/>
      <c r="Q54" s="17"/>
      <c r="R54" s="115">
        <v>5.0000000000000001E-3</v>
      </c>
      <c r="S54" s="31"/>
      <c r="T54" s="255">
        <v>0</v>
      </c>
      <c r="U54" s="256" t="s">
        <v>452</v>
      </c>
      <c r="V54" s="167">
        <f t="shared" si="3"/>
        <v>2</v>
      </c>
      <c r="W54" s="225">
        <f t="shared" si="0"/>
        <v>5.0000000000000001E-3</v>
      </c>
      <c r="X54" s="257" t="s">
        <v>410</v>
      </c>
      <c r="Y54" s="226">
        <f t="shared" si="1"/>
        <v>5.0000000000000001E-3</v>
      </c>
      <c r="Z54" s="183">
        <f t="shared" si="2"/>
        <v>5.0000000000000001E-3</v>
      </c>
    </row>
    <row r="55" spans="2:30" ht="12" x14ac:dyDescent="0.2">
      <c r="B55" s="2">
        <v>25</v>
      </c>
      <c r="C55" s="293"/>
      <c r="D55" s="301" t="s">
        <v>34</v>
      </c>
      <c r="E55" s="296"/>
      <c r="F55" s="296"/>
      <c r="G55" s="36" t="s">
        <v>29</v>
      </c>
      <c r="H55" s="30"/>
      <c r="I55" s="38" t="s">
        <v>135</v>
      </c>
      <c r="J55" s="30"/>
      <c r="K55" s="40"/>
      <c r="L55" s="126">
        <v>5.0000000000000001E-4</v>
      </c>
      <c r="M55" s="31"/>
      <c r="N55" s="31"/>
      <c r="O55" s="126" t="s">
        <v>402</v>
      </c>
      <c r="P55" s="31"/>
      <c r="Q55" s="17"/>
      <c r="R55" s="126">
        <v>5.0000000000000001E-4</v>
      </c>
      <c r="S55" s="31"/>
      <c r="T55" s="255">
        <v>0</v>
      </c>
      <c r="U55" s="256" t="s">
        <v>452</v>
      </c>
      <c r="V55" s="167">
        <f t="shared" si="3"/>
        <v>2</v>
      </c>
      <c r="W55" s="228">
        <f t="shared" si="0"/>
        <v>5.0000000000000001E-4</v>
      </c>
      <c r="X55" s="257" t="s">
        <v>410</v>
      </c>
      <c r="Y55" s="229">
        <f t="shared" si="1"/>
        <v>5.0000000000000001E-4</v>
      </c>
      <c r="Z55" s="185">
        <f t="shared" si="2"/>
        <v>5.0000000000000001E-4</v>
      </c>
    </row>
    <row r="56" spans="2:30" ht="12" x14ac:dyDescent="0.2">
      <c r="B56" s="2">
        <v>26</v>
      </c>
      <c r="C56" s="293"/>
      <c r="D56" s="301" t="s">
        <v>35</v>
      </c>
      <c r="E56" s="296"/>
      <c r="F56" s="296"/>
      <c r="G56" s="36" t="s">
        <v>29</v>
      </c>
      <c r="H56" s="30"/>
      <c r="I56" s="38" t="s">
        <v>135</v>
      </c>
      <c r="J56" s="30"/>
      <c r="K56" s="40"/>
      <c r="L56" s="17" t="s">
        <v>135</v>
      </c>
      <c r="M56" s="31"/>
      <c r="N56" s="31"/>
      <c r="O56" s="17" t="s">
        <v>402</v>
      </c>
      <c r="P56" s="31"/>
      <c r="Q56" s="17"/>
      <c r="R56" s="17"/>
      <c r="S56" s="31"/>
      <c r="T56" s="255"/>
      <c r="U56" s="256" t="s">
        <v>402</v>
      </c>
      <c r="V56" s="167" t="s">
        <v>402</v>
      </c>
      <c r="W56" s="255"/>
      <c r="X56" s="257"/>
      <c r="Y56" s="266"/>
      <c r="Z56" s="30"/>
    </row>
    <row r="57" spans="2:30" ht="12" x14ac:dyDescent="0.2">
      <c r="B57" s="2">
        <v>27</v>
      </c>
      <c r="C57" s="293"/>
      <c r="D57" s="307" t="s">
        <v>36</v>
      </c>
      <c r="E57" s="298"/>
      <c r="F57" s="298"/>
      <c r="G57" s="71" t="s">
        <v>29</v>
      </c>
      <c r="H57" s="72"/>
      <c r="I57" s="118" t="s">
        <v>135</v>
      </c>
      <c r="J57" s="72"/>
      <c r="K57" s="119"/>
      <c r="L57" s="193">
        <v>5.0000000000000001E-4</v>
      </c>
      <c r="M57" s="75"/>
      <c r="N57" s="75"/>
      <c r="O57" s="193" t="s">
        <v>402</v>
      </c>
      <c r="P57" s="75"/>
      <c r="Q57" s="77"/>
      <c r="R57" s="193"/>
      <c r="S57" s="75"/>
      <c r="T57" s="262">
        <v>0</v>
      </c>
      <c r="U57" s="273" t="s">
        <v>452</v>
      </c>
      <c r="V57" s="227">
        <f t="shared" ref="V57:V87" si="4">COUNT(I57:R57)</f>
        <v>1</v>
      </c>
      <c r="W57" s="270"/>
      <c r="X57" s="263"/>
      <c r="Y57" s="76"/>
      <c r="Z57" s="77"/>
    </row>
    <row r="58" spans="2:30" ht="12" x14ac:dyDescent="0.2">
      <c r="B58" s="2">
        <v>28</v>
      </c>
      <c r="C58" s="293"/>
      <c r="D58" s="301" t="s">
        <v>37</v>
      </c>
      <c r="E58" s="296"/>
      <c r="F58" s="296"/>
      <c r="G58" s="36" t="s">
        <v>29</v>
      </c>
      <c r="H58" s="30"/>
      <c r="I58" s="38" t="s">
        <v>135</v>
      </c>
      <c r="J58" s="30"/>
      <c r="K58" s="40"/>
      <c r="L58" s="115">
        <v>2E-3</v>
      </c>
      <c r="M58" s="31"/>
      <c r="N58" s="31"/>
      <c r="O58" s="115"/>
      <c r="P58" s="31"/>
      <c r="Q58" s="17"/>
      <c r="R58" s="115">
        <v>2E-3</v>
      </c>
      <c r="S58" s="31"/>
      <c r="T58" s="255">
        <v>0</v>
      </c>
      <c r="U58" s="256" t="s">
        <v>452</v>
      </c>
      <c r="V58" s="167">
        <f t="shared" si="4"/>
        <v>2</v>
      </c>
      <c r="W58" s="225">
        <f t="shared" ref="W58:W76" si="5">MIN(I58:R58)</f>
        <v>2E-3</v>
      </c>
      <c r="X58" s="257" t="s">
        <v>410</v>
      </c>
      <c r="Y58" s="226">
        <f t="shared" ref="Y58:Y77" si="6">MAX(I58:R58)</f>
        <v>2E-3</v>
      </c>
      <c r="Z58" s="183">
        <f t="shared" ref="Z58:Z77" si="7">AVERAGE(I58:R58)</f>
        <v>2E-3</v>
      </c>
    </row>
    <row r="59" spans="2:30" ht="12" x14ac:dyDescent="0.2">
      <c r="B59" s="2">
        <v>29</v>
      </c>
      <c r="C59" s="293"/>
      <c r="D59" s="301" t="s">
        <v>38</v>
      </c>
      <c r="E59" s="296"/>
      <c r="F59" s="296"/>
      <c r="G59" s="36" t="s">
        <v>29</v>
      </c>
      <c r="H59" s="30"/>
      <c r="I59" s="38" t="s">
        <v>135</v>
      </c>
      <c r="J59" s="30"/>
      <c r="K59" s="40"/>
      <c r="L59" s="126">
        <v>2.0000000000000001E-4</v>
      </c>
      <c r="M59" s="31"/>
      <c r="N59" s="31"/>
      <c r="O59" s="126"/>
      <c r="P59" s="31"/>
      <c r="Q59" s="17"/>
      <c r="R59" s="126">
        <v>2.0000000000000001E-4</v>
      </c>
      <c r="S59" s="31"/>
      <c r="T59" s="255">
        <v>0</v>
      </c>
      <c r="U59" s="256" t="s">
        <v>452</v>
      </c>
      <c r="V59" s="167">
        <f t="shared" si="4"/>
        <v>2</v>
      </c>
      <c r="W59" s="228">
        <f t="shared" si="5"/>
        <v>2.0000000000000001E-4</v>
      </c>
      <c r="X59" s="257" t="s">
        <v>410</v>
      </c>
      <c r="Y59" s="229">
        <f t="shared" si="6"/>
        <v>2.0000000000000001E-4</v>
      </c>
      <c r="Z59" s="185">
        <f t="shared" si="7"/>
        <v>2.0000000000000001E-4</v>
      </c>
    </row>
    <row r="60" spans="2:30" ht="12" x14ac:dyDescent="0.2">
      <c r="B60" s="2">
        <v>30</v>
      </c>
      <c r="C60" s="293"/>
      <c r="D60" s="301" t="s">
        <v>39</v>
      </c>
      <c r="E60" s="296"/>
      <c r="F60" s="296"/>
      <c r="G60" s="36" t="s">
        <v>29</v>
      </c>
      <c r="H60" s="30"/>
      <c r="I60" s="38" t="s">
        <v>135</v>
      </c>
      <c r="J60" s="30"/>
      <c r="K60" s="40"/>
      <c r="L60" s="126">
        <v>4.0000000000000002E-4</v>
      </c>
      <c r="M60" s="31"/>
      <c r="N60" s="31"/>
      <c r="O60" s="126"/>
      <c r="P60" s="31"/>
      <c r="Q60" s="17"/>
      <c r="R60" s="126">
        <v>4.0000000000000002E-4</v>
      </c>
      <c r="S60" s="31"/>
      <c r="T60" s="255">
        <v>0</v>
      </c>
      <c r="U60" s="256" t="s">
        <v>452</v>
      </c>
      <c r="V60" s="167">
        <f t="shared" si="4"/>
        <v>2</v>
      </c>
      <c r="W60" s="228">
        <f t="shared" si="5"/>
        <v>4.0000000000000002E-4</v>
      </c>
      <c r="X60" s="257" t="s">
        <v>410</v>
      </c>
      <c r="Y60" s="229">
        <f t="shared" si="6"/>
        <v>4.0000000000000002E-4</v>
      </c>
      <c r="Z60" s="185">
        <f t="shared" si="7"/>
        <v>4.0000000000000002E-4</v>
      </c>
    </row>
    <row r="61" spans="2:30" ht="12" x14ac:dyDescent="0.2">
      <c r="B61" s="2">
        <v>31</v>
      </c>
      <c r="C61" s="293"/>
      <c r="D61" s="307" t="s">
        <v>40</v>
      </c>
      <c r="E61" s="298"/>
      <c r="F61" s="298"/>
      <c r="G61" s="71" t="s">
        <v>29</v>
      </c>
      <c r="H61" s="72"/>
      <c r="I61" s="118" t="s">
        <v>135</v>
      </c>
      <c r="J61" s="72"/>
      <c r="K61" s="119"/>
      <c r="L61" s="127">
        <v>2E-3</v>
      </c>
      <c r="M61" s="75"/>
      <c r="N61" s="75"/>
      <c r="O61" s="127"/>
      <c r="P61" s="75"/>
      <c r="Q61" s="77"/>
      <c r="R61" s="127">
        <v>2E-3</v>
      </c>
      <c r="S61" s="75"/>
      <c r="T61" s="262">
        <v>0</v>
      </c>
      <c r="U61" s="273" t="s">
        <v>452</v>
      </c>
      <c r="V61" s="227">
        <f t="shared" si="4"/>
        <v>2</v>
      </c>
      <c r="W61" s="230">
        <f t="shared" si="5"/>
        <v>2E-3</v>
      </c>
      <c r="X61" s="263" t="s">
        <v>410</v>
      </c>
      <c r="Y61" s="231">
        <f t="shared" si="6"/>
        <v>2E-3</v>
      </c>
      <c r="Z61" s="232">
        <f t="shared" si="7"/>
        <v>2E-3</v>
      </c>
    </row>
    <row r="62" spans="2:30" ht="12" x14ac:dyDescent="0.2">
      <c r="B62" s="2">
        <v>32</v>
      </c>
      <c r="C62" s="293"/>
      <c r="D62" s="301" t="s">
        <v>41</v>
      </c>
      <c r="E62" s="296"/>
      <c r="F62" s="296"/>
      <c r="G62" s="36" t="s">
        <v>29</v>
      </c>
      <c r="H62" s="30"/>
      <c r="I62" s="38" t="s">
        <v>135</v>
      </c>
      <c r="J62" s="30"/>
      <c r="K62" s="40"/>
      <c r="L62" s="115">
        <v>4.0000000000000001E-3</v>
      </c>
      <c r="M62" s="31"/>
      <c r="N62" s="31"/>
      <c r="O62" s="115"/>
      <c r="P62" s="31"/>
      <c r="Q62" s="17"/>
      <c r="R62" s="115">
        <v>4.0000000000000001E-3</v>
      </c>
      <c r="S62" s="31"/>
      <c r="T62" s="255">
        <v>0</v>
      </c>
      <c r="U62" s="256" t="s">
        <v>452</v>
      </c>
      <c r="V62" s="167">
        <f t="shared" si="4"/>
        <v>2</v>
      </c>
      <c r="W62" s="225">
        <f t="shared" si="5"/>
        <v>4.0000000000000001E-3</v>
      </c>
      <c r="X62" s="257" t="s">
        <v>410</v>
      </c>
      <c r="Y62" s="226">
        <f t="shared" si="6"/>
        <v>4.0000000000000001E-3</v>
      </c>
      <c r="Z62" s="183">
        <f t="shared" si="7"/>
        <v>4.0000000000000001E-3</v>
      </c>
    </row>
    <row r="63" spans="2:30" ht="12" x14ac:dyDescent="0.2">
      <c r="B63" s="2">
        <v>33</v>
      </c>
      <c r="C63" s="293"/>
      <c r="D63" s="301" t="s">
        <v>42</v>
      </c>
      <c r="E63" s="296"/>
      <c r="F63" s="296"/>
      <c r="G63" s="36" t="s">
        <v>29</v>
      </c>
      <c r="H63" s="30"/>
      <c r="I63" s="38" t="s">
        <v>135</v>
      </c>
      <c r="J63" s="30"/>
      <c r="K63" s="40"/>
      <c r="L63" s="126">
        <v>5.0000000000000001E-4</v>
      </c>
      <c r="M63" s="31"/>
      <c r="N63" s="31"/>
      <c r="O63" s="126"/>
      <c r="P63" s="31"/>
      <c r="Q63" s="17"/>
      <c r="R63" s="126">
        <v>5.0000000000000001E-4</v>
      </c>
      <c r="S63" s="31"/>
      <c r="T63" s="255">
        <v>0</v>
      </c>
      <c r="U63" s="256" t="s">
        <v>452</v>
      </c>
      <c r="V63" s="167">
        <f t="shared" si="4"/>
        <v>2</v>
      </c>
      <c r="W63" s="228">
        <f t="shared" si="5"/>
        <v>5.0000000000000001E-4</v>
      </c>
      <c r="X63" s="257" t="s">
        <v>410</v>
      </c>
      <c r="Y63" s="229">
        <f t="shared" si="6"/>
        <v>5.0000000000000001E-4</v>
      </c>
      <c r="Z63" s="185">
        <f t="shared" si="7"/>
        <v>5.0000000000000001E-4</v>
      </c>
    </row>
    <row r="64" spans="2:30" ht="12" x14ac:dyDescent="0.2">
      <c r="B64" s="2">
        <v>34</v>
      </c>
      <c r="C64" s="293"/>
      <c r="D64" s="301" t="s">
        <v>43</v>
      </c>
      <c r="E64" s="296"/>
      <c r="F64" s="296"/>
      <c r="G64" s="36" t="s">
        <v>29</v>
      </c>
      <c r="H64" s="30"/>
      <c r="I64" s="38" t="s">
        <v>135</v>
      </c>
      <c r="J64" s="30"/>
      <c r="K64" s="40"/>
      <c r="L64" s="126">
        <v>5.9999999999999995E-4</v>
      </c>
      <c r="M64" s="31"/>
      <c r="N64" s="31"/>
      <c r="O64" s="126"/>
      <c r="P64" s="31"/>
      <c r="Q64" s="17"/>
      <c r="R64" s="126">
        <v>5.9999999999999995E-4</v>
      </c>
      <c r="S64" s="31"/>
      <c r="T64" s="255">
        <v>0</v>
      </c>
      <c r="U64" s="256" t="s">
        <v>452</v>
      </c>
      <c r="V64" s="167">
        <f t="shared" si="4"/>
        <v>2</v>
      </c>
      <c r="W64" s="228">
        <f t="shared" si="5"/>
        <v>5.9999999999999995E-4</v>
      </c>
      <c r="X64" s="257" t="s">
        <v>410</v>
      </c>
      <c r="Y64" s="229">
        <f t="shared" si="6"/>
        <v>5.9999999999999995E-4</v>
      </c>
      <c r="Z64" s="185">
        <f t="shared" si="7"/>
        <v>5.9999999999999995E-4</v>
      </c>
    </row>
    <row r="65" spans="2:26" ht="12" x14ac:dyDescent="0.2">
      <c r="B65" s="2">
        <v>35</v>
      </c>
      <c r="C65" s="293"/>
      <c r="D65" s="307" t="s">
        <v>44</v>
      </c>
      <c r="E65" s="298"/>
      <c r="F65" s="298"/>
      <c r="G65" s="71" t="s">
        <v>29</v>
      </c>
      <c r="H65" s="72"/>
      <c r="I65" s="118" t="s">
        <v>135</v>
      </c>
      <c r="J65" s="72"/>
      <c r="K65" s="119"/>
      <c r="L65" s="127">
        <v>1E-3</v>
      </c>
      <c r="M65" s="75"/>
      <c r="N65" s="75"/>
      <c r="O65" s="127"/>
      <c r="P65" s="75"/>
      <c r="Q65" s="77"/>
      <c r="R65" s="127">
        <v>1E-3</v>
      </c>
      <c r="S65" s="75"/>
      <c r="T65" s="262">
        <v>0</v>
      </c>
      <c r="U65" s="273" t="s">
        <v>452</v>
      </c>
      <c r="V65" s="227">
        <f t="shared" si="4"/>
        <v>2</v>
      </c>
      <c r="W65" s="230">
        <f t="shared" si="5"/>
        <v>1E-3</v>
      </c>
      <c r="X65" s="263" t="s">
        <v>410</v>
      </c>
      <c r="Y65" s="231">
        <f t="shared" si="6"/>
        <v>1E-3</v>
      </c>
      <c r="Z65" s="232">
        <f t="shared" si="7"/>
        <v>1E-3</v>
      </c>
    </row>
    <row r="66" spans="2:26" ht="12" x14ac:dyDescent="0.2">
      <c r="B66" s="2">
        <v>36</v>
      </c>
      <c r="C66" s="293"/>
      <c r="D66" s="301" t="s">
        <v>45</v>
      </c>
      <c r="E66" s="296"/>
      <c r="F66" s="296"/>
      <c r="G66" s="36" t="s">
        <v>29</v>
      </c>
      <c r="H66" s="30"/>
      <c r="I66" s="38" t="s">
        <v>135</v>
      </c>
      <c r="J66" s="30"/>
      <c r="K66" s="40"/>
      <c r="L66" s="126">
        <v>5.0000000000000001E-4</v>
      </c>
      <c r="M66" s="31"/>
      <c r="N66" s="31"/>
      <c r="O66" s="126"/>
      <c r="P66" s="31"/>
      <c r="Q66" s="17"/>
      <c r="R66" s="126">
        <v>5.0000000000000001E-4</v>
      </c>
      <c r="S66" s="31"/>
      <c r="T66" s="255">
        <v>0</v>
      </c>
      <c r="U66" s="256" t="s">
        <v>452</v>
      </c>
      <c r="V66" s="167">
        <f t="shared" si="4"/>
        <v>2</v>
      </c>
      <c r="W66" s="228">
        <f t="shared" si="5"/>
        <v>5.0000000000000001E-4</v>
      </c>
      <c r="X66" s="257" t="s">
        <v>410</v>
      </c>
      <c r="Y66" s="229">
        <f t="shared" si="6"/>
        <v>5.0000000000000001E-4</v>
      </c>
      <c r="Z66" s="185">
        <f t="shared" si="7"/>
        <v>5.0000000000000001E-4</v>
      </c>
    </row>
    <row r="67" spans="2:26" ht="12" x14ac:dyDescent="0.2">
      <c r="B67" s="2">
        <v>37</v>
      </c>
      <c r="C67" s="293"/>
      <c r="D67" s="301" t="s">
        <v>46</v>
      </c>
      <c r="E67" s="296"/>
      <c r="F67" s="296"/>
      <c r="G67" s="36" t="s">
        <v>29</v>
      </c>
      <c r="H67" s="30"/>
      <c r="I67" s="38" t="s">
        <v>135</v>
      </c>
      <c r="J67" s="30"/>
      <c r="K67" s="40"/>
      <c r="L67" s="126">
        <v>2.0000000000000001E-4</v>
      </c>
      <c r="M67" s="31"/>
      <c r="N67" s="31"/>
      <c r="O67" s="126" t="s">
        <v>402</v>
      </c>
      <c r="P67" s="31"/>
      <c r="Q67" s="17"/>
      <c r="R67" s="126"/>
      <c r="S67" s="31"/>
      <c r="T67" s="255">
        <v>0</v>
      </c>
      <c r="U67" s="256" t="s">
        <v>452</v>
      </c>
      <c r="V67" s="167">
        <v>1</v>
      </c>
      <c r="W67" s="233"/>
      <c r="X67" s="257"/>
      <c r="Y67" s="234"/>
      <c r="Z67" s="126"/>
    </row>
    <row r="68" spans="2:26" ht="12" x14ac:dyDescent="0.2">
      <c r="B68" s="2">
        <v>38</v>
      </c>
      <c r="C68" s="293"/>
      <c r="D68" s="301" t="s">
        <v>47</v>
      </c>
      <c r="E68" s="296"/>
      <c r="F68" s="296"/>
      <c r="G68" s="36" t="s">
        <v>29</v>
      </c>
      <c r="H68" s="30"/>
      <c r="I68" s="38" t="s">
        <v>135</v>
      </c>
      <c r="J68" s="30"/>
      <c r="K68" s="40"/>
      <c r="L68" s="126">
        <v>5.9999999999999995E-4</v>
      </c>
      <c r="M68" s="31"/>
      <c r="N68" s="31"/>
      <c r="O68" s="126" t="s">
        <v>402</v>
      </c>
      <c r="P68" s="31"/>
      <c r="Q68" s="17"/>
      <c r="R68" s="126"/>
      <c r="S68" s="31"/>
      <c r="T68" s="255">
        <v>0</v>
      </c>
      <c r="U68" s="256" t="s">
        <v>452</v>
      </c>
      <c r="V68" s="167">
        <v>1</v>
      </c>
      <c r="W68" s="233"/>
      <c r="X68" s="257"/>
      <c r="Y68" s="234"/>
      <c r="Z68" s="126"/>
    </row>
    <row r="69" spans="2:26" ht="12" x14ac:dyDescent="0.2">
      <c r="B69" s="2">
        <v>39</v>
      </c>
      <c r="C69" s="293"/>
      <c r="D69" s="307" t="s">
        <v>48</v>
      </c>
      <c r="E69" s="298"/>
      <c r="F69" s="298"/>
      <c r="G69" s="71" t="s">
        <v>29</v>
      </c>
      <c r="H69" s="72"/>
      <c r="I69" s="118" t="s">
        <v>135</v>
      </c>
      <c r="J69" s="72"/>
      <c r="K69" s="119"/>
      <c r="L69" s="193">
        <v>2.9999999999999997E-4</v>
      </c>
      <c r="M69" s="75"/>
      <c r="N69" s="75"/>
      <c r="O69" s="193" t="s">
        <v>402</v>
      </c>
      <c r="P69" s="75"/>
      <c r="Q69" s="77"/>
      <c r="R69" s="193"/>
      <c r="S69" s="75"/>
      <c r="T69" s="262">
        <v>0</v>
      </c>
      <c r="U69" s="273" t="s">
        <v>452</v>
      </c>
      <c r="V69" s="227">
        <v>1</v>
      </c>
      <c r="W69" s="235"/>
      <c r="X69" s="263"/>
      <c r="Y69" s="236"/>
      <c r="Z69" s="193"/>
    </row>
    <row r="70" spans="2:26" ht="12" x14ac:dyDescent="0.2">
      <c r="B70" s="2">
        <v>40</v>
      </c>
      <c r="C70" s="293"/>
      <c r="D70" s="301" t="s">
        <v>49</v>
      </c>
      <c r="E70" s="296"/>
      <c r="F70" s="296"/>
      <c r="G70" s="36" t="s">
        <v>29</v>
      </c>
      <c r="H70" s="30"/>
      <c r="I70" s="38" t="s">
        <v>135</v>
      </c>
      <c r="J70" s="30"/>
      <c r="K70" s="40"/>
      <c r="L70" s="115">
        <v>2E-3</v>
      </c>
      <c r="M70" s="31"/>
      <c r="N70" s="31"/>
      <c r="O70" s="115" t="s">
        <v>402</v>
      </c>
      <c r="P70" s="31"/>
      <c r="Q70" s="17"/>
      <c r="R70" s="115"/>
      <c r="S70" s="31"/>
      <c r="T70" s="255">
        <v>0</v>
      </c>
      <c r="U70" s="256" t="s">
        <v>452</v>
      </c>
      <c r="V70" s="167">
        <v>1</v>
      </c>
      <c r="W70" s="237"/>
      <c r="X70" s="257"/>
      <c r="Y70" s="238"/>
      <c r="Z70" s="115"/>
    </row>
    <row r="71" spans="2:26" ht="12" x14ac:dyDescent="0.2">
      <c r="B71" s="2">
        <v>41</v>
      </c>
      <c r="C71" s="293"/>
      <c r="D71" s="301" t="s">
        <v>50</v>
      </c>
      <c r="E71" s="296"/>
      <c r="F71" s="296"/>
      <c r="G71" s="36" t="s">
        <v>29</v>
      </c>
      <c r="H71" s="30"/>
      <c r="I71" s="38" t="s">
        <v>135</v>
      </c>
      <c r="J71" s="30"/>
      <c r="K71" s="40"/>
      <c r="L71" s="115">
        <v>1E-3</v>
      </c>
      <c r="M71" s="31"/>
      <c r="N71" s="31"/>
      <c r="O71" s="115"/>
      <c r="P71" s="31"/>
      <c r="Q71" s="17"/>
      <c r="R71" s="115">
        <v>1E-3</v>
      </c>
      <c r="S71" s="31"/>
      <c r="T71" s="255">
        <v>0</v>
      </c>
      <c r="U71" s="256" t="s">
        <v>452</v>
      </c>
      <c r="V71" s="167">
        <f t="shared" si="4"/>
        <v>2</v>
      </c>
      <c r="W71" s="225">
        <f t="shared" si="5"/>
        <v>1E-3</v>
      </c>
      <c r="X71" s="257" t="s">
        <v>410</v>
      </c>
      <c r="Y71" s="226">
        <f t="shared" si="6"/>
        <v>1E-3</v>
      </c>
      <c r="Z71" s="183">
        <f t="shared" si="7"/>
        <v>1E-3</v>
      </c>
    </row>
    <row r="72" spans="2:26" ht="12" x14ac:dyDescent="0.2">
      <c r="B72" s="2">
        <v>42</v>
      </c>
      <c r="C72" s="293"/>
      <c r="D72" s="301" t="s">
        <v>51</v>
      </c>
      <c r="E72" s="296"/>
      <c r="F72" s="296"/>
      <c r="G72" s="36" t="s">
        <v>29</v>
      </c>
      <c r="H72" s="30"/>
      <c r="I72" s="38" t="s">
        <v>135</v>
      </c>
      <c r="J72" s="30"/>
      <c r="K72" s="40"/>
      <c r="L72" s="115">
        <v>2E-3</v>
      </c>
      <c r="M72" s="31"/>
      <c r="N72" s="31"/>
      <c r="O72" s="115"/>
      <c r="P72" s="31"/>
      <c r="Q72" s="17"/>
      <c r="R72" s="115">
        <v>2E-3</v>
      </c>
      <c r="S72" s="31"/>
      <c r="T72" s="255">
        <v>0</v>
      </c>
      <c r="U72" s="256" t="s">
        <v>452</v>
      </c>
      <c r="V72" s="167">
        <f t="shared" si="4"/>
        <v>2</v>
      </c>
      <c r="W72" s="225">
        <f t="shared" si="5"/>
        <v>2E-3</v>
      </c>
      <c r="X72" s="257" t="s">
        <v>410</v>
      </c>
      <c r="Y72" s="226">
        <f t="shared" si="6"/>
        <v>2E-3</v>
      </c>
      <c r="Z72" s="183">
        <f t="shared" si="7"/>
        <v>2E-3</v>
      </c>
    </row>
    <row r="73" spans="2:26" ht="12" x14ac:dyDescent="0.2">
      <c r="B73" s="2">
        <v>43</v>
      </c>
      <c r="C73" s="293"/>
      <c r="D73" s="307" t="s">
        <v>52</v>
      </c>
      <c r="E73" s="298"/>
      <c r="F73" s="298"/>
      <c r="G73" s="71" t="s">
        <v>29</v>
      </c>
      <c r="H73" s="72"/>
      <c r="I73" s="118" t="s">
        <v>135</v>
      </c>
      <c r="J73" s="72"/>
      <c r="K73" s="119"/>
      <c r="L73" s="125">
        <v>1.4</v>
      </c>
      <c r="M73" s="75"/>
      <c r="N73" s="75"/>
      <c r="O73" s="125"/>
      <c r="P73" s="75"/>
      <c r="Q73" s="77"/>
      <c r="R73" s="125">
        <v>2.8</v>
      </c>
      <c r="S73" s="75"/>
      <c r="T73" s="262">
        <v>0</v>
      </c>
      <c r="U73" s="273" t="s">
        <v>452</v>
      </c>
      <c r="V73" s="227">
        <f t="shared" si="4"/>
        <v>2</v>
      </c>
      <c r="W73" s="128">
        <f t="shared" si="5"/>
        <v>1.4</v>
      </c>
      <c r="X73" s="263" t="s">
        <v>410</v>
      </c>
      <c r="Y73" s="129">
        <f t="shared" si="6"/>
        <v>2.8</v>
      </c>
      <c r="Z73" s="73">
        <f t="shared" si="7"/>
        <v>2.0999999999999996</v>
      </c>
    </row>
    <row r="74" spans="2:26" ht="12" x14ac:dyDescent="0.2">
      <c r="B74" s="2">
        <v>44</v>
      </c>
      <c r="C74" s="293"/>
      <c r="D74" s="301" t="s">
        <v>53</v>
      </c>
      <c r="E74" s="296"/>
      <c r="F74" s="296"/>
      <c r="G74" s="99" t="s">
        <v>29</v>
      </c>
      <c r="H74" s="100"/>
      <c r="I74" s="130" t="s">
        <v>135</v>
      </c>
      <c r="J74" s="100"/>
      <c r="K74" s="131"/>
      <c r="L74" s="194">
        <v>0.17</v>
      </c>
      <c r="M74" s="103"/>
      <c r="N74" s="103"/>
      <c r="O74" s="194"/>
      <c r="P74" s="103"/>
      <c r="Q74" s="133"/>
      <c r="R74" s="194">
        <v>0.12</v>
      </c>
      <c r="S74" s="103"/>
      <c r="T74" s="268">
        <v>0</v>
      </c>
      <c r="U74" s="269" t="s">
        <v>452</v>
      </c>
      <c r="V74" s="169">
        <f t="shared" si="4"/>
        <v>2</v>
      </c>
      <c r="W74" s="134">
        <f t="shared" si="5"/>
        <v>0.12</v>
      </c>
      <c r="X74" s="276" t="s">
        <v>410</v>
      </c>
      <c r="Y74" s="135">
        <f t="shared" si="6"/>
        <v>0.17</v>
      </c>
      <c r="Z74" s="136">
        <f t="shared" si="7"/>
        <v>0.14500000000000002</v>
      </c>
    </row>
    <row r="75" spans="2:26" ht="12" x14ac:dyDescent="0.2">
      <c r="B75" s="2">
        <v>45</v>
      </c>
      <c r="C75" s="293"/>
      <c r="D75" s="301" t="s">
        <v>54</v>
      </c>
      <c r="E75" s="296"/>
      <c r="F75" s="296"/>
      <c r="G75" s="36" t="s">
        <v>29</v>
      </c>
      <c r="H75" s="30"/>
      <c r="I75" s="54" t="s">
        <v>135</v>
      </c>
      <c r="J75" s="30"/>
      <c r="K75" s="137"/>
      <c r="L75" s="156">
        <v>0.04</v>
      </c>
      <c r="M75" s="31"/>
      <c r="N75" s="31"/>
      <c r="O75" s="156"/>
      <c r="P75" s="31"/>
      <c r="Q75" s="17"/>
      <c r="R75" s="156">
        <v>0.03</v>
      </c>
      <c r="S75" s="31"/>
      <c r="T75" s="255">
        <v>0</v>
      </c>
      <c r="U75" s="256" t="s">
        <v>452</v>
      </c>
      <c r="V75" s="167">
        <f t="shared" si="4"/>
        <v>2</v>
      </c>
      <c r="W75" s="138">
        <f t="shared" si="5"/>
        <v>0.03</v>
      </c>
      <c r="X75" s="257" t="s">
        <v>410</v>
      </c>
      <c r="Y75" s="139">
        <f t="shared" si="6"/>
        <v>0.04</v>
      </c>
      <c r="Z75" s="140">
        <f t="shared" si="7"/>
        <v>3.5000000000000003E-2</v>
      </c>
    </row>
    <row r="76" spans="2:26" ht="12" x14ac:dyDescent="0.2">
      <c r="B76" s="2">
        <v>46</v>
      </c>
      <c r="C76" s="294"/>
      <c r="D76" s="308" t="s">
        <v>103</v>
      </c>
      <c r="E76" s="313"/>
      <c r="F76" s="313"/>
      <c r="G76" s="44" t="s">
        <v>101</v>
      </c>
      <c r="H76" s="65"/>
      <c r="I76" s="109" t="s">
        <v>135</v>
      </c>
      <c r="J76" s="65"/>
      <c r="K76" s="141"/>
      <c r="L76" s="195">
        <v>5.0000000000000001E-3</v>
      </c>
      <c r="M76" s="68"/>
      <c r="N76" s="68"/>
      <c r="O76" s="195" t="s">
        <v>402</v>
      </c>
      <c r="P76" s="68"/>
      <c r="Q76" s="25"/>
      <c r="R76" s="195">
        <v>5.0000000000000001E-3</v>
      </c>
      <c r="S76" s="68"/>
      <c r="T76" s="260">
        <v>0</v>
      </c>
      <c r="U76" s="267" t="s">
        <v>452</v>
      </c>
      <c r="V76" s="214">
        <f t="shared" si="4"/>
        <v>2</v>
      </c>
      <c r="W76" s="239">
        <f t="shared" si="5"/>
        <v>5.0000000000000001E-3</v>
      </c>
      <c r="X76" s="261" t="s">
        <v>410</v>
      </c>
      <c r="Y76" s="240">
        <f t="shared" si="6"/>
        <v>5.0000000000000001E-3</v>
      </c>
      <c r="Z76" s="241">
        <f t="shared" si="7"/>
        <v>5.0000000000000001E-3</v>
      </c>
    </row>
    <row r="77" spans="2:26" ht="12" customHeight="1" x14ac:dyDescent="0.2">
      <c r="B77" s="2">
        <v>47</v>
      </c>
      <c r="C77" s="292" t="s">
        <v>55</v>
      </c>
      <c r="D77" s="311" t="s">
        <v>56</v>
      </c>
      <c r="E77" s="300"/>
      <c r="F77" s="300"/>
      <c r="G77" s="58" t="s">
        <v>29</v>
      </c>
      <c r="H77" s="26"/>
      <c r="I77" s="143">
        <v>0.5</v>
      </c>
      <c r="J77" s="26"/>
      <c r="K77" s="35"/>
      <c r="L77" s="196">
        <v>0.5</v>
      </c>
      <c r="M77" s="28"/>
      <c r="N77" s="28"/>
      <c r="O77" s="196">
        <v>0.5</v>
      </c>
      <c r="P77" s="28"/>
      <c r="Q77" s="27"/>
      <c r="R77" s="196">
        <v>0.5</v>
      </c>
      <c r="S77" s="28"/>
      <c r="T77" s="258" t="s">
        <v>450</v>
      </c>
      <c r="U77" s="265" t="s">
        <v>452</v>
      </c>
      <c r="V77" s="215">
        <f t="shared" si="4"/>
        <v>4</v>
      </c>
      <c r="W77" s="145">
        <f>MIN(I77:R77)</f>
        <v>0.5</v>
      </c>
      <c r="X77" s="259" t="s">
        <v>410</v>
      </c>
      <c r="Y77" s="146">
        <f t="shared" si="6"/>
        <v>0.5</v>
      </c>
      <c r="Z77" s="143">
        <f t="shared" si="7"/>
        <v>0.5</v>
      </c>
    </row>
    <row r="78" spans="2:26" ht="12" x14ac:dyDescent="0.2">
      <c r="B78" s="2">
        <v>48</v>
      </c>
      <c r="C78" s="293"/>
      <c r="D78" s="301" t="s">
        <v>57</v>
      </c>
      <c r="E78" s="296"/>
      <c r="F78" s="296"/>
      <c r="G78" s="36" t="s">
        <v>29</v>
      </c>
      <c r="H78" s="30"/>
      <c r="I78" s="38" t="s">
        <v>135</v>
      </c>
      <c r="J78" s="30"/>
      <c r="K78" s="40"/>
      <c r="L78" s="115">
        <v>5.0000000000000001E-3</v>
      </c>
      <c r="M78" s="31"/>
      <c r="N78" s="31"/>
      <c r="O78" s="115" t="s">
        <v>402</v>
      </c>
      <c r="P78" s="31"/>
      <c r="Q78" s="17"/>
      <c r="R78" s="115"/>
      <c r="S78" s="31"/>
      <c r="T78" s="255" t="s">
        <v>135</v>
      </c>
      <c r="U78" s="256" t="s">
        <v>452</v>
      </c>
      <c r="V78" s="167">
        <f t="shared" si="4"/>
        <v>1</v>
      </c>
      <c r="W78" s="264"/>
      <c r="X78" s="257"/>
      <c r="Y78" s="16"/>
      <c r="Z78" s="17"/>
    </row>
    <row r="79" spans="2:26" ht="12" x14ac:dyDescent="0.2">
      <c r="B79" s="2">
        <v>49</v>
      </c>
      <c r="C79" s="293"/>
      <c r="D79" s="301" t="s">
        <v>58</v>
      </c>
      <c r="E79" s="296"/>
      <c r="F79" s="296"/>
      <c r="G79" s="36" t="s">
        <v>29</v>
      </c>
      <c r="H79" s="30"/>
      <c r="I79" s="38" t="s">
        <v>135</v>
      </c>
      <c r="J79" s="30"/>
      <c r="K79" s="40"/>
      <c r="L79" s="190">
        <v>5.0000000000000001E-3</v>
      </c>
      <c r="M79" s="31"/>
      <c r="N79" s="31"/>
      <c r="O79" s="190" t="s">
        <v>402</v>
      </c>
      <c r="P79" s="31"/>
      <c r="Q79" s="17"/>
      <c r="R79" s="190"/>
      <c r="S79" s="31"/>
      <c r="T79" s="255" t="s">
        <v>135</v>
      </c>
      <c r="U79" s="256" t="s">
        <v>452</v>
      </c>
      <c r="V79" s="167">
        <f t="shared" si="4"/>
        <v>1</v>
      </c>
      <c r="W79" s="264"/>
      <c r="X79" s="257"/>
      <c r="Y79" s="16"/>
      <c r="Z79" s="17"/>
    </row>
    <row r="80" spans="2:26" ht="12" x14ac:dyDescent="0.2">
      <c r="B80" s="2">
        <v>50</v>
      </c>
      <c r="C80" s="293"/>
      <c r="D80" s="307" t="s">
        <v>59</v>
      </c>
      <c r="E80" s="298"/>
      <c r="F80" s="298"/>
      <c r="G80" s="71" t="s">
        <v>29</v>
      </c>
      <c r="H80" s="72"/>
      <c r="I80" s="118" t="s">
        <v>135</v>
      </c>
      <c r="J80" s="72"/>
      <c r="K80" s="119"/>
      <c r="L80" s="147">
        <v>0.15</v>
      </c>
      <c r="M80" s="75"/>
      <c r="N80" s="75"/>
      <c r="O80" s="147" t="s">
        <v>402</v>
      </c>
      <c r="P80" s="75"/>
      <c r="Q80" s="77"/>
      <c r="R80" s="147"/>
      <c r="S80" s="75"/>
      <c r="T80" s="262" t="s">
        <v>135</v>
      </c>
      <c r="U80" s="273" t="s">
        <v>452</v>
      </c>
      <c r="V80" s="227">
        <f t="shared" si="4"/>
        <v>1</v>
      </c>
      <c r="W80" s="270"/>
      <c r="X80" s="263"/>
      <c r="Y80" s="76"/>
      <c r="Z80" s="77"/>
    </row>
    <row r="81" spans="2:26" ht="12" x14ac:dyDescent="0.2">
      <c r="B81" s="2">
        <v>51</v>
      </c>
      <c r="C81" s="293"/>
      <c r="D81" s="301" t="s">
        <v>60</v>
      </c>
      <c r="E81" s="296"/>
      <c r="F81" s="296"/>
      <c r="G81" s="36" t="s">
        <v>29</v>
      </c>
      <c r="H81" s="100"/>
      <c r="I81" s="101" t="s">
        <v>135</v>
      </c>
      <c r="J81" s="100"/>
      <c r="K81" s="148"/>
      <c r="L81" s="149">
        <v>0.01</v>
      </c>
      <c r="M81" s="103"/>
      <c r="N81" s="103"/>
      <c r="O81" s="149" t="s">
        <v>402</v>
      </c>
      <c r="P81" s="103"/>
      <c r="Q81" s="133"/>
      <c r="R81" s="149"/>
      <c r="S81" s="103"/>
      <c r="T81" s="268" t="s">
        <v>135</v>
      </c>
      <c r="U81" s="269" t="s">
        <v>452</v>
      </c>
      <c r="V81" s="169">
        <f t="shared" si="4"/>
        <v>1</v>
      </c>
      <c r="W81" s="150"/>
      <c r="X81" s="276"/>
      <c r="Y81" s="105"/>
      <c r="Z81" s="133"/>
    </row>
    <row r="82" spans="2:26" ht="12" x14ac:dyDescent="0.2">
      <c r="B82" s="2">
        <v>52</v>
      </c>
      <c r="C82" s="293"/>
      <c r="D82" s="301" t="s">
        <v>61</v>
      </c>
      <c r="E82" s="296"/>
      <c r="F82" s="296"/>
      <c r="G82" s="36" t="s">
        <v>115</v>
      </c>
      <c r="H82" s="30"/>
      <c r="I82" s="38" t="s">
        <v>135</v>
      </c>
      <c r="J82" s="30"/>
      <c r="K82" s="40"/>
      <c r="L82" s="124">
        <v>0.03</v>
      </c>
      <c r="M82" s="31"/>
      <c r="N82" s="31"/>
      <c r="O82" s="124" t="s">
        <v>402</v>
      </c>
      <c r="P82" s="31"/>
      <c r="Q82" s="17"/>
      <c r="R82" s="124"/>
      <c r="S82" s="31"/>
      <c r="T82" s="255" t="s">
        <v>135</v>
      </c>
      <c r="U82" s="256" t="s">
        <v>452</v>
      </c>
      <c r="V82" s="167">
        <f t="shared" si="4"/>
        <v>1</v>
      </c>
      <c r="W82" s="264"/>
      <c r="X82" s="257"/>
      <c r="Y82" s="16"/>
      <c r="Z82" s="17"/>
    </row>
    <row r="83" spans="2:26" ht="12" x14ac:dyDescent="0.2">
      <c r="B83" s="2">
        <v>53</v>
      </c>
      <c r="C83" s="293"/>
      <c r="D83" s="295" t="s">
        <v>62</v>
      </c>
      <c r="E83" s="296"/>
      <c r="F83" s="296"/>
      <c r="G83" s="36" t="s">
        <v>63</v>
      </c>
      <c r="H83" s="17"/>
      <c r="I83" s="39" t="s">
        <v>135</v>
      </c>
      <c r="J83" s="17"/>
      <c r="K83" s="40"/>
      <c r="L83" s="156">
        <v>0.05</v>
      </c>
      <c r="M83" s="31"/>
      <c r="N83" s="31"/>
      <c r="O83" s="156" t="s">
        <v>402</v>
      </c>
      <c r="P83" s="31"/>
      <c r="Q83" s="17"/>
      <c r="R83" s="156"/>
      <c r="S83" s="31"/>
      <c r="T83" s="264" t="s">
        <v>135</v>
      </c>
      <c r="U83" s="257" t="s">
        <v>452</v>
      </c>
      <c r="V83" s="167">
        <f t="shared" si="4"/>
        <v>1</v>
      </c>
      <c r="W83" s="264"/>
      <c r="X83" s="257"/>
      <c r="Y83" s="16"/>
      <c r="Z83" s="17"/>
    </row>
    <row r="84" spans="2:26" ht="12" x14ac:dyDescent="0.2">
      <c r="B84" s="2">
        <v>54</v>
      </c>
      <c r="C84" s="293"/>
      <c r="D84" s="297" t="s">
        <v>64</v>
      </c>
      <c r="E84" s="298"/>
      <c r="F84" s="298"/>
      <c r="G84" s="71" t="s">
        <v>65</v>
      </c>
      <c r="H84" s="77"/>
      <c r="I84" s="147">
        <v>0.23</v>
      </c>
      <c r="J84" s="77"/>
      <c r="K84" s="119"/>
      <c r="L84" s="151">
        <v>0.12</v>
      </c>
      <c r="M84" s="75"/>
      <c r="N84" s="75"/>
      <c r="O84" s="151">
        <v>0.33</v>
      </c>
      <c r="P84" s="75"/>
      <c r="Q84" s="77"/>
      <c r="R84" s="151">
        <v>0.59</v>
      </c>
      <c r="S84" s="75"/>
      <c r="T84" s="270" t="s">
        <v>450</v>
      </c>
      <c r="U84" s="263" t="s">
        <v>452</v>
      </c>
      <c r="V84" s="227">
        <f t="shared" si="4"/>
        <v>4</v>
      </c>
      <c r="W84" s="152">
        <f t="shared" ref="W84:W86" si="8">MIN(I84:R84)</f>
        <v>0.12</v>
      </c>
      <c r="X84" s="263" t="s">
        <v>410</v>
      </c>
      <c r="Y84" s="153">
        <f t="shared" ref="Y84:Y86" si="9">MAX(I84:R84)</f>
        <v>0.59</v>
      </c>
      <c r="Z84" s="151">
        <f t="shared" ref="Z84:Z86" si="10">AVERAGE(I84:R84)</f>
        <v>0.3175</v>
      </c>
    </row>
    <row r="85" spans="2:26" ht="12" x14ac:dyDescent="0.2">
      <c r="B85" s="2">
        <v>55</v>
      </c>
      <c r="C85" s="293"/>
      <c r="D85" s="295" t="s">
        <v>66</v>
      </c>
      <c r="E85" s="296"/>
      <c r="F85" s="296"/>
      <c r="G85" s="36" t="s">
        <v>65</v>
      </c>
      <c r="H85" s="17"/>
      <c r="I85" s="39">
        <v>2</v>
      </c>
      <c r="J85" s="17"/>
      <c r="K85" s="40"/>
      <c r="L85" s="50">
        <v>1.4</v>
      </c>
      <c r="M85" s="31"/>
      <c r="N85" s="31"/>
      <c r="O85" s="50">
        <v>2.5</v>
      </c>
      <c r="P85" s="31"/>
      <c r="Q85" s="17"/>
      <c r="R85" s="50">
        <v>2.7</v>
      </c>
      <c r="S85" s="31"/>
      <c r="T85" s="264" t="s">
        <v>450</v>
      </c>
      <c r="U85" s="257" t="s">
        <v>452</v>
      </c>
      <c r="V85" s="167">
        <f t="shared" si="4"/>
        <v>4</v>
      </c>
      <c r="W85" s="154">
        <f t="shared" si="8"/>
        <v>1.4</v>
      </c>
      <c r="X85" s="257" t="s">
        <v>410</v>
      </c>
      <c r="Y85" s="155">
        <f t="shared" si="9"/>
        <v>2.7</v>
      </c>
      <c r="Z85" s="50">
        <f t="shared" si="10"/>
        <v>2.1500000000000004</v>
      </c>
    </row>
    <row r="86" spans="2:26" ht="12" x14ac:dyDescent="0.2">
      <c r="B86" s="2">
        <v>56</v>
      </c>
      <c r="C86" s="293"/>
      <c r="D86" s="295" t="s">
        <v>67</v>
      </c>
      <c r="E86" s="296"/>
      <c r="F86" s="296"/>
      <c r="G86" s="36" t="s">
        <v>68</v>
      </c>
      <c r="H86" s="17"/>
      <c r="I86" s="55">
        <v>0.1</v>
      </c>
      <c r="J86" s="17"/>
      <c r="K86" s="137"/>
      <c r="L86" s="156">
        <v>0.05</v>
      </c>
      <c r="M86" s="31"/>
      <c r="N86" s="31"/>
      <c r="O86" s="156">
        <v>0.1</v>
      </c>
      <c r="P86" s="31"/>
      <c r="Q86" s="17"/>
      <c r="R86" s="156">
        <v>0.1</v>
      </c>
      <c r="S86" s="31"/>
      <c r="T86" s="264" t="s">
        <v>450</v>
      </c>
      <c r="U86" s="257" t="s">
        <v>452</v>
      </c>
      <c r="V86" s="167">
        <f t="shared" si="4"/>
        <v>4</v>
      </c>
      <c r="W86" s="157">
        <f t="shared" si="8"/>
        <v>0.05</v>
      </c>
      <c r="X86" s="257" t="s">
        <v>410</v>
      </c>
      <c r="Y86" s="158">
        <f t="shared" si="9"/>
        <v>0.1</v>
      </c>
      <c r="Z86" s="156">
        <f t="shared" si="10"/>
        <v>8.7499999999999994E-2</v>
      </c>
    </row>
    <row r="87" spans="2:26" ht="12" x14ac:dyDescent="0.2">
      <c r="B87" s="2">
        <v>57</v>
      </c>
      <c r="C87" s="294"/>
      <c r="D87" s="295" t="s">
        <v>113</v>
      </c>
      <c r="E87" s="296"/>
      <c r="F87" s="296"/>
      <c r="G87" s="36" t="s">
        <v>69</v>
      </c>
      <c r="H87" s="17"/>
      <c r="I87" s="55" t="s">
        <v>135</v>
      </c>
      <c r="J87" s="17"/>
      <c r="K87" s="137"/>
      <c r="L87" s="156">
        <v>0.85</v>
      </c>
      <c r="M87" s="31"/>
      <c r="N87" s="31"/>
      <c r="O87" s="156" t="s">
        <v>402</v>
      </c>
      <c r="P87" s="31"/>
      <c r="Q87" s="17"/>
      <c r="R87" s="156"/>
      <c r="S87" s="31"/>
      <c r="T87" s="264" t="s">
        <v>450</v>
      </c>
      <c r="U87" s="257" t="s">
        <v>452</v>
      </c>
      <c r="V87" s="167">
        <f t="shared" si="4"/>
        <v>1</v>
      </c>
      <c r="W87" s="264"/>
      <c r="X87" s="257"/>
      <c r="Y87" s="16"/>
      <c r="Z87" s="17"/>
    </row>
    <row r="88" spans="2:26" ht="12" x14ac:dyDescent="0.2">
      <c r="B88" s="2">
        <v>58</v>
      </c>
      <c r="C88" s="292" t="s">
        <v>70</v>
      </c>
      <c r="D88" s="311" t="s">
        <v>71</v>
      </c>
      <c r="E88" s="300"/>
      <c r="F88" s="300"/>
      <c r="G88" s="58" t="s">
        <v>29</v>
      </c>
      <c r="H88" s="26"/>
      <c r="I88" s="26"/>
      <c r="J88" s="26"/>
      <c r="K88" s="28"/>
      <c r="L88" s="28"/>
      <c r="M88" s="28"/>
      <c r="N88" s="28"/>
      <c r="O88" s="28" t="s">
        <v>402</v>
      </c>
      <c r="P88" s="28"/>
      <c r="Q88" s="28"/>
      <c r="R88" s="28"/>
      <c r="S88" s="28"/>
      <c r="T88" s="258" t="s">
        <v>402</v>
      </c>
      <c r="U88" s="265" t="s">
        <v>402</v>
      </c>
      <c r="V88" s="215" t="s">
        <v>402</v>
      </c>
      <c r="W88" s="274"/>
      <c r="X88" s="259"/>
      <c r="Y88" s="29"/>
      <c r="Z88" s="27"/>
    </row>
    <row r="89" spans="2:26" ht="12" x14ac:dyDescent="0.2">
      <c r="B89" s="2">
        <v>59</v>
      </c>
      <c r="C89" s="293"/>
      <c r="D89" s="301" t="s">
        <v>72</v>
      </c>
      <c r="E89" s="296"/>
      <c r="F89" s="296"/>
      <c r="G89" s="36" t="s">
        <v>29</v>
      </c>
      <c r="H89" s="30"/>
      <c r="I89" s="30"/>
      <c r="J89" s="30"/>
      <c r="K89" s="31"/>
      <c r="L89" s="31"/>
      <c r="M89" s="31"/>
      <c r="N89" s="31"/>
      <c r="O89" s="31" t="s">
        <v>402</v>
      </c>
      <c r="P89" s="31"/>
      <c r="Q89" s="31"/>
      <c r="R89" s="31"/>
      <c r="S89" s="31"/>
      <c r="T89" s="255" t="s">
        <v>402</v>
      </c>
      <c r="U89" s="256" t="s">
        <v>402</v>
      </c>
      <c r="V89" s="167" t="s">
        <v>402</v>
      </c>
      <c r="W89" s="264"/>
      <c r="X89" s="257"/>
      <c r="Y89" s="16"/>
      <c r="Z89" s="17"/>
    </row>
    <row r="90" spans="2:26" ht="12" x14ac:dyDescent="0.2">
      <c r="B90" s="2">
        <v>60</v>
      </c>
      <c r="C90" s="293"/>
      <c r="D90" s="301" t="s">
        <v>73</v>
      </c>
      <c r="E90" s="296"/>
      <c r="F90" s="296"/>
      <c r="G90" s="36" t="s">
        <v>29</v>
      </c>
      <c r="H90" s="30"/>
      <c r="I90" s="30"/>
      <c r="J90" s="30"/>
      <c r="K90" s="31"/>
      <c r="L90" s="31"/>
      <c r="M90" s="31"/>
      <c r="N90" s="31"/>
      <c r="O90" s="31" t="s">
        <v>402</v>
      </c>
      <c r="P90" s="31"/>
      <c r="Q90" s="31"/>
      <c r="R90" s="31"/>
      <c r="S90" s="31"/>
      <c r="T90" s="255" t="s">
        <v>402</v>
      </c>
      <c r="U90" s="256" t="s">
        <v>402</v>
      </c>
      <c r="V90" s="167" t="s">
        <v>402</v>
      </c>
      <c r="W90" s="264"/>
      <c r="X90" s="257"/>
      <c r="Y90" s="16"/>
      <c r="Z90" s="17"/>
    </row>
    <row r="91" spans="2:26" ht="12" x14ac:dyDescent="0.2">
      <c r="B91" s="2">
        <v>61</v>
      </c>
      <c r="C91" s="293"/>
      <c r="D91" s="301" t="s">
        <v>74</v>
      </c>
      <c r="E91" s="296"/>
      <c r="F91" s="296"/>
      <c r="G91" s="36" t="s">
        <v>29</v>
      </c>
      <c r="H91" s="30"/>
      <c r="I91" s="30"/>
      <c r="J91" s="30"/>
      <c r="K91" s="31"/>
      <c r="L91" s="31"/>
      <c r="M91" s="31"/>
      <c r="N91" s="31"/>
      <c r="O91" s="31" t="s">
        <v>402</v>
      </c>
      <c r="P91" s="31"/>
      <c r="Q91" s="31"/>
      <c r="R91" s="31"/>
      <c r="S91" s="31"/>
      <c r="T91" s="255" t="s">
        <v>402</v>
      </c>
      <c r="U91" s="256" t="s">
        <v>402</v>
      </c>
      <c r="V91" s="167" t="s">
        <v>402</v>
      </c>
      <c r="W91" s="264"/>
      <c r="X91" s="257"/>
      <c r="Y91" s="16"/>
      <c r="Z91" s="17"/>
    </row>
    <row r="92" spans="2:26" ht="10.5" customHeight="1" x14ac:dyDescent="0.2">
      <c r="B92" s="2">
        <v>62</v>
      </c>
      <c r="C92" s="294"/>
      <c r="D92" s="308" t="s">
        <v>75</v>
      </c>
      <c r="E92" s="303"/>
      <c r="F92" s="303"/>
      <c r="G92" s="44" t="s">
        <v>29</v>
      </c>
      <c r="H92" s="65"/>
      <c r="I92" s="65"/>
      <c r="J92" s="65"/>
      <c r="K92" s="68"/>
      <c r="L92" s="68"/>
      <c r="M92" s="68"/>
      <c r="N92" s="68"/>
      <c r="O92" s="68" t="s">
        <v>402</v>
      </c>
      <c r="P92" s="68"/>
      <c r="Q92" s="68"/>
      <c r="R92" s="68"/>
      <c r="S92" s="68"/>
      <c r="T92" s="260" t="s">
        <v>402</v>
      </c>
      <c r="U92" s="267" t="s">
        <v>402</v>
      </c>
      <c r="V92" s="214" t="s">
        <v>402</v>
      </c>
      <c r="W92" s="275"/>
      <c r="X92" s="261"/>
      <c r="Y92" s="24"/>
      <c r="Z92" s="25"/>
    </row>
    <row r="93" spans="2:26" ht="10.5" customHeight="1" x14ac:dyDescent="0.2">
      <c r="B93" s="2">
        <v>63</v>
      </c>
      <c r="C93" s="292" t="s">
        <v>76</v>
      </c>
      <c r="D93" s="311" t="s">
        <v>77</v>
      </c>
      <c r="E93" s="300"/>
      <c r="F93" s="300"/>
      <c r="G93" s="58" t="s">
        <v>78</v>
      </c>
      <c r="H93" s="26"/>
      <c r="I93" s="26"/>
      <c r="J93" s="26"/>
      <c r="K93" s="28"/>
      <c r="L93" s="27" t="s">
        <v>429</v>
      </c>
      <c r="M93" s="27"/>
      <c r="N93" s="27"/>
      <c r="O93" s="27" t="s">
        <v>402</v>
      </c>
      <c r="P93" s="28"/>
      <c r="Q93" s="28"/>
      <c r="R93" s="28"/>
      <c r="S93" s="28"/>
      <c r="T93" s="258">
        <v>0</v>
      </c>
      <c r="U93" s="265" t="s">
        <v>452</v>
      </c>
      <c r="V93" s="215">
        <v>1</v>
      </c>
      <c r="W93" s="274"/>
      <c r="X93" s="259"/>
      <c r="Y93" s="29"/>
      <c r="Z93" s="27"/>
    </row>
    <row r="94" spans="2:26" ht="12" x14ac:dyDescent="0.2">
      <c r="B94" s="2">
        <v>64</v>
      </c>
      <c r="C94" s="293"/>
      <c r="D94" s="301" t="s">
        <v>79</v>
      </c>
      <c r="E94" s="296"/>
      <c r="F94" s="296"/>
      <c r="G94" s="36" t="s">
        <v>78</v>
      </c>
      <c r="H94" s="30"/>
      <c r="I94" s="30"/>
      <c r="J94" s="30"/>
      <c r="K94" s="31"/>
      <c r="L94" s="17" t="s">
        <v>384</v>
      </c>
      <c r="M94" s="17"/>
      <c r="N94" s="17"/>
      <c r="O94" s="17" t="s">
        <v>402</v>
      </c>
      <c r="P94" s="31"/>
      <c r="Q94" s="31"/>
      <c r="R94" s="31"/>
      <c r="S94" s="31"/>
      <c r="T94" s="255">
        <v>0</v>
      </c>
      <c r="U94" s="256" t="s">
        <v>452</v>
      </c>
      <c r="V94" s="167">
        <v>1</v>
      </c>
      <c r="W94" s="264"/>
      <c r="X94" s="257"/>
      <c r="Y94" s="16"/>
      <c r="Z94" s="17"/>
    </row>
    <row r="95" spans="2:26" ht="12" x14ac:dyDescent="0.2">
      <c r="B95" s="2">
        <v>65</v>
      </c>
      <c r="C95" s="293"/>
      <c r="D95" s="301" t="s">
        <v>80</v>
      </c>
      <c r="E95" s="296"/>
      <c r="F95" s="296"/>
      <c r="G95" s="36" t="s">
        <v>78</v>
      </c>
      <c r="H95" s="30"/>
      <c r="I95" s="30"/>
      <c r="J95" s="30"/>
      <c r="K95" s="31"/>
      <c r="L95" s="17" t="s">
        <v>429</v>
      </c>
      <c r="M95" s="17"/>
      <c r="N95" s="17"/>
      <c r="O95" s="17" t="s">
        <v>402</v>
      </c>
      <c r="P95" s="31"/>
      <c r="Q95" s="31"/>
      <c r="R95" s="31"/>
      <c r="S95" s="31"/>
      <c r="T95" s="255">
        <v>0</v>
      </c>
      <c r="U95" s="256" t="s">
        <v>452</v>
      </c>
      <c r="V95" s="167">
        <v>1</v>
      </c>
      <c r="W95" s="264"/>
      <c r="X95" s="257"/>
      <c r="Y95" s="16"/>
      <c r="Z95" s="17"/>
    </row>
    <row r="96" spans="2:26" ht="12" x14ac:dyDescent="0.2">
      <c r="B96" s="2">
        <v>66</v>
      </c>
      <c r="C96" s="293"/>
      <c r="D96" s="307" t="s">
        <v>81</v>
      </c>
      <c r="E96" s="298"/>
      <c r="F96" s="298"/>
      <c r="G96" s="71" t="s">
        <v>78</v>
      </c>
      <c r="H96" s="72"/>
      <c r="I96" s="72"/>
      <c r="J96" s="72"/>
      <c r="K96" s="75"/>
      <c r="L96" s="77" t="s">
        <v>430</v>
      </c>
      <c r="M96" s="77"/>
      <c r="N96" s="77"/>
      <c r="O96" s="77" t="s">
        <v>402</v>
      </c>
      <c r="P96" s="75"/>
      <c r="Q96" s="75"/>
      <c r="R96" s="75"/>
      <c r="S96" s="75"/>
      <c r="T96" s="262">
        <v>0</v>
      </c>
      <c r="U96" s="273" t="s">
        <v>452</v>
      </c>
      <c r="V96" s="227">
        <v>1</v>
      </c>
      <c r="W96" s="270"/>
      <c r="X96" s="263"/>
      <c r="Y96" s="76"/>
      <c r="Z96" s="77"/>
    </row>
    <row r="97" spans="2:26" ht="12" x14ac:dyDescent="0.2">
      <c r="B97" s="2">
        <v>67</v>
      </c>
      <c r="C97" s="293"/>
      <c r="D97" s="301" t="s">
        <v>82</v>
      </c>
      <c r="E97" s="296"/>
      <c r="F97" s="296"/>
      <c r="G97" s="36" t="s">
        <v>78</v>
      </c>
      <c r="H97" s="30"/>
      <c r="I97" s="30"/>
      <c r="J97" s="30"/>
      <c r="K97" s="31"/>
      <c r="L97" s="17" t="s">
        <v>431</v>
      </c>
      <c r="M97" s="17"/>
      <c r="N97" s="17"/>
      <c r="O97" s="17" t="s">
        <v>402</v>
      </c>
      <c r="P97" s="31"/>
      <c r="Q97" s="31"/>
      <c r="R97" s="31"/>
      <c r="S97" s="31"/>
      <c r="T97" s="255">
        <v>0</v>
      </c>
      <c r="U97" s="256" t="s">
        <v>452</v>
      </c>
      <c r="V97" s="167">
        <v>1</v>
      </c>
      <c r="W97" s="264"/>
      <c r="X97" s="257"/>
      <c r="Y97" s="16"/>
      <c r="Z97" s="17"/>
    </row>
    <row r="98" spans="2:26" ht="12" x14ac:dyDescent="0.2">
      <c r="B98" s="2">
        <v>68</v>
      </c>
      <c r="C98" s="293"/>
      <c r="D98" s="301" t="s">
        <v>83</v>
      </c>
      <c r="E98" s="296"/>
      <c r="F98" s="296"/>
      <c r="G98" s="36" t="s">
        <v>78</v>
      </c>
      <c r="H98" s="30"/>
      <c r="I98" s="30"/>
      <c r="J98" s="30"/>
      <c r="K98" s="31"/>
      <c r="L98" s="17" t="s">
        <v>385</v>
      </c>
      <c r="M98" s="17"/>
      <c r="N98" s="17"/>
      <c r="O98" s="17" t="s">
        <v>402</v>
      </c>
      <c r="P98" s="31"/>
      <c r="Q98" s="31"/>
      <c r="R98" s="31"/>
      <c r="S98" s="31"/>
      <c r="T98" s="255">
        <v>0</v>
      </c>
      <c r="U98" s="256" t="s">
        <v>452</v>
      </c>
      <c r="V98" s="167">
        <v>1</v>
      </c>
      <c r="W98" s="264"/>
      <c r="X98" s="257"/>
      <c r="Y98" s="16"/>
      <c r="Z98" s="17"/>
    </row>
    <row r="99" spans="2:26" ht="12" x14ac:dyDescent="0.2">
      <c r="B99" s="2">
        <v>69</v>
      </c>
      <c r="C99" s="293"/>
      <c r="D99" s="301" t="s">
        <v>84</v>
      </c>
      <c r="E99" s="296"/>
      <c r="F99" s="296"/>
      <c r="G99" s="36" t="s">
        <v>78</v>
      </c>
      <c r="H99" s="30"/>
      <c r="I99" s="30"/>
      <c r="J99" s="30"/>
      <c r="K99" s="31"/>
      <c r="L99" s="17" t="s">
        <v>378</v>
      </c>
      <c r="M99" s="17"/>
      <c r="N99" s="17"/>
      <c r="O99" s="17" t="s">
        <v>402</v>
      </c>
      <c r="P99" s="31"/>
      <c r="Q99" s="31"/>
      <c r="R99" s="31"/>
      <c r="S99" s="31"/>
      <c r="T99" s="255">
        <v>0</v>
      </c>
      <c r="U99" s="256" t="s">
        <v>452</v>
      </c>
      <c r="V99" s="167">
        <v>1</v>
      </c>
      <c r="W99" s="264"/>
      <c r="X99" s="257"/>
      <c r="Y99" s="16"/>
      <c r="Z99" s="17"/>
    </row>
    <row r="100" spans="2:26" ht="12" x14ac:dyDescent="0.2">
      <c r="B100" s="2">
        <v>70</v>
      </c>
      <c r="C100" s="293"/>
      <c r="D100" s="307" t="s">
        <v>85</v>
      </c>
      <c r="E100" s="298"/>
      <c r="F100" s="298"/>
      <c r="G100" s="71" t="s">
        <v>78</v>
      </c>
      <c r="H100" s="72"/>
      <c r="I100" s="72"/>
      <c r="J100" s="72"/>
      <c r="K100" s="75"/>
      <c r="L100" s="77" t="s">
        <v>384</v>
      </c>
      <c r="M100" s="77"/>
      <c r="N100" s="77"/>
      <c r="O100" s="77" t="s">
        <v>402</v>
      </c>
      <c r="P100" s="75"/>
      <c r="Q100" s="75"/>
      <c r="R100" s="75"/>
      <c r="S100" s="75"/>
      <c r="T100" s="262">
        <v>0</v>
      </c>
      <c r="U100" s="273" t="s">
        <v>452</v>
      </c>
      <c r="V100" s="227">
        <v>1</v>
      </c>
      <c r="W100" s="270"/>
      <c r="X100" s="263"/>
      <c r="Y100" s="76"/>
      <c r="Z100" s="77"/>
    </row>
    <row r="101" spans="2:26" ht="12" x14ac:dyDescent="0.2">
      <c r="B101" s="2">
        <v>71</v>
      </c>
      <c r="C101" s="293"/>
      <c r="D101" s="301" t="s">
        <v>86</v>
      </c>
      <c r="E101" s="296"/>
      <c r="F101" s="296"/>
      <c r="G101" s="36" t="s">
        <v>78</v>
      </c>
      <c r="H101" s="30"/>
      <c r="I101" s="30"/>
      <c r="J101" s="30"/>
      <c r="K101" s="31"/>
      <c r="L101" s="17" t="s">
        <v>384</v>
      </c>
      <c r="M101" s="17"/>
      <c r="N101" s="17"/>
      <c r="O101" s="17" t="s">
        <v>402</v>
      </c>
      <c r="P101" s="31"/>
      <c r="Q101" s="31"/>
      <c r="R101" s="31"/>
      <c r="S101" s="31"/>
      <c r="T101" s="255">
        <v>0</v>
      </c>
      <c r="U101" s="256" t="s">
        <v>452</v>
      </c>
      <c r="V101" s="167">
        <v>1</v>
      </c>
      <c r="W101" s="264"/>
      <c r="X101" s="257"/>
      <c r="Y101" s="16"/>
      <c r="Z101" s="17"/>
    </row>
    <row r="102" spans="2:26" ht="12" x14ac:dyDescent="0.2">
      <c r="B102" s="2">
        <v>72</v>
      </c>
      <c r="C102" s="293"/>
      <c r="D102" s="301" t="s">
        <v>87</v>
      </c>
      <c r="E102" s="296"/>
      <c r="F102" s="296"/>
      <c r="G102" s="36" t="s">
        <v>78</v>
      </c>
      <c r="H102" s="30"/>
      <c r="I102" s="30"/>
      <c r="J102" s="30"/>
      <c r="K102" s="31"/>
      <c r="L102" s="17" t="s">
        <v>384</v>
      </c>
      <c r="M102" s="17"/>
      <c r="N102" s="17"/>
      <c r="O102" s="17" t="s">
        <v>402</v>
      </c>
      <c r="P102" s="31"/>
      <c r="Q102" s="31"/>
      <c r="R102" s="31"/>
      <c r="S102" s="31"/>
      <c r="T102" s="255">
        <v>0</v>
      </c>
      <c r="U102" s="256" t="s">
        <v>452</v>
      </c>
      <c r="V102" s="167">
        <v>1</v>
      </c>
      <c r="W102" s="264"/>
      <c r="X102" s="257"/>
      <c r="Y102" s="16"/>
      <c r="Z102" s="17"/>
    </row>
    <row r="103" spans="2:26" ht="12" x14ac:dyDescent="0.2">
      <c r="B103" s="2">
        <v>73</v>
      </c>
      <c r="C103" s="293"/>
      <c r="D103" s="301" t="s">
        <v>88</v>
      </c>
      <c r="E103" s="296"/>
      <c r="F103" s="296"/>
      <c r="G103" s="36" t="s">
        <v>78</v>
      </c>
      <c r="H103" s="30"/>
      <c r="I103" s="30"/>
      <c r="J103" s="30"/>
      <c r="K103" s="31"/>
      <c r="L103" s="17" t="s">
        <v>431</v>
      </c>
      <c r="M103" s="17"/>
      <c r="N103" s="17"/>
      <c r="O103" s="17" t="s">
        <v>402</v>
      </c>
      <c r="P103" s="31"/>
      <c r="Q103" s="31"/>
      <c r="R103" s="31"/>
      <c r="S103" s="31"/>
      <c r="T103" s="255">
        <v>0</v>
      </c>
      <c r="U103" s="256" t="s">
        <v>452</v>
      </c>
      <c r="V103" s="167">
        <v>1</v>
      </c>
      <c r="W103" s="264"/>
      <c r="X103" s="257"/>
      <c r="Y103" s="16"/>
      <c r="Z103" s="17"/>
    </row>
    <row r="104" spans="2:26" ht="12" x14ac:dyDescent="0.2">
      <c r="B104" s="2">
        <v>74</v>
      </c>
      <c r="C104" s="293"/>
      <c r="D104" s="301" t="s">
        <v>89</v>
      </c>
      <c r="E104" s="304"/>
      <c r="F104" s="304"/>
      <c r="G104" s="71" t="s">
        <v>78</v>
      </c>
      <c r="H104" s="72"/>
      <c r="I104" s="72"/>
      <c r="J104" s="72"/>
      <c r="K104" s="75"/>
      <c r="L104" s="77" t="s">
        <v>386</v>
      </c>
      <c r="M104" s="77"/>
      <c r="N104" s="77"/>
      <c r="O104" s="77" t="s">
        <v>402</v>
      </c>
      <c r="P104" s="75"/>
      <c r="Q104" s="75"/>
      <c r="R104" s="75"/>
      <c r="S104" s="75"/>
      <c r="T104" s="262">
        <v>0</v>
      </c>
      <c r="U104" s="273" t="s">
        <v>452</v>
      </c>
      <c r="V104" s="227">
        <v>1</v>
      </c>
      <c r="W104" s="270"/>
      <c r="X104" s="263"/>
      <c r="Y104" s="76"/>
      <c r="Z104" s="77"/>
    </row>
    <row r="105" spans="2:26" ht="12" x14ac:dyDescent="0.2">
      <c r="B105" s="2">
        <v>75</v>
      </c>
      <c r="C105" s="293"/>
      <c r="D105" s="305" t="s">
        <v>90</v>
      </c>
      <c r="E105" s="306"/>
      <c r="F105" s="306"/>
      <c r="G105" s="36" t="s">
        <v>78</v>
      </c>
      <c r="H105" s="30"/>
      <c r="I105" s="30"/>
      <c r="J105" s="30"/>
      <c r="K105" s="31"/>
      <c r="L105" s="17" t="s">
        <v>431</v>
      </c>
      <c r="M105" s="17"/>
      <c r="N105" s="17"/>
      <c r="O105" s="17" t="s">
        <v>402</v>
      </c>
      <c r="P105" s="31"/>
      <c r="Q105" s="31"/>
      <c r="R105" s="31"/>
      <c r="S105" s="31"/>
      <c r="T105" s="255">
        <v>0</v>
      </c>
      <c r="U105" s="256" t="s">
        <v>452</v>
      </c>
      <c r="V105" s="167">
        <v>1</v>
      </c>
      <c r="W105" s="264"/>
      <c r="X105" s="257"/>
      <c r="Y105" s="16"/>
      <c r="Z105" s="17"/>
    </row>
    <row r="106" spans="2:26" ht="12" x14ac:dyDescent="0.2">
      <c r="B106" s="2">
        <v>76</v>
      </c>
      <c r="C106" s="293"/>
      <c r="D106" s="301" t="s">
        <v>91</v>
      </c>
      <c r="E106" s="296"/>
      <c r="F106" s="296"/>
      <c r="G106" s="36" t="s">
        <v>78</v>
      </c>
      <c r="H106" s="30"/>
      <c r="I106" s="30"/>
      <c r="J106" s="30"/>
      <c r="K106" s="31"/>
      <c r="L106" s="17" t="s">
        <v>382</v>
      </c>
      <c r="M106" s="17"/>
      <c r="N106" s="17"/>
      <c r="O106" s="17" t="s">
        <v>402</v>
      </c>
      <c r="P106" s="31"/>
      <c r="Q106" s="31"/>
      <c r="R106" s="31"/>
      <c r="S106" s="31"/>
      <c r="T106" s="255">
        <v>0</v>
      </c>
      <c r="U106" s="256" t="s">
        <v>452</v>
      </c>
      <c r="V106" s="167">
        <v>1</v>
      </c>
      <c r="W106" s="264"/>
      <c r="X106" s="257"/>
      <c r="Y106" s="16"/>
      <c r="Z106" s="17"/>
    </row>
    <row r="107" spans="2:26" ht="12" x14ac:dyDescent="0.2">
      <c r="B107" s="2">
        <v>77</v>
      </c>
      <c r="C107" s="293"/>
      <c r="D107" s="301" t="s">
        <v>92</v>
      </c>
      <c r="E107" s="296"/>
      <c r="F107" s="296"/>
      <c r="G107" s="36" t="s">
        <v>78</v>
      </c>
      <c r="H107" s="30"/>
      <c r="I107" s="30"/>
      <c r="J107" s="30"/>
      <c r="K107" s="31"/>
      <c r="L107" s="17" t="s">
        <v>431</v>
      </c>
      <c r="M107" s="17"/>
      <c r="N107" s="17"/>
      <c r="O107" s="17" t="s">
        <v>402</v>
      </c>
      <c r="P107" s="31"/>
      <c r="Q107" s="31"/>
      <c r="R107" s="31"/>
      <c r="S107" s="31"/>
      <c r="T107" s="255">
        <v>0</v>
      </c>
      <c r="U107" s="256" t="s">
        <v>452</v>
      </c>
      <c r="V107" s="167">
        <v>1</v>
      </c>
      <c r="W107" s="264"/>
      <c r="X107" s="257"/>
      <c r="Y107" s="16"/>
      <c r="Z107" s="17"/>
    </row>
    <row r="108" spans="2:26" ht="12" x14ac:dyDescent="0.2">
      <c r="B108" s="2">
        <v>78</v>
      </c>
      <c r="C108" s="293"/>
      <c r="D108" s="301" t="s">
        <v>93</v>
      </c>
      <c r="E108" s="296"/>
      <c r="F108" s="296"/>
      <c r="G108" s="71" t="s">
        <v>78</v>
      </c>
      <c r="H108" s="72"/>
      <c r="I108" s="72"/>
      <c r="J108" s="72"/>
      <c r="K108" s="75"/>
      <c r="L108" s="77" t="s">
        <v>432</v>
      </c>
      <c r="M108" s="77"/>
      <c r="N108" s="77"/>
      <c r="O108" s="77" t="s">
        <v>402</v>
      </c>
      <c r="P108" s="75"/>
      <c r="Q108" s="75"/>
      <c r="R108" s="75"/>
      <c r="S108" s="75"/>
      <c r="T108" s="262">
        <v>0</v>
      </c>
      <c r="U108" s="273" t="s">
        <v>452</v>
      </c>
      <c r="V108" s="227">
        <v>1</v>
      </c>
      <c r="W108" s="270"/>
      <c r="X108" s="263"/>
      <c r="Y108" s="76"/>
      <c r="Z108" s="77"/>
    </row>
    <row r="109" spans="2:26" ht="12" x14ac:dyDescent="0.2">
      <c r="B109" s="2">
        <v>79</v>
      </c>
      <c r="C109" s="293"/>
      <c r="D109" s="305" t="s">
        <v>94</v>
      </c>
      <c r="E109" s="306"/>
      <c r="F109" s="306"/>
      <c r="G109" s="36" t="s">
        <v>78</v>
      </c>
      <c r="H109" s="30"/>
      <c r="I109" s="30"/>
      <c r="J109" s="30"/>
      <c r="K109" s="31"/>
      <c r="L109" s="17" t="s">
        <v>433</v>
      </c>
      <c r="M109" s="17"/>
      <c r="N109" s="17"/>
      <c r="O109" s="17" t="s">
        <v>402</v>
      </c>
      <c r="P109" s="31"/>
      <c r="Q109" s="31"/>
      <c r="R109" s="31"/>
      <c r="S109" s="31"/>
      <c r="T109" s="255">
        <v>0</v>
      </c>
      <c r="U109" s="256" t="s">
        <v>452</v>
      </c>
      <c r="V109" s="167">
        <v>1</v>
      </c>
      <c r="W109" s="264"/>
      <c r="X109" s="257"/>
      <c r="Y109" s="16"/>
      <c r="Z109" s="17"/>
    </row>
    <row r="110" spans="2:26" ht="12" x14ac:dyDescent="0.2">
      <c r="B110" s="2">
        <v>80</v>
      </c>
      <c r="C110" s="293"/>
      <c r="D110" s="301" t="s">
        <v>95</v>
      </c>
      <c r="E110" s="296"/>
      <c r="F110" s="296"/>
      <c r="G110" s="36" t="s">
        <v>78</v>
      </c>
      <c r="H110" s="30"/>
      <c r="I110" s="30"/>
      <c r="J110" s="30"/>
      <c r="K110" s="31"/>
      <c r="L110" s="17" t="s">
        <v>434</v>
      </c>
      <c r="M110" s="17"/>
      <c r="N110" s="17"/>
      <c r="O110" s="17" t="s">
        <v>402</v>
      </c>
      <c r="P110" s="31"/>
      <c r="Q110" s="31"/>
      <c r="R110" s="31"/>
      <c r="S110" s="31"/>
      <c r="T110" s="255">
        <v>0</v>
      </c>
      <c r="U110" s="256" t="s">
        <v>452</v>
      </c>
      <c r="V110" s="167">
        <v>1</v>
      </c>
      <c r="W110" s="264"/>
      <c r="X110" s="257"/>
      <c r="Y110" s="16"/>
      <c r="Z110" s="17"/>
    </row>
    <row r="111" spans="2:26" ht="12" x14ac:dyDescent="0.2">
      <c r="B111" s="2">
        <v>81</v>
      </c>
      <c r="C111" s="293"/>
      <c r="D111" s="301" t="s">
        <v>96</v>
      </c>
      <c r="E111" s="296"/>
      <c r="F111" s="296"/>
      <c r="G111" s="36" t="s">
        <v>78</v>
      </c>
      <c r="H111" s="30"/>
      <c r="I111" s="30"/>
      <c r="J111" s="30"/>
      <c r="K111" s="31"/>
      <c r="L111" s="115">
        <v>6.0000000000000001E-3</v>
      </c>
      <c r="M111" s="17"/>
      <c r="N111" s="17"/>
      <c r="O111" s="115" t="s">
        <v>402</v>
      </c>
      <c r="P111" s="31"/>
      <c r="Q111" s="31"/>
      <c r="R111" s="31"/>
      <c r="S111" s="31"/>
      <c r="T111" s="255">
        <v>0</v>
      </c>
      <c r="U111" s="256" t="s">
        <v>452</v>
      </c>
      <c r="V111" s="167">
        <v>1</v>
      </c>
      <c r="W111" s="264"/>
      <c r="X111" s="257"/>
      <c r="Y111" s="16"/>
      <c r="Z111" s="17"/>
    </row>
    <row r="112" spans="2:26" ht="12" x14ac:dyDescent="0.2">
      <c r="B112" s="2">
        <v>82</v>
      </c>
      <c r="C112" s="293"/>
      <c r="D112" s="307" t="s">
        <v>97</v>
      </c>
      <c r="E112" s="298"/>
      <c r="F112" s="298"/>
      <c r="G112" s="71" t="s">
        <v>78</v>
      </c>
      <c r="H112" s="72"/>
      <c r="I112" s="72"/>
      <c r="J112" s="72"/>
      <c r="K112" s="75"/>
      <c r="L112" s="77" t="s">
        <v>387</v>
      </c>
      <c r="M112" s="77"/>
      <c r="N112" s="77"/>
      <c r="O112" s="77" t="s">
        <v>402</v>
      </c>
      <c r="P112" s="75"/>
      <c r="Q112" s="75"/>
      <c r="R112" s="75"/>
      <c r="S112" s="75"/>
      <c r="T112" s="262">
        <v>0</v>
      </c>
      <c r="U112" s="273" t="s">
        <v>452</v>
      </c>
      <c r="V112" s="227">
        <v>1</v>
      </c>
      <c r="W112" s="270"/>
      <c r="X112" s="263"/>
      <c r="Y112" s="76"/>
      <c r="Z112" s="77"/>
    </row>
    <row r="113" spans="2:26" ht="12" x14ac:dyDescent="0.2">
      <c r="B113" s="2">
        <v>83</v>
      </c>
      <c r="C113" s="293"/>
      <c r="D113" s="301" t="s">
        <v>98</v>
      </c>
      <c r="E113" s="296"/>
      <c r="F113" s="296"/>
      <c r="G113" s="36" t="s">
        <v>78</v>
      </c>
      <c r="H113" s="30"/>
      <c r="I113" s="30"/>
      <c r="J113" s="30"/>
      <c r="K113" s="31"/>
      <c r="L113" s="17" t="s">
        <v>435</v>
      </c>
      <c r="M113" s="17"/>
      <c r="N113" s="17"/>
      <c r="O113" s="17" t="s">
        <v>402</v>
      </c>
      <c r="P113" s="31"/>
      <c r="Q113" s="31"/>
      <c r="R113" s="31"/>
      <c r="S113" s="31"/>
      <c r="T113" s="255">
        <v>0</v>
      </c>
      <c r="U113" s="256" t="s">
        <v>452</v>
      </c>
      <c r="V113" s="167">
        <v>1</v>
      </c>
      <c r="W113" s="264"/>
      <c r="X113" s="257"/>
      <c r="Y113" s="16"/>
      <c r="Z113" s="17"/>
    </row>
    <row r="114" spans="2:26" ht="12" x14ac:dyDescent="0.2">
      <c r="B114" s="2">
        <v>84</v>
      </c>
      <c r="C114" s="293"/>
      <c r="D114" s="301" t="s">
        <v>99</v>
      </c>
      <c r="E114" s="304"/>
      <c r="F114" s="304"/>
      <c r="G114" s="36" t="s">
        <v>78</v>
      </c>
      <c r="H114" s="30"/>
      <c r="I114" s="30"/>
      <c r="J114" s="30"/>
      <c r="K114" s="31"/>
      <c r="L114" s="159">
        <v>8.0000000000000004E-4</v>
      </c>
      <c r="M114" s="17"/>
      <c r="N114" s="17"/>
      <c r="O114" s="159" t="s">
        <v>402</v>
      </c>
      <c r="P114" s="31"/>
      <c r="Q114" s="31"/>
      <c r="R114" s="31"/>
      <c r="S114" s="31"/>
      <c r="T114" s="255">
        <v>0</v>
      </c>
      <c r="U114" s="256" t="s">
        <v>452</v>
      </c>
      <c r="V114" s="167">
        <v>1</v>
      </c>
      <c r="W114" s="264"/>
      <c r="X114" s="257"/>
      <c r="Y114" s="16"/>
      <c r="Z114" s="17"/>
    </row>
    <row r="115" spans="2:26" ht="12" x14ac:dyDescent="0.2">
      <c r="B115" s="2">
        <v>85</v>
      </c>
      <c r="C115" s="293"/>
      <c r="D115" s="301" t="s">
        <v>100</v>
      </c>
      <c r="E115" s="304"/>
      <c r="F115" s="304"/>
      <c r="G115" s="36" t="s">
        <v>101</v>
      </c>
      <c r="H115" s="30"/>
      <c r="I115" s="30"/>
      <c r="J115" s="30"/>
      <c r="K115" s="31"/>
      <c r="L115" s="17" t="s">
        <v>381</v>
      </c>
      <c r="M115" s="17"/>
      <c r="N115" s="17"/>
      <c r="O115" s="17" t="s">
        <v>402</v>
      </c>
      <c r="P115" s="31"/>
      <c r="Q115" s="31"/>
      <c r="R115" s="31"/>
      <c r="S115" s="31"/>
      <c r="T115" s="255">
        <v>0</v>
      </c>
      <c r="U115" s="256" t="s">
        <v>452</v>
      </c>
      <c r="V115" s="167">
        <v>1</v>
      </c>
      <c r="W115" s="264"/>
      <c r="X115" s="257"/>
      <c r="Y115" s="16"/>
      <c r="Z115" s="17"/>
    </row>
    <row r="116" spans="2:26" ht="12" x14ac:dyDescent="0.2">
      <c r="B116" s="2">
        <v>86</v>
      </c>
      <c r="C116" s="293"/>
      <c r="D116" s="309" t="s">
        <v>102</v>
      </c>
      <c r="E116" s="310"/>
      <c r="F116" s="310"/>
      <c r="G116" s="71" t="s">
        <v>101</v>
      </c>
      <c r="H116" s="72"/>
      <c r="I116" s="72"/>
      <c r="J116" s="72"/>
      <c r="K116" s="75"/>
      <c r="L116" s="77" t="s">
        <v>436</v>
      </c>
      <c r="M116" s="77"/>
      <c r="N116" s="77"/>
      <c r="O116" s="77" t="s">
        <v>402</v>
      </c>
      <c r="P116" s="75"/>
      <c r="Q116" s="75"/>
      <c r="R116" s="75"/>
      <c r="S116" s="75"/>
      <c r="T116" s="262">
        <v>0</v>
      </c>
      <c r="U116" s="273" t="s">
        <v>452</v>
      </c>
      <c r="V116" s="227">
        <v>1</v>
      </c>
      <c r="W116" s="270"/>
      <c r="X116" s="263"/>
      <c r="Y116" s="76"/>
      <c r="Z116" s="77"/>
    </row>
    <row r="117" spans="2:26" ht="12" x14ac:dyDescent="0.2">
      <c r="B117" s="2">
        <v>87</v>
      </c>
      <c r="C117" s="293"/>
      <c r="D117" s="301" t="s">
        <v>104</v>
      </c>
      <c r="E117" s="304"/>
      <c r="F117" s="304"/>
      <c r="G117" s="36" t="s">
        <v>101</v>
      </c>
      <c r="H117" s="30"/>
      <c r="I117" s="30"/>
      <c r="J117" s="30"/>
      <c r="K117" s="31"/>
      <c r="L117" s="156">
        <v>0.02</v>
      </c>
      <c r="M117" s="17"/>
      <c r="N117" s="17"/>
      <c r="O117" s="156" t="s">
        <v>402</v>
      </c>
      <c r="P117" s="31"/>
      <c r="Q117" s="31"/>
      <c r="R117" s="31"/>
      <c r="S117" s="31"/>
      <c r="T117" s="255">
        <v>0</v>
      </c>
      <c r="U117" s="256" t="s">
        <v>452</v>
      </c>
      <c r="V117" s="167">
        <v>1</v>
      </c>
      <c r="W117" s="264"/>
      <c r="X117" s="257"/>
      <c r="Y117" s="16"/>
      <c r="Z117" s="17"/>
    </row>
    <row r="118" spans="2:26" ht="12" x14ac:dyDescent="0.2">
      <c r="B118" s="2">
        <v>88</v>
      </c>
      <c r="C118" s="293"/>
      <c r="D118" s="301" t="s">
        <v>116</v>
      </c>
      <c r="E118" s="296"/>
      <c r="F118" s="296"/>
      <c r="G118" s="36" t="s">
        <v>101</v>
      </c>
      <c r="H118" s="30"/>
      <c r="I118" s="30"/>
      <c r="J118" s="30"/>
      <c r="K118" s="31"/>
      <c r="L118" s="126">
        <v>2.0000000000000001E-4</v>
      </c>
      <c r="M118" s="159"/>
      <c r="N118" s="159"/>
      <c r="O118" s="126" t="s">
        <v>402</v>
      </c>
      <c r="P118" s="31"/>
      <c r="Q118" s="31"/>
      <c r="R118" s="31"/>
      <c r="S118" s="31"/>
      <c r="T118" s="255">
        <v>0</v>
      </c>
      <c r="U118" s="256" t="s">
        <v>452</v>
      </c>
      <c r="V118" s="167">
        <v>1</v>
      </c>
      <c r="W118" s="264"/>
      <c r="X118" s="257"/>
      <c r="Y118" s="16"/>
      <c r="Z118" s="17"/>
    </row>
    <row r="119" spans="2:26" ht="12" x14ac:dyDescent="0.2">
      <c r="B119" s="2">
        <v>89</v>
      </c>
      <c r="C119" s="293"/>
      <c r="D119" s="301" t="s">
        <v>397</v>
      </c>
      <c r="E119" s="304"/>
      <c r="F119" s="304"/>
      <c r="G119" s="36" t="s">
        <v>21</v>
      </c>
      <c r="H119" s="30"/>
      <c r="I119" s="30"/>
      <c r="J119" s="30"/>
      <c r="K119" s="31"/>
      <c r="L119" s="160">
        <v>2.5999999999999998E-5</v>
      </c>
      <c r="M119" s="160"/>
      <c r="N119" s="160"/>
      <c r="O119" s="160" t="s">
        <v>402</v>
      </c>
      <c r="P119" s="31"/>
      <c r="Q119" s="31"/>
      <c r="R119" s="31"/>
      <c r="S119" s="31"/>
      <c r="T119" s="255">
        <v>0</v>
      </c>
      <c r="U119" s="256" t="s">
        <v>452</v>
      </c>
      <c r="V119" s="167">
        <v>1</v>
      </c>
      <c r="W119" s="264"/>
      <c r="X119" s="257"/>
      <c r="Y119" s="16"/>
      <c r="Z119" s="17"/>
    </row>
    <row r="120" spans="2:26" ht="12" x14ac:dyDescent="0.2">
      <c r="B120" s="2">
        <v>89</v>
      </c>
      <c r="C120" s="293"/>
      <c r="D120" s="301" t="s">
        <v>398</v>
      </c>
      <c r="E120" s="304"/>
      <c r="F120" s="304"/>
      <c r="G120" s="36" t="s">
        <v>21</v>
      </c>
      <c r="H120" s="30"/>
      <c r="I120" s="30"/>
      <c r="J120" s="30"/>
      <c r="K120" s="31"/>
      <c r="L120" s="160">
        <v>9.0000000000000002E-6</v>
      </c>
      <c r="M120" s="160"/>
      <c r="N120" s="160"/>
      <c r="O120" s="160" t="s">
        <v>402</v>
      </c>
      <c r="P120" s="31"/>
      <c r="Q120" s="31"/>
      <c r="R120" s="31"/>
      <c r="S120" s="31"/>
      <c r="T120" s="264" t="s">
        <v>450</v>
      </c>
      <c r="U120" s="257" t="s">
        <v>452</v>
      </c>
      <c r="V120" s="167">
        <v>1</v>
      </c>
      <c r="W120" s="161"/>
      <c r="X120" s="162"/>
      <c r="Y120" s="323"/>
      <c r="Z120" s="31"/>
    </row>
    <row r="121" spans="2:26" ht="12" x14ac:dyDescent="0.2">
      <c r="B121" s="2">
        <v>89</v>
      </c>
      <c r="C121" s="293"/>
      <c r="D121" s="301" t="s">
        <v>399</v>
      </c>
      <c r="E121" s="304"/>
      <c r="F121" s="304"/>
      <c r="G121" s="36" t="s">
        <v>21</v>
      </c>
      <c r="H121" s="30"/>
      <c r="I121" s="30"/>
      <c r="J121" s="30"/>
      <c r="K121" s="31"/>
      <c r="L121" s="160">
        <v>6.0000000000000002E-6</v>
      </c>
      <c r="M121" s="160"/>
      <c r="N121" s="160"/>
      <c r="O121" s="160" t="s">
        <v>402</v>
      </c>
      <c r="P121" s="31"/>
      <c r="Q121" s="31"/>
      <c r="R121" s="31"/>
      <c r="S121" s="31"/>
      <c r="T121" s="264" t="s">
        <v>450</v>
      </c>
      <c r="U121" s="257" t="s">
        <v>452</v>
      </c>
      <c r="V121" s="167">
        <v>1</v>
      </c>
      <c r="W121" s="161"/>
      <c r="X121" s="162"/>
      <c r="Y121" s="323"/>
      <c r="Z121" s="31"/>
    </row>
    <row r="122" spans="2:26" ht="12" x14ac:dyDescent="0.2">
      <c r="B122" s="2">
        <v>89</v>
      </c>
      <c r="C122" s="293"/>
      <c r="D122" s="301" t="s">
        <v>400</v>
      </c>
      <c r="E122" s="304"/>
      <c r="F122" s="304"/>
      <c r="G122" s="36" t="s">
        <v>21</v>
      </c>
      <c r="H122" s="30"/>
      <c r="I122" s="30"/>
      <c r="J122" s="30"/>
      <c r="K122" s="31"/>
      <c r="L122" s="160">
        <v>1.7E-5</v>
      </c>
      <c r="M122" s="160"/>
      <c r="N122" s="160"/>
      <c r="O122" s="160" t="s">
        <v>402</v>
      </c>
      <c r="P122" s="31"/>
      <c r="Q122" s="31"/>
      <c r="R122" s="31"/>
      <c r="S122" s="31"/>
      <c r="T122" s="264" t="s">
        <v>450</v>
      </c>
      <c r="U122" s="257" t="s">
        <v>452</v>
      </c>
      <c r="V122" s="167">
        <v>1</v>
      </c>
      <c r="W122" s="161"/>
      <c r="X122" s="162"/>
      <c r="Y122" s="323"/>
      <c r="Z122" s="31"/>
    </row>
    <row r="123" spans="2:26" ht="12" x14ac:dyDescent="0.2">
      <c r="B123" s="2">
        <v>89</v>
      </c>
      <c r="C123" s="293"/>
      <c r="D123" s="301" t="s">
        <v>401</v>
      </c>
      <c r="E123" s="304"/>
      <c r="F123" s="304"/>
      <c r="G123" s="36" t="s">
        <v>101</v>
      </c>
      <c r="H123" s="30"/>
      <c r="I123" s="30"/>
      <c r="J123" s="30"/>
      <c r="K123" s="31"/>
      <c r="L123" s="160">
        <v>1.5999999999999999E-5</v>
      </c>
      <c r="M123" s="160"/>
      <c r="N123" s="160"/>
      <c r="O123" s="160" t="s">
        <v>402</v>
      </c>
      <c r="P123" s="31"/>
      <c r="Q123" s="31"/>
      <c r="R123" s="31"/>
      <c r="S123" s="31"/>
      <c r="T123" s="264" t="s">
        <v>450</v>
      </c>
      <c r="U123" s="257" t="s">
        <v>452</v>
      </c>
      <c r="V123" s="167">
        <v>1</v>
      </c>
      <c r="W123" s="161"/>
      <c r="X123" s="162"/>
      <c r="Y123" s="323"/>
      <c r="Z123" s="31"/>
    </row>
    <row r="124" spans="2:26" ht="12" x14ac:dyDescent="0.2">
      <c r="B124" s="2">
        <v>90</v>
      </c>
      <c r="C124" s="293"/>
      <c r="D124" s="301" t="s">
        <v>392</v>
      </c>
      <c r="E124" s="304"/>
      <c r="F124" s="304"/>
      <c r="G124" s="36" t="s">
        <v>101</v>
      </c>
      <c r="H124" s="30"/>
      <c r="I124" s="30"/>
      <c r="J124" s="30"/>
      <c r="K124" s="31"/>
      <c r="L124" s="31"/>
      <c r="M124" s="31"/>
      <c r="N124" s="31"/>
      <c r="O124" s="31"/>
      <c r="P124" s="31"/>
      <c r="Q124" s="31"/>
      <c r="R124" s="31"/>
      <c r="S124" s="31"/>
      <c r="T124" s="161"/>
      <c r="U124" s="162"/>
      <c r="V124" s="242"/>
      <c r="W124" s="161"/>
      <c r="X124" s="162"/>
      <c r="Y124" s="323"/>
      <c r="Z124" s="31"/>
    </row>
    <row r="125" spans="2:26" ht="12" x14ac:dyDescent="0.2">
      <c r="B125" s="2">
        <v>91</v>
      </c>
      <c r="C125" s="293"/>
      <c r="D125" s="301" t="s">
        <v>391</v>
      </c>
      <c r="E125" s="304"/>
      <c r="F125" s="304"/>
      <c r="G125" s="36" t="s">
        <v>21</v>
      </c>
      <c r="H125" s="30"/>
      <c r="I125" s="30"/>
      <c r="J125" s="30"/>
      <c r="K125" s="31"/>
      <c r="L125" s="31"/>
      <c r="M125" s="31"/>
      <c r="N125" s="31"/>
      <c r="O125" s="31"/>
      <c r="P125" s="31"/>
      <c r="Q125" s="31"/>
      <c r="R125" s="31"/>
      <c r="S125" s="31"/>
      <c r="T125" s="161"/>
      <c r="U125" s="162"/>
      <c r="V125" s="242"/>
      <c r="W125" s="161"/>
      <c r="X125" s="162"/>
      <c r="Y125" s="323"/>
      <c r="Z125" s="31"/>
    </row>
    <row r="126" spans="2:26" ht="12" x14ac:dyDescent="0.2">
      <c r="B126" s="2">
        <v>92</v>
      </c>
      <c r="C126" s="294"/>
      <c r="D126" s="308" t="s">
        <v>390</v>
      </c>
      <c r="E126" s="303"/>
      <c r="F126" s="303"/>
      <c r="G126" s="44" t="s">
        <v>101</v>
      </c>
      <c r="H126" s="65"/>
      <c r="I126" s="65"/>
      <c r="J126" s="65"/>
      <c r="K126" s="68"/>
      <c r="L126" s="68"/>
      <c r="M126" s="68"/>
      <c r="N126" s="68"/>
      <c r="O126" s="68"/>
      <c r="P126" s="68"/>
      <c r="Q126" s="68"/>
      <c r="R126" s="68"/>
      <c r="S126" s="68"/>
      <c r="T126" s="163"/>
      <c r="U126" s="164"/>
      <c r="V126" s="243"/>
      <c r="W126" s="163"/>
      <c r="X126" s="164"/>
      <c r="Y126" s="324"/>
      <c r="Z126" s="68"/>
    </row>
    <row r="127" spans="2:26" ht="12" x14ac:dyDescent="0.2">
      <c r="B127" s="2">
        <v>93</v>
      </c>
      <c r="C127" s="292" t="s">
        <v>105</v>
      </c>
      <c r="D127" s="299" t="s">
        <v>106</v>
      </c>
      <c r="E127" s="300"/>
      <c r="F127" s="300"/>
      <c r="G127" s="36" t="s">
        <v>107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264"/>
      <c r="U127" s="257"/>
      <c r="V127" s="167"/>
      <c r="W127" s="264"/>
      <c r="X127" s="257"/>
      <c r="Y127" s="16"/>
      <c r="Z127" s="17"/>
    </row>
    <row r="128" spans="2:26" ht="12" x14ac:dyDescent="0.2">
      <c r="B128" s="2">
        <v>96</v>
      </c>
      <c r="C128" s="293"/>
      <c r="D128" s="295" t="s">
        <v>108</v>
      </c>
      <c r="E128" s="296"/>
      <c r="F128" s="296"/>
      <c r="G128" s="36" t="s">
        <v>115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264"/>
      <c r="U128" s="257"/>
      <c r="V128" s="167"/>
      <c r="W128" s="264"/>
      <c r="X128" s="257"/>
      <c r="Y128" s="16"/>
      <c r="Z128" s="17"/>
    </row>
    <row r="129" spans="2:26" ht="12" x14ac:dyDescent="0.2">
      <c r="B129" s="2">
        <v>97</v>
      </c>
      <c r="C129" s="293"/>
      <c r="D129" s="297" t="s">
        <v>109</v>
      </c>
      <c r="E129" s="298"/>
      <c r="F129" s="298"/>
      <c r="G129" s="71"/>
      <c r="H129" s="77"/>
      <c r="I129" s="77"/>
      <c r="J129" s="77"/>
      <c r="K129" s="77"/>
      <c r="L129" s="17"/>
      <c r="M129" s="77"/>
      <c r="N129" s="77"/>
      <c r="O129" s="17"/>
      <c r="P129" s="17"/>
      <c r="Q129" s="17"/>
      <c r="R129" s="17"/>
      <c r="S129" s="17"/>
      <c r="T129" s="264"/>
      <c r="U129" s="257"/>
      <c r="V129" s="167"/>
      <c r="W129" s="264"/>
      <c r="X129" s="257"/>
      <c r="Y129" s="16"/>
      <c r="Z129" s="17"/>
    </row>
    <row r="130" spans="2:26" ht="12" x14ac:dyDescent="0.2">
      <c r="B130" s="2">
        <v>98</v>
      </c>
      <c r="C130" s="293"/>
      <c r="D130" s="295" t="s">
        <v>110</v>
      </c>
      <c r="E130" s="296"/>
      <c r="F130" s="296"/>
      <c r="G130" s="36"/>
      <c r="H130" s="17"/>
      <c r="I130" s="17"/>
      <c r="J130" s="17"/>
      <c r="K130" s="17"/>
      <c r="L130" s="133"/>
      <c r="M130" s="17"/>
      <c r="N130" s="17"/>
      <c r="O130" s="133"/>
      <c r="P130" s="133"/>
      <c r="Q130" s="133"/>
      <c r="R130" s="133"/>
      <c r="S130" s="133"/>
      <c r="T130" s="150"/>
      <c r="U130" s="276"/>
      <c r="V130" s="169"/>
      <c r="W130" s="150"/>
      <c r="X130" s="276"/>
      <c r="Y130" s="105"/>
      <c r="Z130" s="133"/>
    </row>
    <row r="131" spans="2:26" ht="12" x14ac:dyDescent="0.2">
      <c r="B131" s="2">
        <v>99</v>
      </c>
      <c r="C131" s="293"/>
      <c r="D131" s="295"/>
      <c r="E131" s="296"/>
      <c r="F131" s="296"/>
      <c r="G131" s="36" t="s">
        <v>111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64"/>
      <c r="U131" s="257"/>
      <c r="V131" s="167"/>
      <c r="W131" s="264"/>
      <c r="X131" s="257"/>
      <c r="Y131" s="16"/>
      <c r="Z131" s="17"/>
    </row>
    <row r="132" spans="2:26" ht="12" x14ac:dyDescent="0.2">
      <c r="B132" s="2">
        <v>100</v>
      </c>
      <c r="C132" s="293"/>
      <c r="D132" s="295"/>
      <c r="E132" s="296"/>
      <c r="F132" s="296"/>
      <c r="G132" s="3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264"/>
      <c r="U132" s="257"/>
      <c r="V132" s="167"/>
      <c r="W132" s="264"/>
      <c r="X132" s="257"/>
      <c r="Y132" s="16"/>
      <c r="Z132" s="17"/>
    </row>
    <row r="133" spans="2:26" ht="12" x14ac:dyDescent="0.2">
      <c r="C133" s="294"/>
      <c r="D133" s="302"/>
      <c r="E133" s="303"/>
      <c r="F133" s="303"/>
      <c r="G133" s="44"/>
      <c r="H133" s="25"/>
      <c r="I133" s="25"/>
      <c r="J133" s="25"/>
      <c r="K133" s="25"/>
      <c r="L133" s="25"/>
      <c r="M133" s="25"/>
      <c r="N133" s="25"/>
      <c r="O133" s="25"/>
      <c r="P133" s="25"/>
      <c r="Q133" s="202"/>
      <c r="R133" s="25"/>
      <c r="S133" s="25"/>
      <c r="T133" s="275"/>
      <c r="U133" s="261"/>
      <c r="V133" s="214"/>
      <c r="W133" s="275"/>
      <c r="X133" s="261"/>
      <c r="Y133" s="24"/>
      <c r="Z133" s="25"/>
    </row>
  </sheetData>
  <dataConsolidate/>
  <mergeCells count="122">
    <mergeCell ref="D122:F122"/>
    <mergeCell ref="D119:F119"/>
    <mergeCell ref="D120:F120"/>
    <mergeCell ref="D121:F121"/>
    <mergeCell ref="D90:F90"/>
    <mergeCell ref="D93:F93"/>
    <mergeCell ref="D92:F92"/>
    <mergeCell ref="D65:F65"/>
    <mergeCell ref="D83:F83"/>
    <mergeCell ref="D78:F78"/>
    <mergeCell ref="D88:F88"/>
    <mergeCell ref="D89:F89"/>
    <mergeCell ref="D80:F80"/>
    <mergeCell ref="D81:F81"/>
    <mergeCell ref="D79:F79"/>
    <mergeCell ref="D94:F94"/>
    <mergeCell ref="D95:F95"/>
    <mergeCell ref="D118:F118"/>
    <mergeCell ref="D111:F111"/>
    <mergeCell ref="D113:F113"/>
    <mergeCell ref="D117:F117"/>
    <mergeCell ref="D108:F108"/>
    <mergeCell ref="D99:F99"/>
    <mergeCell ref="D74:F74"/>
    <mergeCell ref="E1:F1"/>
    <mergeCell ref="C5:G8"/>
    <mergeCell ref="D52:F52"/>
    <mergeCell ref="D50:F50"/>
    <mergeCell ref="D49:F49"/>
    <mergeCell ref="C1:D1"/>
    <mergeCell ref="D46:F46"/>
    <mergeCell ref="D44:F44"/>
    <mergeCell ref="C13:F16"/>
    <mergeCell ref="C50:C76"/>
    <mergeCell ref="D67:F67"/>
    <mergeCell ref="D60:F60"/>
    <mergeCell ref="C17:F20"/>
    <mergeCell ref="D56:F56"/>
    <mergeCell ref="D41:F41"/>
    <mergeCell ref="D72:F72"/>
    <mergeCell ref="D57:F57"/>
    <mergeCell ref="D69:F69"/>
    <mergeCell ref="D75:F75"/>
    <mergeCell ref="D68:F68"/>
    <mergeCell ref="D70:F70"/>
    <mergeCell ref="D59:F59"/>
    <mergeCell ref="D66:F66"/>
    <mergeCell ref="D76:F76"/>
    <mergeCell ref="D73:F73"/>
    <mergeCell ref="C21:F24"/>
    <mergeCell ref="D51:F51"/>
    <mergeCell ref="D45:F45"/>
    <mergeCell ref="D48:F48"/>
    <mergeCell ref="D104:F104"/>
    <mergeCell ref="D84:F84"/>
    <mergeCell ref="D63:F63"/>
    <mergeCell ref="D62:F62"/>
    <mergeCell ref="D61:F61"/>
    <mergeCell ref="D53:F53"/>
    <mergeCell ref="D58:F58"/>
    <mergeCell ref="C77:C87"/>
    <mergeCell ref="C88:C92"/>
    <mergeCell ref="D85:F85"/>
    <mergeCell ref="D87:F87"/>
    <mergeCell ref="D82:F82"/>
    <mergeCell ref="D86:F86"/>
    <mergeCell ref="D100:F100"/>
    <mergeCell ref="D98:F98"/>
    <mergeCell ref="D103:F103"/>
    <mergeCell ref="D77:F77"/>
    <mergeCell ref="D71:F71"/>
    <mergeCell ref="D64:F64"/>
    <mergeCell ref="C25:F28"/>
    <mergeCell ref="C29:F32"/>
    <mergeCell ref="C4:G4"/>
    <mergeCell ref="C2:D2"/>
    <mergeCell ref="E2:F2"/>
    <mergeCell ref="C37:C49"/>
    <mergeCell ref="D55:F55"/>
    <mergeCell ref="D47:F47"/>
    <mergeCell ref="D43:F43"/>
    <mergeCell ref="C9:G12"/>
    <mergeCell ref="G2:J2"/>
    <mergeCell ref="D37:F40"/>
    <mergeCell ref="C33:F36"/>
    <mergeCell ref="D54:F54"/>
    <mergeCell ref="D42:F42"/>
    <mergeCell ref="C127:C133"/>
    <mergeCell ref="D128:F128"/>
    <mergeCell ref="D129:F129"/>
    <mergeCell ref="D127:F127"/>
    <mergeCell ref="D102:F102"/>
    <mergeCell ref="D91:F91"/>
    <mergeCell ref="D130:F133"/>
    <mergeCell ref="D123:F123"/>
    <mergeCell ref="D115:F115"/>
    <mergeCell ref="D105:F105"/>
    <mergeCell ref="D96:F96"/>
    <mergeCell ref="D101:F101"/>
    <mergeCell ref="D109:F109"/>
    <mergeCell ref="D106:F106"/>
    <mergeCell ref="D124:F124"/>
    <mergeCell ref="C93:C126"/>
    <mergeCell ref="D126:F126"/>
    <mergeCell ref="D97:F97"/>
    <mergeCell ref="D110:F110"/>
    <mergeCell ref="D112:F112"/>
    <mergeCell ref="D116:F116"/>
    <mergeCell ref="D114:F114"/>
    <mergeCell ref="D107:F107"/>
    <mergeCell ref="D125:F125"/>
    <mergeCell ref="P1:Q1"/>
    <mergeCell ref="P2:Q2"/>
    <mergeCell ref="N2:O2"/>
    <mergeCell ref="G1:J1"/>
    <mergeCell ref="N1:O1"/>
    <mergeCell ref="Y1:Z1"/>
    <mergeCell ref="R1:X1"/>
    <mergeCell ref="Y2:Z2"/>
    <mergeCell ref="R2:X2"/>
    <mergeCell ref="K1:M1"/>
    <mergeCell ref="K2:M2"/>
  </mergeCells>
  <phoneticPr fontId="5"/>
  <printOptions horizontalCentered="1"/>
  <pageMargins left="0.39370078740157483" right="0.39370078740157483" top="0.39370078740157483" bottom="0.39370078740157483" header="0.27559055118110237" footer="0.51181102362204722"/>
  <pageSetup paperSize="8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D133"/>
  <sheetViews>
    <sheetView zoomScale="85" zoomScaleNormal="85" workbookViewId="0"/>
  </sheetViews>
  <sheetFormatPr defaultColWidth="9" defaultRowHeight="9.6" x14ac:dyDescent="0.2"/>
  <cols>
    <col min="1" max="1" width="5.21875" style="2" customWidth="1"/>
    <col min="2" max="2" width="3" style="2" customWidth="1"/>
    <col min="3" max="3" width="2.6640625" style="2" customWidth="1"/>
    <col min="4" max="4" width="9.21875" style="2" customWidth="1"/>
    <col min="5" max="5" width="8.6640625" style="2" customWidth="1"/>
    <col min="6" max="6" width="4.21875" style="2" customWidth="1"/>
    <col min="7" max="7" width="5.88671875" style="2" customWidth="1"/>
    <col min="8" max="19" width="8.109375" style="2" customWidth="1"/>
    <col min="20" max="20" width="3.21875" style="2" customWidth="1"/>
    <col min="21" max="21" width="1.44140625" style="2" customWidth="1"/>
    <col min="22" max="22" width="3.21875" style="2" customWidth="1"/>
    <col min="23" max="23" width="6.21875" style="1" customWidth="1"/>
    <col min="24" max="24" width="2.33203125" style="1" customWidth="1"/>
    <col min="25" max="26" width="6.21875" style="1" customWidth="1"/>
    <col min="27" max="29" width="9" style="2" customWidth="1"/>
    <col min="30" max="16384" width="9" style="2"/>
  </cols>
  <sheetData>
    <row r="1" spans="1:30" ht="16.5" customHeight="1" x14ac:dyDescent="0.2">
      <c r="A1" s="1"/>
      <c r="C1" s="281" t="s">
        <v>0</v>
      </c>
      <c r="D1" s="281"/>
      <c r="E1" s="281" t="s">
        <v>1</v>
      </c>
      <c r="F1" s="281"/>
      <c r="G1" s="281" t="s">
        <v>2</v>
      </c>
      <c r="H1" s="281"/>
      <c r="I1" s="281"/>
      <c r="J1" s="281"/>
      <c r="K1" s="286" t="s">
        <v>3</v>
      </c>
      <c r="L1" s="287"/>
      <c r="M1" s="288"/>
      <c r="N1" s="282" t="s">
        <v>4</v>
      </c>
      <c r="O1" s="281"/>
      <c r="P1" s="277" t="s">
        <v>120</v>
      </c>
      <c r="Q1" s="278"/>
      <c r="R1" s="284" t="s">
        <v>5</v>
      </c>
      <c r="S1" s="281"/>
      <c r="T1" s="281"/>
      <c r="U1" s="281"/>
      <c r="V1" s="281"/>
      <c r="W1" s="281"/>
      <c r="X1" s="281"/>
      <c r="Y1" s="283" t="s">
        <v>6</v>
      </c>
      <c r="Z1" s="283"/>
    </row>
    <row r="2" spans="1:30" ht="23.25" customHeight="1" x14ac:dyDescent="0.2">
      <c r="C2" s="285">
        <v>20602</v>
      </c>
      <c r="D2" s="285"/>
      <c r="E2" s="280">
        <v>50501</v>
      </c>
      <c r="F2" s="280"/>
      <c r="G2" s="280" t="s">
        <v>128</v>
      </c>
      <c r="H2" s="280"/>
      <c r="I2" s="280"/>
      <c r="J2" s="280"/>
      <c r="K2" s="289" t="s">
        <v>225</v>
      </c>
      <c r="L2" s="290"/>
      <c r="M2" s="291"/>
      <c r="N2" s="279" t="s">
        <v>447</v>
      </c>
      <c r="O2" s="280"/>
      <c r="P2" s="277" t="s">
        <v>135</v>
      </c>
      <c r="Q2" s="278"/>
      <c r="R2" s="279" t="s">
        <v>127</v>
      </c>
      <c r="S2" s="280"/>
      <c r="T2" s="280"/>
      <c r="U2" s="280"/>
      <c r="V2" s="280"/>
      <c r="W2" s="280"/>
      <c r="X2" s="280"/>
      <c r="Y2" s="285" t="s">
        <v>122</v>
      </c>
      <c r="Z2" s="285"/>
    </row>
    <row r="3" spans="1:30" ht="2.25" customHeight="1" x14ac:dyDescent="0.2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30" ht="14.25" customHeight="1" x14ac:dyDescent="0.2">
      <c r="A4" s="5"/>
      <c r="C4" s="314" t="s">
        <v>141</v>
      </c>
      <c r="D4" s="315"/>
      <c r="E4" s="315"/>
      <c r="F4" s="315"/>
      <c r="G4" s="316"/>
      <c r="H4" s="26"/>
      <c r="I4" s="7">
        <v>45062</v>
      </c>
      <c r="J4" s="7"/>
      <c r="K4" s="7"/>
      <c r="L4" s="8">
        <v>45139</v>
      </c>
      <c r="M4" s="7"/>
      <c r="N4" s="7"/>
      <c r="O4" s="8">
        <v>45244</v>
      </c>
      <c r="P4" s="7"/>
      <c r="Q4" s="7"/>
      <c r="R4" s="7">
        <v>45329</v>
      </c>
      <c r="S4" s="7"/>
      <c r="T4" s="271" t="s">
        <v>403</v>
      </c>
      <c r="U4" s="272" t="s">
        <v>404</v>
      </c>
      <c r="V4" s="213" t="s">
        <v>405</v>
      </c>
      <c r="W4" s="10" t="s">
        <v>406</v>
      </c>
      <c r="X4" s="11" t="s">
        <v>407</v>
      </c>
      <c r="Y4" s="12" t="s">
        <v>408</v>
      </c>
      <c r="Z4" s="12" t="s">
        <v>409</v>
      </c>
    </row>
    <row r="5" spans="1:30" ht="14.25" customHeight="1" x14ac:dyDescent="0.2">
      <c r="C5" s="311" t="s">
        <v>142</v>
      </c>
      <c r="D5" s="312"/>
      <c r="E5" s="312"/>
      <c r="F5" s="312"/>
      <c r="G5" s="317"/>
      <c r="H5" s="13"/>
      <c r="I5" s="13">
        <v>0.3888888888888889</v>
      </c>
      <c r="J5" s="13"/>
      <c r="K5" s="13"/>
      <c r="L5" s="14">
        <v>0.3888888888888889</v>
      </c>
      <c r="M5" s="13"/>
      <c r="N5" s="13"/>
      <c r="O5" s="14">
        <v>0.3888888888888889</v>
      </c>
      <c r="P5" s="13"/>
      <c r="Q5" s="13"/>
      <c r="R5" s="13">
        <v>0.3888888888888889</v>
      </c>
      <c r="S5" s="13"/>
      <c r="T5" s="264"/>
      <c r="U5" s="257"/>
      <c r="V5" s="167"/>
      <c r="W5" s="264"/>
      <c r="X5" s="257"/>
      <c r="Y5" s="16"/>
      <c r="Z5" s="17"/>
    </row>
    <row r="6" spans="1:30" ht="12" x14ac:dyDescent="0.2">
      <c r="C6" s="301"/>
      <c r="D6" s="304"/>
      <c r="E6" s="304"/>
      <c r="F6" s="304"/>
      <c r="G6" s="318"/>
      <c r="H6" s="18"/>
      <c r="I6" s="18" t="s">
        <v>413</v>
      </c>
      <c r="J6" s="18"/>
      <c r="K6" s="18"/>
      <c r="L6" s="19" t="s">
        <v>445</v>
      </c>
      <c r="M6" s="18"/>
      <c r="N6" s="18"/>
      <c r="O6" s="19">
        <v>0.63888888888888895</v>
      </c>
      <c r="P6" s="18"/>
      <c r="Q6" s="18"/>
      <c r="R6" s="18">
        <v>0.65416666666666667</v>
      </c>
      <c r="S6" s="18"/>
      <c r="T6" s="255"/>
      <c r="U6" s="256"/>
      <c r="V6" s="167"/>
      <c r="W6" s="264"/>
      <c r="X6" s="257"/>
      <c r="Y6" s="16"/>
      <c r="Z6" s="17"/>
    </row>
    <row r="7" spans="1:30" ht="12" x14ac:dyDescent="0.2">
      <c r="C7" s="301"/>
      <c r="D7" s="304"/>
      <c r="E7" s="304"/>
      <c r="F7" s="304"/>
      <c r="G7" s="318"/>
      <c r="H7" s="18"/>
      <c r="I7" s="18" t="s">
        <v>414</v>
      </c>
      <c r="J7" s="18"/>
      <c r="K7" s="18"/>
      <c r="L7" s="19" t="s">
        <v>446</v>
      </c>
      <c r="M7" s="18"/>
      <c r="N7" s="18"/>
      <c r="O7" s="19">
        <v>0.89583333333333337</v>
      </c>
      <c r="P7" s="18"/>
      <c r="Q7" s="18"/>
      <c r="R7" s="18">
        <v>0.89930555555555547</v>
      </c>
      <c r="S7" s="18"/>
      <c r="T7" s="255"/>
      <c r="U7" s="256"/>
      <c r="V7" s="167"/>
      <c r="W7" s="264"/>
      <c r="X7" s="257"/>
      <c r="Y7" s="16"/>
      <c r="Z7" s="17"/>
    </row>
    <row r="8" spans="1:30" ht="12" x14ac:dyDescent="0.2">
      <c r="C8" s="308"/>
      <c r="D8" s="313"/>
      <c r="E8" s="313"/>
      <c r="F8" s="313"/>
      <c r="G8" s="319"/>
      <c r="H8" s="18"/>
      <c r="I8" s="21">
        <v>0.1388888888888889</v>
      </c>
      <c r="J8" s="21"/>
      <c r="K8" s="21"/>
      <c r="L8" s="22">
        <v>0.14930555555555555</v>
      </c>
      <c r="M8" s="21"/>
      <c r="N8" s="21"/>
      <c r="O8" s="22">
        <v>0.14583333333333334</v>
      </c>
      <c r="P8" s="21"/>
      <c r="Q8" s="21"/>
      <c r="R8" s="21">
        <v>0.14930555555555555</v>
      </c>
      <c r="S8" s="21"/>
      <c r="T8" s="260"/>
      <c r="U8" s="267"/>
      <c r="V8" s="214"/>
      <c r="W8" s="275"/>
      <c r="X8" s="261"/>
      <c r="Y8" s="24"/>
      <c r="Z8" s="25"/>
    </row>
    <row r="9" spans="1:30" ht="13.5" customHeight="1" x14ac:dyDescent="0.2">
      <c r="C9" s="311" t="s">
        <v>226</v>
      </c>
      <c r="D9" s="312"/>
      <c r="E9" s="312"/>
      <c r="F9" s="312"/>
      <c r="G9" s="317"/>
      <c r="H9" s="26"/>
      <c r="I9" s="26" t="s">
        <v>393</v>
      </c>
      <c r="J9" s="26"/>
      <c r="K9" s="26"/>
      <c r="L9" s="27" t="s">
        <v>393</v>
      </c>
      <c r="M9" s="26"/>
      <c r="N9" s="26"/>
      <c r="O9" s="27" t="s">
        <v>393</v>
      </c>
      <c r="P9" s="26"/>
      <c r="Q9" s="26"/>
      <c r="R9" s="26" t="s">
        <v>393</v>
      </c>
      <c r="S9" s="26"/>
      <c r="T9" s="258"/>
      <c r="U9" s="265"/>
      <c r="V9" s="215"/>
      <c r="W9" s="274"/>
      <c r="X9" s="259"/>
      <c r="Y9" s="29"/>
      <c r="Z9" s="27"/>
    </row>
    <row r="10" spans="1:30" ht="12" x14ac:dyDescent="0.2">
      <c r="C10" s="301"/>
      <c r="D10" s="304"/>
      <c r="E10" s="304"/>
      <c r="F10" s="304"/>
      <c r="G10" s="318"/>
      <c r="H10" s="30"/>
      <c r="I10" s="30" t="s">
        <v>393</v>
      </c>
      <c r="J10" s="30"/>
      <c r="K10" s="30"/>
      <c r="L10" s="17" t="s">
        <v>393</v>
      </c>
      <c r="M10" s="30"/>
      <c r="N10" s="30"/>
      <c r="O10" s="17" t="s">
        <v>393</v>
      </c>
      <c r="P10" s="30"/>
      <c r="Q10" s="30"/>
      <c r="R10" s="30" t="s">
        <v>426</v>
      </c>
      <c r="S10" s="30"/>
      <c r="T10" s="255"/>
      <c r="U10" s="256"/>
      <c r="V10" s="167"/>
      <c r="W10" s="264"/>
      <c r="X10" s="257"/>
      <c r="Y10" s="16"/>
      <c r="Z10" s="17"/>
    </row>
    <row r="11" spans="1:30" ht="12" x14ac:dyDescent="0.2">
      <c r="C11" s="301"/>
      <c r="D11" s="304"/>
      <c r="E11" s="304"/>
      <c r="F11" s="304"/>
      <c r="G11" s="318"/>
      <c r="H11" s="30"/>
      <c r="I11" s="30" t="s">
        <v>393</v>
      </c>
      <c r="J11" s="30"/>
      <c r="K11" s="30"/>
      <c r="L11" s="17" t="s">
        <v>393</v>
      </c>
      <c r="M11" s="30"/>
      <c r="N11" s="30"/>
      <c r="O11" s="17" t="s">
        <v>393</v>
      </c>
      <c r="P11" s="30"/>
      <c r="Q11" s="30"/>
      <c r="R11" s="30" t="s">
        <v>393</v>
      </c>
      <c r="S11" s="30"/>
      <c r="T11" s="255"/>
      <c r="U11" s="256"/>
      <c r="V11" s="167"/>
      <c r="W11" s="264"/>
      <c r="X11" s="257"/>
      <c r="Y11" s="16"/>
      <c r="Z11" s="17"/>
    </row>
    <row r="12" spans="1:30" ht="12" x14ac:dyDescent="0.2">
      <c r="C12" s="308"/>
      <c r="D12" s="313"/>
      <c r="E12" s="313"/>
      <c r="F12" s="313"/>
      <c r="G12" s="319"/>
      <c r="H12" s="30"/>
      <c r="I12" s="30" t="s">
        <v>393</v>
      </c>
      <c r="J12" s="30"/>
      <c r="K12" s="30"/>
      <c r="L12" s="17" t="s">
        <v>393</v>
      </c>
      <c r="M12" s="30"/>
      <c r="N12" s="30"/>
      <c r="O12" s="17" t="s">
        <v>393</v>
      </c>
      <c r="P12" s="30"/>
      <c r="Q12" s="30"/>
      <c r="R12" s="30" t="s">
        <v>393</v>
      </c>
      <c r="S12" s="30"/>
      <c r="T12" s="260"/>
      <c r="U12" s="267"/>
      <c r="V12" s="214"/>
      <c r="W12" s="275"/>
      <c r="X12" s="261"/>
      <c r="Y12" s="24"/>
      <c r="Z12" s="25"/>
    </row>
    <row r="13" spans="1:30" ht="13.5" customHeight="1" x14ac:dyDescent="0.2">
      <c r="C13" s="311" t="s">
        <v>227</v>
      </c>
      <c r="D13" s="312"/>
      <c r="E13" s="312"/>
      <c r="F13" s="312"/>
      <c r="H13" s="26"/>
      <c r="I13" s="33">
        <v>26.6</v>
      </c>
      <c r="J13" s="33"/>
      <c r="K13" s="33"/>
      <c r="L13" s="34">
        <v>33.4</v>
      </c>
      <c r="M13" s="33"/>
      <c r="N13" s="33"/>
      <c r="O13" s="34">
        <v>24.9</v>
      </c>
      <c r="P13" s="33"/>
      <c r="Q13" s="33"/>
      <c r="R13" s="33">
        <v>7</v>
      </c>
      <c r="S13" s="26"/>
      <c r="T13" s="258"/>
      <c r="U13" s="265"/>
      <c r="V13" s="215"/>
      <c r="W13" s="274"/>
      <c r="X13" s="259"/>
      <c r="Y13" s="29"/>
      <c r="Z13" s="27"/>
    </row>
    <row r="14" spans="1:30" ht="12" x14ac:dyDescent="0.2">
      <c r="C14" s="301"/>
      <c r="D14" s="304"/>
      <c r="E14" s="304"/>
      <c r="F14" s="304"/>
      <c r="G14" s="36" t="s">
        <v>228</v>
      </c>
      <c r="H14" s="30"/>
      <c r="I14" s="38">
        <v>28.5</v>
      </c>
      <c r="J14" s="38"/>
      <c r="K14" s="38"/>
      <c r="L14" s="39">
        <v>32.1</v>
      </c>
      <c r="M14" s="38"/>
      <c r="N14" s="38"/>
      <c r="O14" s="39">
        <v>17.3</v>
      </c>
      <c r="P14" s="38"/>
      <c r="Q14" s="38"/>
      <c r="R14" s="38">
        <v>12.8</v>
      </c>
      <c r="S14" s="30"/>
      <c r="T14" s="255"/>
      <c r="U14" s="256"/>
      <c r="V14" s="167"/>
      <c r="W14" s="41">
        <f>MIN(I13:R16)</f>
        <v>2</v>
      </c>
      <c r="X14" s="257" t="s">
        <v>410</v>
      </c>
      <c r="Y14" s="42">
        <f>MAX(I13:R16)</f>
        <v>33.4</v>
      </c>
      <c r="Z14" s="39">
        <f>AVERAGE(I13:R16)</f>
        <v>19.193750000000001</v>
      </c>
      <c r="AB14" s="43"/>
      <c r="AD14" s="43"/>
    </row>
    <row r="15" spans="1:30" ht="12" x14ac:dyDescent="0.2">
      <c r="C15" s="301"/>
      <c r="D15" s="304"/>
      <c r="E15" s="304"/>
      <c r="F15" s="304"/>
      <c r="G15" s="36"/>
      <c r="H15" s="30"/>
      <c r="I15" s="38">
        <v>22</v>
      </c>
      <c r="J15" s="38"/>
      <c r="K15" s="38"/>
      <c r="L15" s="39">
        <v>29.2</v>
      </c>
      <c r="M15" s="38"/>
      <c r="N15" s="38"/>
      <c r="O15" s="39">
        <v>12</v>
      </c>
      <c r="P15" s="38"/>
      <c r="Q15" s="38"/>
      <c r="R15" s="38">
        <v>4</v>
      </c>
      <c r="S15" s="30"/>
      <c r="T15" s="255"/>
      <c r="U15" s="256"/>
      <c r="V15" s="167"/>
      <c r="W15" s="264"/>
      <c r="X15" s="257"/>
      <c r="Y15" s="16"/>
      <c r="Z15" s="17"/>
    </row>
    <row r="16" spans="1:30" ht="12" x14ac:dyDescent="0.2">
      <c r="C16" s="308"/>
      <c r="D16" s="313"/>
      <c r="E16" s="313"/>
      <c r="F16" s="313"/>
      <c r="G16" s="44"/>
      <c r="H16" s="30"/>
      <c r="I16" s="38">
        <v>20.5</v>
      </c>
      <c r="J16" s="38"/>
      <c r="K16" s="38"/>
      <c r="L16" s="39">
        <v>27.5</v>
      </c>
      <c r="M16" s="38"/>
      <c r="N16" s="38"/>
      <c r="O16" s="39">
        <v>7.3</v>
      </c>
      <c r="P16" s="38"/>
      <c r="Q16" s="38"/>
      <c r="R16" s="38">
        <v>2</v>
      </c>
      <c r="S16" s="30"/>
      <c r="T16" s="260"/>
      <c r="U16" s="267"/>
      <c r="V16" s="214"/>
      <c r="W16" s="275"/>
      <c r="X16" s="261"/>
      <c r="Y16" s="24"/>
      <c r="Z16" s="25"/>
    </row>
    <row r="17" spans="3:30" ht="13.5" customHeight="1" x14ac:dyDescent="0.2">
      <c r="C17" s="311" t="s">
        <v>229</v>
      </c>
      <c r="D17" s="312"/>
      <c r="E17" s="312"/>
      <c r="F17" s="312"/>
      <c r="H17" s="26"/>
      <c r="I17" s="33">
        <v>21.6</v>
      </c>
      <c r="J17" s="33"/>
      <c r="K17" s="33"/>
      <c r="L17" s="34">
        <v>28.9</v>
      </c>
      <c r="M17" s="33"/>
      <c r="N17" s="33"/>
      <c r="O17" s="34">
        <v>15.1</v>
      </c>
      <c r="P17" s="33"/>
      <c r="Q17" s="33"/>
      <c r="R17" s="33">
        <v>7.8</v>
      </c>
      <c r="S17" s="26"/>
      <c r="T17" s="258"/>
      <c r="U17" s="265"/>
      <c r="V17" s="215"/>
      <c r="W17" s="274"/>
      <c r="X17" s="257"/>
      <c r="Y17" s="29"/>
      <c r="Z17" s="27"/>
    </row>
    <row r="18" spans="3:30" ht="12" x14ac:dyDescent="0.2">
      <c r="C18" s="301"/>
      <c r="D18" s="304"/>
      <c r="E18" s="304"/>
      <c r="F18" s="304"/>
      <c r="G18" s="36" t="s">
        <v>228</v>
      </c>
      <c r="H18" s="30"/>
      <c r="I18" s="38">
        <v>25.6</v>
      </c>
      <c r="J18" s="38"/>
      <c r="K18" s="38"/>
      <c r="L18" s="39">
        <v>32.9</v>
      </c>
      <c r="M18" s="38"/>
      <c r="N18" s="38"/>
      <c r="O18" s="39">
        <v>18.100000000000001</v>
      </c>
      <c r="P18" s="38"/>
      <c r="Q18" s="38"/>
      <c r="R18" s="38">
        <v>10.4</v>
      </c>
      <c r="S18" s="30"/>
      <c r="T18" s="255"/>
      <c r="U18" s="256"/>
      <c r="V18" s="167"/>
      <c r="W18" s="49">
        <f>MIN(I17:R20)</f>
        <v>7.5</v>
      </c>
      <c r="X18" s="257" t="s">
        <v>410</v>
      </c>
      <c r="Y18" s="42">
        <f>MAX(I17:R20)</f>
        <v>32.9</v>
      </c>
      <c r="Z18" s="50">
        <f>AVERAGE(I17:R20)</f>
        <v>18.693750000000001</v>
      </c>
      <c r="AD18" s="51"/>
    </row>
    <row r="19" spans="3:30" ht="12" x14ac:dyDescent="0.2">
      <c r="C19" s="301"/>
      <c r="D19" s="304"/>
      <c r="E19" s="304"/>
      <c r="F19" s="304"/>
      <c r="G19" s="36"/>
      <c r="H19" s="30"/>
      <c r="I19" s="38">
        <v>22</v>
      </c>
      <c r="J19" s="38"/>
      <c r="K19" s="38"/>
      <c r="L19" s="39">
        <v>29.8</v>
      </c>
      <c r="M19" s="38"/>
      <c r="N19" s="38"/>
      <c r="O19" s="39">
        <v>13</v>
      </c>
      <c r="P19" s="38"/>
      <c r="Q19" s="38"/>
      <c r="R19" s="38">
        <v>8.3000000000000007</v>
      </c>
      <c r="S19" s="30"/>
      <c r="T19" s="255"/>
      <c r="U19" s="256"/>
      <c r="V19" s="167"/>
      <c r="W19" s="264"/>
      <c r="X19" s="257"/>
      <c r="Y19" s="16"/>
      <c r="Z19" s="17"/>
    </row>
    <row r="20" spans="3:30" ht="12" x14ac:dyDescent="0.2">
      <c r="C20" s="308"/>
      <c r="D20" s="313"/>
      <c r="E20" s="313"/>
      <c r="F20" s="313"/>
      <c r="G20" s="44"/>
      <c r="H20" s="30"/>
      <c r="I20" s="38">
        <v>17.5</v>
      </c>
      <c r="J20" s="38"/>
      <c r="K20" s="38"/>
      <c r="L20" s="39">
        <v>28.6</v>
      </c>
      <c r="M20" s="38"/>
      <c r="N20" s="38"/>
      <c r="O20" s="39">
        <v>12</v>
      </c>
      <c r="P20" s="38"/>
      <c r="Q20" s="38"/>
      <c r="R20" s="38">
        <v>7.5</v>
      </c>
      <c r="S20" s="30"/>
      <c r="T20" s="260"/>
      <c r="U20" s="267"/>
      <c r="V20" s="214"/>
      <c r="W20" s="275"/>
      <c r="X20" s="261"/>
      <c r="Y20" s="24"/>
      <c r="Z20" s="25"/>
    </row>
    <row r="21" spans="3:30" ht="13.5" customHeight="1" x14ac:dyDescent="0.2">
      <c r="C21" s="311" t="s">
        <v>230</v>
      </c>
      <c r="D21" s="312"/>
      <c r="E21" s="312"/>
      <c r="F21" s="312"/>
      <c r="H21" s="26"/>
      <c r="I21" s="52">
        <v>0.26</v>
      </c>
      <c r="J21" s="26"/>
      <c r="K21" s="26"/>
      <c r="L21" s="53">
        <v>0.31</v>
      </c>
      <c r="M21" s="26"/>
      <c r="N21" s="26"/>
      <c r="O21" s="53">
        <v>0.34</v>
      </c>
      <c r="P21" s="26"/>
      <c r="Q21" s="26"/>
      <c r="R21" s="52">
        <v>0.31</v>
      </c>
      <c r="S21" s="26"/>
      <c r="T21" s="258"/>
      <c r="U21" s="265"/>
      <c r="V21" s="215"/>
      <c r="W21" s="274"/>
      <c r="X21" s="259"/>
      <c r="Y21" s="29"/>
      <c r="Z21" s="27"/>
    </row>
    <row r="22" spans="3:30" ht="12" x14ac:dyDescent="0.2">
      <c r="C22" s="301"/>
      <c r="D22" s="304"/>
      <c r="E22" s="304"/>
      <c r="F22" s="304"/>
      <c r="G22" s="36" t="s">
        <v>231</v>
      </c>
      <c r="H22" s="30"/>
      <c r="I22" s="54">
        <v>0.31</v>
      </c>
      <c r="J22" s="30"/>
      <c r="K22" s="30"/>
      <c r="L22" s="55">
        <v>0.34</v>
      </c>
      <c r="M22" s="30"/>
      <c r="N22" s="30"/>
      <c r="O22" s="55">
        <v>0.4</v>
      </c>
      <c r="P22" s="30"/>
      <c r="Q22" s="30"/>
      <c r="R22" s="54">
        <v>0.42</v>
      </c>
      <c r="S22" s="30"/>
      <c r="T22" s="255"/>
      <c r="U22" s="256"/>
      <c r="V22" s="167"/>
      <c r="W22" s="56">
        <f>MIN(I21:R24)</f>
        <v>0.25</v>
      </c>
      <c r="X22" s="257" t="s">
        <v>410</v>
      </c>
      <c r="Y22" s="57">
        <f>MAX(I21:R24)</f>
        <v>0.42</v>
      </c>
      <c r="Z22" s="55">
        <f>AVERAGE(I21:R24)</f>
        <v>0.31499999999999995</v>
      </c>
      <c r="AD22" s="172"/>
    </row>
    <row r="23" spans="3:30" ht="12" x14ac:dyDescent="0.2">
      <c r="C23" s="301"/>
      <c r="D23" s="304"/>
      <c r="E23" s="304"/>
      <c r="F23" s="304"/>
      <c r="G23" s="36"/>
      <c r="H23" s="30"/>
      <c r="I23" s="54">
        <v>0.25</v>
      </c>
      <c r="J23" s="30"/>
      <c r="K23" s="30"/>
      <c r="L23" s="55">
        <v>0.26</v>
      </c>
      <c r="M23" s="30"/>
      <c r="N23" s="30"/>
      <c r="O23" s="55">
        <v>0.33</v>
      </c>
      <c r="P23" s="30"/>
      <c r="Q23" s="30"/>
      <c r="R23" s="54">
        <v>0.32</v>
      </c>
      <c r="S23" s="30"/>
      <c r="T23" s="255"/>
      <c r="U23" s="256"/>
      <c r="V23" s="167"/>
      <c r="W23" s="264"/>
      <c r="X23" s="257"/>
      <c r="Y23" s="16"/>
      <c r="Z23" s="17"/>
    </row>
    <row r="24" spans="3:30" ht="12" x14ac:dyDescent="0.2">
      <c r="C24" s="308"/>
      <c r="D24" s="313"/>
      <c r="E24" s="313"/>
      <c r="F24" s="313"/>
      <c r="G24" s="44"/>
      <c r="H24" s="30"/>
      <c r="I24" s="54">
        <v>0.28999999999999998</v>
      </c>
      <c r="J24" s="30"/>
      <c r="K24" s="30"/>
      <c r="L24" s="55">
        <v>0.3</v>
      </c>
      <c r="M24" s="30"/>
      <c r="N24" s="30"/>
      <c r="O24" s="55">
        <v>0.31</v>
      </c>
      <c r="P24" s="30"/>
      <c r="Q24" s="30"/>
      <c r="R24" s="54">
        <v>0.28999999999999998</v>
      </c>
      <c r="S24" s="30"/>
      <c r="T24" s="260"/>
      <c r="U24" s="267"/>
      <c r="V24" s="214"/>
      <c r="W24" s="275"/>
      <c r="X24" s="261"/>
      <c r="Y24" s="24"/>
      <c r="Z24" s="25"/>
    </row>
    <row r="25" spans="3:30" ht="13.5" customHeight="1" x14ac:dyDescent="0.2">
      <c r="C25" s="311" t="s">
        <v>14</v>
      </c>
      <c r="D25" s="312"/>
      <c r="E25" s="312"/>
      <c r="F25" s="312"/>
      <c r="G25" s="58"/>
      <c r="H25" s="26"/>
      <c r="I25" s="59">
        <v>30</v>
      </c>
      <c r="J25" s="26"/>
      <c r="K25" s="26"/>
      <c r="L25" s="59">
        <v>30</v>
      </c>
      <c r="M25" s="26"/>
      <c r="N25" s="26"/>
      <c r="O25" s="60">
        <v>30</v>
      </c>
      <c r="P25" s="26"/>
      <c r="Q25" s="26"/>
      <c r="R25" s="59">
        <v>30</v>
      </c>
      <c r="S25" s="26"/>
      <c r="T25" s="258"/>
      <c r="U25" s="265"/>
      <c r="V25" s="215"/>
      <c r="W25" s="274"/>
      <c r="X25" s="259"/>
      <c r="Y25" s="29"/>
      <c r="Z25" s="27"/>
    </row>
    <row r="26" spans="3:30" ht="13.5" customHeight="1" x14ac:dyDescent="0.2">
      <c r="C26" s="301"/>
      <c r="D26" s="304"/>
      <c r="E26" s="304"/>
      <c r="F26" s="304"/>
      <c r="G26" s="36" t="s">
        <v>139</v>
      </c>
      <c r="H26" s="30"/>
      <c r="I26" s="61">
        <v>30</v>
      </c>
      <c r="J26" s="30"/>
      <c r="K26" s="30"/>
      <c r="L26" s="61">
        <v>30</v>
      </c>
      <c r="M26" s="30"/>
      <c r="N26" s="30"/>
      <c r="O26" s="62">
        <v>30</v>
      </c>
      <c r="P26" s="30"/>
      <c r="Q26" s="30"/>
      <c r="R26" s="168">
        <v>25</v>
      </c>
      <c r="S26" s="30"/>
      <c r="T26" s="255"/>
      <c r="U26" s="256"/>
      <c r="V26" s="167"/>
      <c r="W26" s="322">
        <f>MIN(I25:R28)</f>
        <v>25</v>
      </c>
      <c r="X26" s="257" t="s">
        <v>410</v>
      </c>
      <c r="Y26" s="64">
        <f>MAX(I25:R28)</f>
        <v>30</v>
      </c>
      <c r="Z26" s="79">
        <f>AVERAGE(I25:R28)</f>
        <v>29.6875</v>
      </c>
      <c r="AB26" s="171"/>
      <c r="AC26" s="182"/>
      <c r="AD26" s="51"/>
    </row>
    <row r="27" spans="3:30" ht="13.5" customHeight="1" x14ac:dyDescent="0.2">
      <c r="C27" s="301"/>
      <c r="D27" s="304"/>
      <c r="E27" s="304"/>
      <c r="F27" s="304"/>
      <c r="G27" s="36"/>
      <c r="H27" s="30"/>
      <c r="I27" s="61">
        <v>30</v>
      </c>
      <c r="J27" s="30"/>
      <c r="K27" s="30"/>
      <c r="L27" s="61">
        <v>30</v>
      </c>
      <c r="M27" s="30"/>
      <c r="N27" s="30"/>
      <c r="O27" s="62">
        <v>30</v>
      </c>
      <c r="P27" s="30"/>
      <c r="Q27" s="30"/>
      <c r="R27" s="61">
        <v>30</v>
      </c>
      <c r="S27" s="30"/>
      <c r="T27" s="255"/>
      <c r="U27" s="256"/>
      <c r="V27" s="167"/>
      <c r="W27" s="264"/>
      <c r="X27" s="257"/>
      <c r="Y27" s="16"/>
      <c r="Z27" s="17"/>
    </row>
    <row r="28" spans="3:30" ht="13.5" customHeight="1" x14ac:dyDescent="0.2">
      <c r="C28" s="308"/>
      <c r="D28" s="313"/>
      <c r="E28" s="313"/>
      <c r="F28" s="313"/>
      <c r="G28" s="44"/>
      <c r="H28" s="65"/>
      <c r="I28" s="66">
        <v>30</v>
      </c>
      <c r="J28" s="65"/>
      <c r="K28" s="65"/>
      <c r="L28" s="66">
        <v>30</v>
      </c>
      <c r="M28" s="65"/>
      <c r="N28" s="65"/>
      <c r="O28" s="67">
        <v>30</v>
      </c>
      <c r="P28" s="65"/>
      <c r="Q28" s="65"/>
      <c r="R28" s="66">
        <v>30</v>
      </c>
      <c r="S28" s="65"/>
      <c r="T28" s="260"/>
      <c r="U28" s="267"/>
      <c r="V28" s="214"/>
      <c r="W28" s="275"/>
      <c r="X28" s="261"/>
      <c r="Y28" s="24"/>
      <c r="Z28" s="25"/>
    </row>
    <row r="29" spans="3:30" ht="13.5" customHeight="1" x14ac:dyDescent="0.2">
      <c r="C29" s="311" t="s">
        <v>15</v>
      </c>
      <c r="D29" s="312"/>
      <c r="E29" s="312"/>
      <c r="F29" s="312"/>
      <c r="G29" s="58"/>
      <c r="H29" s="26"/>
      <c r="I29" s="26" t="s">
        <v>394</v>
      </c>
      <c r="J29" s="26"/>
      <c r="K29" s="26"/>
      <c r="L29" s="27" t="s">
        <v>394</v>
      </c>
      <c r="M29" s="26"/>
      <c r="N29" s="26"/>
      <c r="O29" s="27" t="s">
        <v>394</v>
      </c>
      <c r="P29" s="26"/>
      <c r="Q29" s="26"/>
      <c r="R29" s="26" t="s">
        <v>394</v>
      </c>
      <c r="S29" s="26"/>
      <c r="T29" s="258"/>
      <c r="U29" s="265"/>
      <c r="V29" s="215"/>
      <c r="W29" s="274"/>
      <c r="X29" s="259"/>
      <c r="Y29" s="29"/>
      <c r="Z29" s="27"/>
    </row>
    <row r="30" spans="3:30" ht="13.5" customHeight="1" x14ac:dyDescent="0.2">
      <c r="C30" s="301"/>
      <c r="D30" s="304"/>
      <c r="E30" s="304"/>
      <c r="F30" s="304"/>
      <c r="G30" s="36"/>
      <c r="H30" s="30"/>
      <c r="I30" s="30" t="s">
        <v>394</v>
      </c>
      <c r="J30" s="30"/>
      <c r="K30" s="30"/>
      <c r="L30" s="17" t="s">
        <v>394</v>
      </c>
      <c r="M30" s="30"/>
      <c r="N30" s="30"/>
      <c r="O30" s="17" t="s">
        <v>394</v>
      </c>
      <c r="P30" s="30"/>
      <c r="Q30" s="30"/>
      <c r="R30" s="30" t="s">
        <v>394</v>
      </c>
      <c r="S30" s="30"/>
      <c r="T30" s="255"/>
      <c r="U30" s="256"/>
      <c r="V30" s="167"/>
      <c r="W30" s="264"/>
      <c r="X30" s="257"/>
      <c r="Y30" s="16"/>
      <c r="Z30" s="17"/>
    </row>
    <row r="31" spans="3:30" ht="13.5" customHeight="1" x14ac:dyDescent="0.2">
      <c r="C31" s="301"/>
      <c r="D31" s="304"/>
      <c r="E31" s="304"/>
      <c r="F31" s="304"/>
      <c r="G31" s="36"/>
      <c r="H31" s="30"/>
      <c r="I31" s="30" t="s">
        <v>394</v>
      </c>
      <c r="J31" s="30"/>
      <c r="K31" s="30"/>
      <c r="L31" s="17" t="s">
        <v>394</v>
      </c>
      <c r="M31" s="30"/>
      <c r="N31" s="30"/>
      <c r="O31" s="17" t="s">
        <v>394</v>
      </c>
      <c r="P31" s="30"/>
      <c r="Q31" s="30"/>
      <c r="R31" s="30" t="s">
        <v>394</v>
      </c>
      <c r="S31" s="30"/>
      <c r="T31" s="255"/>
      <c r="U31" s="256"/>
      <c r="V31" s="167"/>
      <c r="W31" s="264"/>
      <c r="X31" s="257"/>
      <c r="Y31" s="16"/>
      <c r="Z31" s="17"/>
    </row>
    <row r="32" spans="3:30" ht="13.5" customHeight="1" x14ac:dyDescent="0.2">
      <c r="C32" s="308"/>
      <c r="D32" s="313"/>
      <c r="E32" s="313"/>
      <c r="F32" s="313"/>
      <c r="G32" s="44"/>
      <c r="H32" s="65"/>
      <c r="I32" s="65" t="s">
        <v>394</v>
      </c>
      <c r="J32" s="65"/>
      <c r="K32" s="65"/>
      <c r="L32" s="25" t="s">
        <v>394</v>
      </c>
      <c r="M32" s="65"/>
      <c r="N32" s="65"/>
      <c r="O32" s="25" t="s">
        <v>394</v>
      </c>
      <c r="P32" s="65"/>
      <c r="Q32" s="65"/>
      <c r="R32" s="65" t="s">
        <v>394</v>
      </c>
      <c r="S32" s="65"/>
      <c r="T32" s="260"/>
      <c r="U32" s="267"/>
      <c r="V32" s="214"/>
      <c r="W32" s="275"/>
      <c r="X32" s="261"/>
      <c r="Y32" s="24"/>
      <c r="Z32" s="25"/>
    </row>
    <row r="33" spans="3:30" ht="13.5" customHeight="1" x14ac:dyDescent="0.2">
      <c r="C33" s="311" t="s">
        <v>16</v>
      </c>
      <c r="D33" s="312"/>
      <c r="E33" s="312"/>
      <c r="F33" s="312"/>
      <c r="G33" s="58"/>
      <c r="H33" s="26"/>
      <c r="I33" s="26" t="s">
        <v>395</v>
      </c>
      <c r="J33" s="26"/>
      <c r="K33" s="26"/>
      <c r="L33" s="27" t="s">
        <v>395</v>
      </c>
      <c r="M33" s="26"/>
      <c r="N33" s="26"/>
      <c r="O33" s="27" t="s">
        <v>395</v>
      </c>
      <c r="P33" s="26"/>
      <c r="Q33" s="26"/>
      <c r="R33" s="26" t="s">
        <v>395</v>
      </c>
      <c r="S33" s="26"/>
      <c r="T33" s="258"/>
      <c r="U33" s="265"/>
      <c r="V33" s="215"/>
      <c r="W33" s="274"/>
      <c r="X33" s="259"/>
      <c r="Y33" s="29"/>
      <c r="Z33" s="27"/>
    </row>
    <row r="34" spans="3:30" ht="13.5" customHeight="1" x14ac:dyDescent="0.2">
      <c r="C34" s="301"/>
      <c r="D34" s="304"/>
      <c r="E34" s="304"/>
      <c r="F34" s="304"/>
      <c r="G34" s="36"/>
      <c r="H34" s="30"/>
      <c r="I34" s="30" t="s">
        <v>395</v>
      </c>
      <c r="J34" s="30"/>
      <c r="K34" s="30"/>
      <c r="L34" s="17" t="s">
        <v>395</v>
      </c>
      <c r="M34" s="30"/>
      <c r="N34" s="30"/>
      <c r="O34" s="17" t="s">
        <v>395</v>
      </c>
      <c r="P34" s="30"/>
      <c r="Q34" s="30"/>
      <c r="R34" s="30" t="s">
        <v>395</v>
      </c>
      <c r="S34" s="30"/>
      <c r="T34" s="255"/>
      <c r="U34" s="256"/>
      <c r="V34" s="167"/>
      <c r="W34" s="264"/>
      <c r="X34" s="257"/>
      <c r="Y34" s="16"/>
      <c r="Z34" s="17"/>
    </row>
    <row r="35" spans="3:30" ht="13.5" customHeight="1" x14ac:dyDescent="0.2">
      <c r="C35" s="301"/>
      <c r="D35" s="304"/>
      <c r="E35" s="304"/>
      <c r="F35" s="304"/>
      <c r="G35" s="36"/>
      <c r="H35" s="30"/>
      <c r="I35" s="30" t="s">
        <v>395</v>
      </c>
      <c r="J35" s="30"/>
      <c r="K35" s="30"/>
      <c r="L35" s="17" t="s">
        <v>395</v>
      </c>
      <c r="M35" s="30"/>
      <c r="N35" s="30"/>
      <c r="O35" s="17" t="s">
        <v>395</v>
      </c>
      <c r="P35" s="30"/>
      <c r="Q35" s="30"/>
      <c r="R35" s="30" t="s">
        <v>395</v>
      </c>
      <c r="S35" s="30"/>
      <c r="T35" s="255"/>
      <c r="U35" s="256"/>
      <c r="V35" s="167"/>
      <c r="W35" s="264"/>
      <c r="X35" s="257"/>
      <c r="Y35" s="16"/>
      <c r="Z35" s="17"/>
    </row>
    <row r="36" spans="3:30" ht="13.5" customHeight="1" x14ac:dyDescent="0.2">
      <c r="C36" s="308"/>
      <c r="D36" s="313"/>
      <c r="E36" s="313"/>
      <c r="F36" s="313"/>
      <c r="G36" s="44"/>
      <c r="H36" s="65"/>
      <c r="I36" s="65" t="s">
        <v>395</v>
      </c>
      <c r="J36" s="65"/>
      <c r="K36" s="65"/>
      <c r="L36" s="25" t="s">
        <v>395</v>
      </c>
      <c r="M36" s="65"/>
      <c r="N36" s="65"/>
      <c r="O36" s="25" t="s">
        <v>395</v>
      </c>
      <c r="P36" s="65"/>
      <c r="Q36" s="65"/>
      <c r="R36" s="65" t="s">
        <v>395</v>
      </c>
      <c r="S36" s="65"/>
      <c r="T36" s="260"/>
      <c r="U36" s="267"/>
      <c r="V36" s="214"/>
      <c r="W36" s="275"/>
      <c r="X36" s="261"/>
      <c r="Y36" s="24"/>
      <c r="Z36" s="25"/>
    </row>
    <row r="37" spans="3:30" ht="12" customHeight="1" x14ac:dyDescent="0.2">
      <c r="C37" s="292" t="s">
        <v>17</v>
      </c>
      <c r="D37" s="311" t="s">
        <v>232</v>
      </c>
      <c r="E37" s="312"/>
      <c r="F37" s="312"/>
      <c r="H37" s="26"/>
      <c r="I37" s="32">
        <v>7.5</v>
      </c>
      <c r="J37" s="26"/>
      <c r="K37" s="26"/>
      <c r="L37" s="27">
        <v>7.8</v>
      </c>
      <c r="M37" s="26"/>
      <c r="N37" s="26"/>
      <c r="O37" s="69">
        <v>7.7</v>
      </c>
      <c r="P37" s="26"/>
      <c r="Q37" s="26"/>
      <c r="R37" s="32">
        <v>7.7</v>
      </c>
      <c r="S37" s="26"/>
      <c r="T37" s="258" t="s">
        <v>402</v>
      </c>
      <c r="U37" s="265" t="s">
        <v>402</v>
      </c>
      <c r="V37" s="215"/>
      <c r="W37" s="274"/>
      <c r="X37" s="259"/>
      <c r="Y37" s="29"/>
      <c r="Z37" s="27"/>
    </row>
    <row r="38" spans="3:30" ht="12" x14ac:dyDescent="0.2">
      <c r="C38" s="293"/>
      <c r="D38" s="301"/>
      <c r="E38" s="304"/>
      <c r="F38" s="304"/>
      <c r="G38" s="36" t="s">
        <v>233</v>
      </c>
      <c r="H38" s="30"/>
      <c r="I38" s="37">
        <v>8.3000000000000007</v>
      </c>
      <c r="J38" s="30"/>
      <c r="K38" s="30"/>
      <c r="L38" s="50">
        <v>9</v>
      </c>
      <c r="M38" s="30"/>
      <c r="N38" s="30"/>
      <c r="O38" s="50">
        <v>8</v>
      </c>
      <c r="P38" s="30"/>
      <c r="Q38" s="30"/>
      <c r="R38" s="37">
        <v>8.4</v>
      </c>
      <c r="S38" s="30"/>
      <c r="T38" s="255">
        <f>COUNTIF(I37:R40,"&gt;8.5")</f>
        <v>1</v>
      </c>
      <c r="U38" s="256" t="s">
        <v>452</v>
      </c>
      <c r="V38" s="167">
        <v>16</v>
      </c>
      <c r="W38" s="49">
        <f>MIN(I37:R40)</f>
        <v>7.4</v>
      </c>
      <c r="X38" s="257" t="s">
        <v>410</v>
      </c>
      <c r="Y38" s="42">
        <f>MAX(I37:R40)</f>
        <v>9</v>
      </c>
      <c r="Z38" s="70">
        <f>AVERAGE(I37:R40)</f>
        <v>7.8625000000000007</v>
      </c>
      <c r="AD38" s="51"/>
    </row>
    <row r="39" spans="3:30" ht="12" x14ac:dyDescent="0.2">
      <c r="C39" s="293"/>
      <c r="D39" s="301"/>
      <c r="E39" s="304"/>
      <c r="F39" s="304"/>
      <c r="G39" s="36"/>
      <c r="H39" s="30"/>
      <c r="I39" s="37">
        <v>7.4</v>
      </c>
      <c r="J39" s="30"/>
      <c r="K39" s="30"/>
      <c r="L39" s="17">
        <v>7.9</v>
      </c>
      <c r="M39" s="30"/>
      <c r="N39" s="30"/>
      <c r="O39" s="50">
        <v>7.8</v>
      </c>
      <c r="P39" s="30"/>
      <c r="Q39" s="30"/>
      <c r="R39" s="37">
        <v>7.6</v>
      </c>
      <c r="S39" s="30"/>
      <c r="T39" s="255"/>
      <c r="U39" s="256" t="s">
        <v>402</v>
      </c>
      <c r="V39" s="167"/>
      <c r="W39" s="264"/>
      <c r="X39" s="257"/>
      <c r="Y39" s="16"/>
      <c r="Z39" s="17"/>
    </row>
    <row r="40" spans="3:30" ht="12" x14ac:dyDescent="0.2">
      <c r="C40" s="293"/>
      <c r="D40" s="307"/>
      <c r="E40" s="320"/>
      <c r="F40" s="320"/>
      <c r="G40" s="71"/>
      <c r="H40" s="72"/>
      <c r="I40" s="73">
        <v>7.5</v>
      </c>
      <c r="J40" s="72"/>
      <c r="K40" s="72"/>
      <c r="L40" s="77">
        <v>7.7</v>
      </c>
      <c r="M40" s="72"/>
      <c r="N40" s="72"/>
      <c r="O40" s="74">
        <v>7.8</v>
      </c>
      <c r="P40" s="72"/>
      <c r="Q40" s="72"/>
      <c r="R40" s="73">
        <v>7.7</v>
      </c>
      <c r="S40" s="72"/>
      <c r="T40" s="255"/>
      <c r="U40" s="256" t="s">
        <v>402</v>
      </c>
      <c r="V40" s="167"/>
      <c r="W40" s="270"/>
      <c r="X40" s="263"/>
      <c r="Y40" s="76"/>
      <c r="Z40" s="77"/>
    </row>
    <row r="41" spans="3:30" ht="12" x14ac:dyDescent="0.2">
      <c r="C41" s="293"/>
      <c r="D41" s="301" t="s">
        <v>234</v>
      </c>
      <c r="E41" s="296"/>
      <c r="F41" s="296"/>
      <c r="G41" s="36" t="s">
        <v>235</v>
      </c>
      <c r="H41" s="30"/>
      <c r="I41" s="38">
        <v>9.4</v>
      </c>
      <c r="J41" s="30"/>
      <c r="K41" s="30"/>
      <c r="L41" s="39">
        <v>7.9</v>
      </c>
      <c r="M41" s="30"/>
      <c r="N41" s="30"/>
      <c r="O41" s="79">
        <v>10</v>
      </c>
      <c r="P41" s="30"/>
      <c r="Q41" s="30"/>
      <c r="R41" s="168">
        <v>12</v>
      </c>
      <c r="S41" s="30"/>
      <c r="T41" s="268">
        <f>COUNTIF(I41:R41,"&lt;5")</f>
        <v>0</v>
      </c>
      <c r="U41" s="269" t="s">
        <v>452</v>
      </c>
      <c r="V41" s="169">
        <v>4</v>
      </c>
      <c r="W41" s="82">
        <f>MIN(I41:R41)</f>
        <v>7.9</v>
      </c>
      <c r="X41" s="269" t="s">
        <v>410</v>
      </c>
      <c r="Y41" s="83">
        <f>MAX(I41:R41)</f>
        <v>12</v>
      </c>
      <c r="Z41" s="37">
        <f>AVERAGE(I41:R41)</f>
        <v>9.8249999999999993</v>
      </c>
      <c r="AD41" s="51"/>
    </row>
    <row r="42" spans="3:30" ht="12" x14ac:dyDescent="0.2">
      <c r="C42" s="293"/>
      <c r="D42" s="301" t="s">
        <v>236</v>
      </c>
      <c r="E42" s="296"/>
      <c r="F42" s="296"/>
      <c r="G42" s="36" t="s">
        <v>235</v>
      </c>
      <c r="H42" s="30"/>
      <c r="I42" s="38">
        <v>1.6</v>
      </c>
      <c r="J42" s="30"/>
      <c r="K42" s="30"/>
      <c r="L42" s="39">
        <v>1.4</v>
      </c>
      <c r="M42" s="30"/>
      <c r="N42" s="30"/>
      <c r="O42" s="39">
        <v>2</v>
      </c>
      <c r="P42" s="30"/>
      <c r="Q42" s="30"/>
      <c r="R42" s="38">
        <v>4</v>
      </c>
      <c r="S42" s="30"/>
      <c r="T42" s="255">
        <f>COUNTIF(I42:R42,"&gt;5")</f>
        <v>0</v>
      </c>
      <c r="U42" s="256" t="s">
        <v>452</v>
      </c>
      <c r="V42" s="167">
        <v>4</v>
      </c>
      <c r="W42" s="82">
        <f>MIN(I42:R42)</f>
        <v>1.4</v>
      </c>
      <c r="X42" s="257" t="s">
        <v>410</v>
      </c>
      <c r="Y42" s="83">
        <f>MAX(I42:R42)</f>
        <v>4</v>
      </c>
      <c r="Z42" s="37">
        <f>AVERAGE(I42:R42)</f>
        <v>2.25</v>
      </c>
      <c r="AD42" s="51"/>
    </row>
    <row r="43" spans="3:30" ht="12" x14ac:dyDescent="0.2">
      <c r="C43" s="293"/>
      <c r="D43" s="301" t="s">
        <v>237</v>
      </c>
      <c r="E43" s="296"/>
      <c r="F43" s="296"/>
      <c r="G43" s="36" t="s">
        <v>235</v>
      </c>
      <c r="H43" s="30"/>
      <c r="I43" s="38">
        <v>5</v>
      </c>
      <c r="J43" s="30"/>
      <c r="K43" s="30"/>
      <c r="L43" s="39">
        <v>6.1</v>
      </c>
      <c r="M43" s="30"/>
      <c r="N43" s="30"/>
      <c r="O43" s="39">
        <v>6.1</v>
      </c>
      <c r="P43" s="30"/>
      <c r="Q43" s="30"/>
      <c r="R43" s="38">
        <v>6.8</v>
      </c>
      <c r="S43" s="30"/>
      <c r="T43" s="255" t="s">
        <v>135</v>
      </c>
      <c r="U43" s="256" t="s">
        <v>452</v>
      </c>
      <c r="V43" s="167">
        <v>4</v>
      </c>
      <c r="W43" s="82">
        <f t="shared" ref="W43:W46" si="0">MIN(I43:R43)</f>
        <v>5</v>
      </c>
      <c r="X43" s="257" t="s">
        <v>410</v>
      </c>
      <c r="Y43" s="83">
        <f t="shared" ref="Y43:Y46" si="1">MAX(I43:R43)</f>
        <v>6.8</v>
      </c>
      <c r="Z43" s="37">
        <f t="shared" ref="Z43:Z46" si="2">AVERAGE(I43:R43)</f>
        <v>6</v>
      </c>
      <c r="AC43" s="172"/>
      <c r="AD43" s="51"/>
    </row>
    <row r="44" spans="3:30" ht="12" x14ac:dyDescent="0.2">
      <c r="C44" s="293"/>
      <c r="D44" s="307" t="s">
        <v>238</v>
      </c>
      <c r="E44" s="298"/>
      <c r="F44" s="298"/>
      <c r="G44" s="71" t="s">
        <v>235</v>
      </c>
      <c r="H44" s="72"/>
      <c r="I44" s="84">
        <v>27</v>
      </c>
      <c r="J44" s="72"/>
      <c r="K44" s="72"/>
      <c r="L44" s="85">
        <v>4</v>
      </c>
      <c r="M44" s="72"/>
      <c r="N44" s="72"/>
      <c r="O44" s="85">
        <v>10</v>
      </c>
      <c r="P44" s="72"/>
      <c r="Q44" s="72"/>
      <c r="R44" s="84">
        <v>21</v>
      </c>
      <c r="S44" s="72"/>
      <c r="T44" s="255">
        <f>COUNTIF(I44:R44,"&gt;100")</f>
        <v>0</v>
      </c>
      <c r="U44" s="256" t="s">
        <v>452</v>
      </c>
      <c r="V44" s="167">
        <v>4</v>
      </c>
      <c r="W44" s="86">
        <f t="shared" si="0"/>
        <v>4</v>
      </c>
      <c r="X44" s="263" t="s">
        <v>410</v>
      </c>
      <c r="Y44" s="87">
        <f t="shared" si="1"/>
        <v>27</v>
      </c>
      <c r="Z44" s="88">
        <f t="shared" si="2"/>
        <v>15.5</v>
      </c>
      <c r="AD44" s="51"/>
    </row>
    <row r="45" spans="3:30" ht="12.75" customHeight="1" x14ac:dyDescent="0.2">
      <c r="C45" s="293"/>
      <c r="D45" s="301" t="s">
        <v>239</v>
      </c>
      <c r="E45" s="296"/>
      <c r="F45" s="296"/>
      <c r="G45" s="36" t="s">
        <v>235</v>
      </c>
      <c r="H45" s="30"/>
      <c r="I45" s="38">
        <v>2.8</v>
      </c>
      <c r="J45" s="30"/>
      <c r="K45" s="30"/>
      <c r="L45" s="50">
        <v>2.6</v>
      </c>
      <c r="M45" s="30"/>
      <c r="N45" s="30"/>
      <c r="O45" s="39">
        <v>2.9</v>
      </c>
      <c r="P45" s="30"/>
      <c r="Q45" s="30"/>
      <c r="R45" s="38">
        <v>4</v>
      </c>
      <c r="S45" s="30"/>
      <c r="T45" s="255" t="s">
        <v>135</v>
      </c>
      <c r="U45" s="256" t="s">
        <v>452</v>
      </c>
      <c r="V45" s="167">
        <v>4</v>
      </c>
      <c r="W45" s="90">
        <f t="shared" si="0"/>
        <v>2.6</v>
      </c>
      <c r="X45" s="91" t="s">
        <v>410</v>
      </c>
      <c r="Y45" s="92">
        <f t="shared" si="1"/>
        <v>4</v>
      </c>
      <c r="Z45" s="38">
        <f t="shared" si="2"/>
        <v>3.0750000000000002</v>
      </c>
      <c r="AD45" s="51"/>
    </row>
    <row r="46" spans="3:30" ht="12.75" customHeight="1" x14ac:dyDescent="0.2">
      <c r="C46" s="293"/>
      <c r="D46" s="301" t="s">
        <v>240</v>
      </c>
      <c r="E46" s="296"/>
      <c r="F46" s="296"/>
      <c r="G46" s="36" t="s">
        <v>235</v>
      </c>
      <c r="H46" s="30"/>
      <c r="I46" s="54">
        <v>0.45</v>
      </c>
      <c r="J46" s="93"/>
      <c r="K46" s="93"/>
      <c r="L46" s="55">
        <v>0.49</v>
      </c>
      <c r="M46" s="30"/>
      <c r="N46" s="30"/>
      <c r="O46" s="55">
        <v>0.57999999999999996</v>
      </c>
      <c r="P46" s="30"/>
      <c r="Q46" s="93"/>
      <c r="R46" s="54">
        <v>0.6</v>
      </c>
      <c r="S46" s="30"/>
      <c r="T46" s="255" t="s">
        <v>135</v>
      </c>
      <c r="U46" s="256" t="s">
        <v>452</v>
      </c>
      <c r="V46" s="167">
        <v>4</v>
      </c>
      <c r="W46" s="94">
        <f t="shared" si="0"/>
        <v>0.45</v>
      </c>
      <c r="X46" s="257" t="s">
        <v>410</v>
      </c>
      <c r="Y46" s="95">
        <f t="shared" si="1"/>
        <v>0.6</v>
      </c>
      <c r="Z46" s="54">
        <f t="shared" si="2"/>
        <v>0.53</v>
      </c>
      <c r="AD46" s="172"/>
    </row>
    <row r="47" spans="3:30" ht="12.75" customHeight="1" x14ac:dyDescent="0.2">
      <c r="C47" s="293"/>
      <c r="D47" s="301" t="s">
        <v>118</v>
      </c>
      <c r="E47" s="304"/>
      <c r="F47" s="304"/>
      <c r="G47" s="36" t="s">
        <v>112</v>
      </c>
      <c r="H47" s="30"/>
      <c r="I47" s="38" t="s">
        <v>135</v>
      </c>
      <c r="J47" s="30"/>
      <c r="K47" s="30"/>
      <c r="L47" s="190">
        <v>7.0000000000000001E-3</v>
      </c>
      <c r="M47" s="30"/>
      <c r="N47" s="30"/>
      <c r="O47" s="30"/>
      <c r="P47" s="30"/>
      <c r="Q47" s="30"/>
      <c r="R47" s="166"/>
      <c r="S47" s="30"/>
      <c r="T47" s="255" t="s">
        <v>450</v>
      </c>
      <c r="U47" s="256" t="s">
        <v>451</v>
      </c>
      <c r="V47" s="167">
        <v>1</v>
      </c>
      <c r="W47" s="264"/>
      <c r="X47" s="257"/>
      <c r="Y47" s="16"/>
      <c r="Z47" s="17"/>
    </row>
    <row r="48" spans="3:30" ht="12.75" customHeight="1" x14ac:dyDescent="0.15">
      <c r="C48" s="293"/>
      <c r="D48" s="305" t="s">
        <v>136</v>
      </c>
      <c r="E48" s="321"/>
      <c r="F48" s="321"/>
      <c r="G48" s="99" t="s">
        <v>235</v>
      </c>
      <c r="H48" s="100"/>
      <c r="I48" s="101" t="s">
        <v>135</v>
      </c>
      <c r="J48" s="100"/>
      <c r="K48" s="100"/>
      <c r="L48" s="104" t="s">
        <v>135</v>
      </c>
      <c r="M48" s="100"/>
      <c r="N48" s="100"/>
      <c r="O48" s="100"/>
      <c r="P48" s="100"/>
      <c r="Q48" s="100"/>
      <c r="R48" s="346"/>
      <c r="S48" s="100"/>
      <c r="T48" s="268"/>
      <c r="U48" s="269"/>
      <c r="V48" s="169"/>
      <c r="W48" s="106"/>
      <c r="X48" s="276"/>
      <c r="Y48" s="107"/>
      <c r="Z48" s="104"/>
      <c r="AA48" s="108"/>
    </row>
    <row r="49" spans="3:27" ht="12.75" customHeight="1" x14ac:dyDescent="0.15">
      <c r="C49" s="294"/>
      <c r="D49" s="308" t="s">
        <v>241</v>
      </c>
      <c r="E49" s="313"/>
      <c r="F49" s="313"/>
      <c r="G49" s="44" t="s">
        <v>235</v>
      </c>
      <c r="H49" s="65"/>
      <c r="I49" s="109" t="s">
        <v>135</v>
      </c>
      <c r="J49" s="65"/>
      <c r="K49" s="65"/>
      <c r="L49" s="191" t="s">
        <v>135</v>
      </c>
      <c r="M49" s="65"/>
      <c r="N49" s="65"/>
      <c r="O49" s="65"/>
      <c r="P49" s="65"/>
      <c r="Q49" s="65"/>
      <c r="R49" s="347"/>
      <c r="S49" s="65"/>
      <c r="T49" s="260"/>
      <c r="U49" s="267"/>
      <c r="V49" s="214"/>
      <c r="W49" s="275"/>
      <c r="X49" s="261"/>
      <c r="Y49" s="24"/>
      <c r="Z49" s="112"/>
      <c r="AA49" s="108"/>
    </row>
    <row r="50" spans="3:27" ht="12" customHeight="1" x14ac:dyDescent="0.2">
      <c r="C50" s="292" t="s">
        <v>27</v>
      </c>
      <c r="D50" s="311" t="s">
        <v>242</v>
      </c>
      <c r="E50" s="300"/>
      <c r="F50" s="300"/>
      <c r="G50" s="58" t="s">
        <v>235</v>
      </c>
      <c r="H50" s="26"/>
      <c r="I50" s="33" t="s">
        <v>135</v>
      </c>
      <c r="J50" s="26"/>
      <c r="K50" s="26"/>
      <c r="L50" s="113">
        <v>2.9999999999999997E-4</v>
      </c>
      <c r="M50" s="26"/>
      <c r="N50" s="26"/>
      <c r="O50" s="221"/>
      <c r="P50" s="26"/>
      <c r="Q50" s="26"/>
      <c r="R50" s="221">
        <v>2.9999999999999997E-4</v>
      </c>
      <c r="S50" s="26"/>
      <c r="T50" s="258">
        <v>0</v>
      </c>
      <c r="U50" s="265" t="s">
        <v>452</v>
      </c>
      <c r="V50" s="215">
        <v>2</v>
      </c>
      <c r="W50" s="219">
        <f t="shared" ref="W50:W55" si="3">MIN(I50:R50)</f>
        <v>2.9999999999999997E-4</v>
      </c>
      <c r="X50" s="259" t="s">
        <v>410</v>
      </c>
      <c r="Y50" s="220">
        <f t="shared" ref="Y50:Y55" si="4">MAX(I50:R50)</f>
        <v>2.9999999999999997E-4</v>
      </c>
      <c r="Z50" s="221">
        <f t="shared" ref="Z50:Z55" si="5">AVERAGE(I50:R50)</f>
        <v>2.9999999999999997E-4</v>
      </c>
    </row>
    <row r="51" spans="3:27" ht="12" x14ac:dyDescent="0.2">
      <c r="C51" s="293"/>
      <c r="D51" s="301" t="s">
        <v>243</v>
      </c>
      <c r="E51" s="296"/>
      <c r="F51" s="296"/>
      <c r="G51" s="36" t="s">
        <v>235</v>
      </c>
      <c r="H51" s="30"/>
      <c r="I51" s="38" t="s">
        <v>135</v>
      </c>
      <c r="J51" s="30"/>
      <c r="K51" s="30"/>
      <c r="L51" s="192">
        <v>0.1</v>
      </c>
      <c r="M51" s="30"/>
      <c r="N51" s="30"/>
      <c r="O51" s="244"/>
      <c r="P51" s="30"/>
      <c r="Q51" s="30"/>
      <c r="R51" s="244">
        <v>0.1</v>
      </c>
      <c r="S51" s="30"/>
      <c r="T51" s="255">
        <v>0</v>
      </c>
      <c r="U51" s="256" t="s">
        <v>452</v>
      </c>
      <c r="V51" s="167">
        <v>2</v>
      </c>
      <c r="W51" s="222">
        <f t="shared" si="3"/>
        <v>0.1</v>
      </c>
      <c r="X51" s="257" t="s">
        <v>410</v>
      </c>
      <c r="Y51" s="223">
        <f t="shared" si="4"/>
        <v>0.1</v>
      </c>
      <c r="Z51" s="224">
        <f t="shared" si="5"/>
        <v>0.1</v>
      </c>
    </row>
    <row r="52" spans="3:27" ht="12" x14ac:dyDescent="0.2">
      <c r="C52" s="293"/>
      <c r="D52" s="301" t="s">
        <v>244</v>
      </c>
      <c r="E52" s="296"/>
      <c r="F52" s="296"/>
      <c r="G52" s="36" t="s">
        <v>235</v>
      </c>
      <c r="H52" s="30"/>
      <c r="I52" s="38" t="s">
        <v>135</v>
      </c>
      <c r="J52" s="30"/>
      <c r="K52" s="30"/>
      <c r="L52" s="115">
        <v>5.0000000000000001E-3</v>
      </c>
      <c r="M52" s="30"/>
      <c r="N52" s="30"/>
      <c r="O52" s="183"/>
      <c r="P52" s="30"/>
      <c r="Q52" s="30"/>
      <c r="R52" s="183">
        <v>5.0000000000000001E-3</v>
      </c>
      <c r="S52" s="30"/>
      <c r="T52" s="255">
        <v>0</v>
      </c>
      <c r="U52" s="256" t="s">
        <v>452</v>
      </c>
      <c r="V52" s="167">
        <v>2</v>
      </c>
      <c r="W52" s="225">
        <f t="shared" si="3"/>
        <v>5.0000000000000001E-3</v>
      </c>
      <c r="X52" s="257" t="s">
        <v>410</v>
      </c>
      <c r="Y52" s="226">
        <f t="shared" si="4"/>
        <v>5.0000000000000001E-3</v>
      </c>
      <c r="Z52" s="183">
        <f t="shared" si="5"/>
        <v>5.0000000000000001E-3</v>
      </c>
    </row>
    <row r="53" spans="3:27" ht="12" x14ac:dyDescent="0.2">
      <c r="C53" s="293"/>
      <c r="D53" s="307" t="s">
        <v>245</v>
      </c>
      <c r="E53" s="298"/>
      <c r="F53" s="298"/>
      <c r="G53" s="71" t="s">
        <v>235</v>
      </c>
      <c r="H53" s="72"/>
      <c r="I53" s="118" t="s">
        <v>135</v>
      </c>
      <c r="J53" s="72"/>
      <c r="K53" s="72"/>
      <c r="L53" s="120">
        <v>0.01</v>
      </c>
      <c r="M53" s="72"/>
      <c r="N53" s="72"/>
      <c r="O53" s="123"/>
      <c r="P53" s="72"/>
      <c r="Q53" s="72"/>
      <c r="R53" s="123">
        <v>0.01</v>
      </c>
      <c r="S53" s="72"/>
      <c r="T53" s="262">
        <v>0</v>
      </c>
      <c r="U53" s="273" t="s">
        <v>452</v>
      </c>
      <c r="V53" s="227">
        <v>2</v>
      </c>
      <c r="W53" s="121">
        <f t="shared" si="3"/>
        <v>0.01</v>
      </c>
      <c r="X53" s="263" t="s">
        <v>410</v>
      </c>
      <c r="Y53" s="122">
        <f t="shared" si="4"/>
        <v>0.01</v>
      </c>
      <c r="Z53" s="123">
        <f t="shared" si="5"/>
        <v>0.01</v>
      </c>
    </row>
    <row r="54" spans="3:27" ht="12" x14ac:dyDescent="0.2">
      <c r="C54" s="293"/>
      <c r="D54" s="301" t="s">
        <v>246</v>
      </c>
      <c r="E54" s="296"/>
      <c r="F54" s="296"/>
      <c r="G54" s="36" t="s">
        <v>235</v>
      </c>
      <c r="H54" s="30"/>
      <c r="I54" s="38" t="s">
        <v>135</v>
      </c>
      <c r="J54" s="30"/>
      <c r="K54" s="30"/>
      <c r="L54" s="115">
        <v>5.0000000000000001E-3</v>
      </c>
      <c r="M54" s="30"/>
      <c r="N54" s="30"/>
      <c r="O54" s="183"/>
      <c r="P54" s="30"/>
      <c r="Q54" s="30"/>
      <c r="R54" s="183">
        <v>5.0000000000000001E-3</v>
      </c>
      <c r="S54" s="30"/>
      <c r="T54" s="255">
        <v>0</v>
      </c>
      <c r="U54" s="256" t="s">
        <v>452</v>
      </c>
      <c r="V54" s="167">
        <v>2</v>
      </c>
      <c r="W54" s="225">
        <f t="shared" si="3"/>
        <v>5.0000000000000001E-3</v>
      </c>
      <c r="X54" s="257" t="s">
        <v>410</v>
      </c>
      <c r="Y54" s="226">
        <f t="shared" si="4"/>
        <v>5.0000000000000001E-3</v>
      </c>
      <c r="Z54" s="183">
        <f t="shared" si="5"/>
        <v>5.0000000000000001E-3</v>
      </c>
    </row>
    <row r="55" spans="3:27" ht="12" x14ac:dyDescent="0.2">
      <c r="C55" s="293"/>
      <c r="D55" s="301" t="s">
        <v>247</v>
      </c>
      <c r="E55" s="296"/>
      <c r="F55" s="296"/>
      <c r="G55" s="36" t="s">
        <v>235</v>
      </c>
      <c r="H55" s="30"/>
      <c r="I55" s="38" t="s">
        <v>135</v>
      </c>
      <c r="J55" s="30"/>
      <c r="K55" s="30"/>
      <c r="L55" s="126">
        <v>5.0000000000000001E-4</v>
      </c>
      <c r="M55" s="30"/>
      <c r="N55" s="30"/>
      <c r="O55" s="185" t="s">
        <v>402</v>
      </c>
      <c r="P55" s="30"/>
      <c r="Q55" s="30"/>
      <c r="R55" s="185">
        <v>5.0000000000000001E-4</v>
      </c>
      <c r="S55" s="30"/>
      <c r="T55" s="255">
        <v>0</v>
      </c>
      <c r="U55" s="256" t="s">
        <v>452</v>
      </c>
      <c r="V55" s="167">
        <v>2</v>
      </c>
      <c r="W55" s="228">
        <f t="shared" si="3"/>
        <v>5.0000000000000001E-4</v>
      </c>
      <c r="X55" s="257" t="s">
        <v>410</v>
      </c>
      <c r="Y55" s="229">
        <f t="shared" si="4"/>
        <v>5.0000000000000001E-4</v>
      </c>
      <c r="Z55" s="185">
        <f t="shared" si="5"/>
        <v>5.0000000000000001E-4</v>
      </c>
    </row>
    <row r="56" spans="3:27" ht="12" x14ac:dyDescent="0.2">
      <c r="C56" s="293"/>
      <c r="D56" s="301" t="s">
        <v>248</v>
      </c>
      <c r="E56" s="296"/>
      <c r="F56" s="296"/>
      <c r="G56" s="36" t="s">
        <v>235</v>
      </c>
      <c r="H56" s="30"/>
      <c r="I56" s="38" t="s">
        <v>135</v>
      </c>
      <c r="J56" s="30"/>
      <c r="K56" s="30"/>
      <c r="L56" s="17" t="s">
        <v>135</v>
      </c>
      <c r="M56" s="30"/>
      <c r="N56" s="30"/>
      <c r="O56" s="30" t="s">
        <v>402</v>
      </c>
      <c r="P56" s="30"/>
      <c r="Q56" s="30"/>
      <c r="R56" s="30"/>
      <c r="S56" s="30"/>
      <c r="T56" s="255"/>
      <c r="U56" s="256" t="s">
        <v>402</v>
      </c>
      <c r="V56" s="167" t="s">
        <v>402</v>
      </c>
      <c r="W56" s="255"/>
      <c r="X56" s="257"/>
      <c r="Y56" s="266"/>
      <c r="Z56" s="30"/>
    </row>
    <row r="57" spans="3:27" ht="12" x14ac:dyDescent="0.2">
      <c r="C57" s="293"/>
      <c r="D57" s="307" t="s">
        <v>249</v>
      </c>
      <c r="E57" s="298"/>
      <c r="F57" s="298"/>
      <c r="G57" s="71" t="s">
        <v>235</v>
      </c>
      <c r="H57" s="72"/>
      <c r="I57" s="118" t="s">
        <v>135</v>
      </c>
      <c r="J57" s="72"/>
      <c r="K57" s="72"/>
      <c r="L57" s="193">
        <v>5.0000000000000001E-4</v>
      </c>
      <c r="M57" s="72"/>
      <c r="N57" s="72"/>
      <c r="O57" s="245" t="s">
        <v>402</v>
      </c>
      <c r="P57" s="72"/>
      <c r="Q57" s="72"/>
      <c r="R57" s="245"/>
      <c r="S57" s="72"/>
      <c r="T57" s="262">
        <v>0</v>
      </c>
      <c r="U57" s="273" t="s">
        <v>452</v>
      </c>
      <c r="V57" s="227">
        <f t="shared" ref="V57" si="6">COUNT(I57:R57)</f>
        <v>1</v>
      </c>
      <c r="W57" s="270"/>
      <c r="X57" s="263"/>
      <c r="Y57" s="76"/>
      <c r="Z57" s="77"/>
    </row>
    <row r="58" spans="3:27" ht="12" x14ac:dyDescent="0.2">
      <c r="C58" s="293"/>
      <c r="D58" s="301" t="s">
        <v>250</v>
      </c>
      <c r="E58" s="296"/>
      <c r="F58" s="296"/>
      <c r="G58" s="36" t="s">
        <v>235</v>
      </c>
      <c r="H58" s="30"/>
      <c r="I58" s="38" t="s">
        <v>135</v>
      </c>
      <c r="J58" s="30"/>
      <c r="K58" s="30"/>
      <c r="L58" s="115">
        <v>2E-3</v>
      </c>
      <c r="M58" s="30"/>
      <c r="N58" s="30"/>
      <c r="O58" s="183"/>
      <c r="P58" s="30"/>
      <c r="Q58" s="30"/>
      <c r="R58" s="183">
        <v>2E-3</v>
      </c>
      <c r="S58" s="30"/>
      <c r="T58" s="255">
        <v>0</v>
      </c>
      <c r="U58" s="256" t="s">
        <v>452</v>
      </c>
      <c r="V58" s="167">
        <v>2</v>
      </c>
      <c r="W58" s="225">
        <f t="shared" ref="W58:W76" si="7">MIN(I58:R58)</f>
        <v>2E-3</v>
      </c>
      <c r="X58" s="257" t="s">
        <v>410</v>
      </c>
      <c r="Y58" s="226">
        <f t="shared" ref="Y58:Y77" si="8">MAX(I58:R58)</f>
        <v>2E-3</v>
      </c>
      <c r="Z58" s="183">
        <f t="shared" ref="Z58:Z77" si="9">AVERAGE(I58:R58)</f>
        <v>2E-3</v>
      </c>
    </row>
    <row r="59" spans="3:27" ht="12" x14ac:dyDescent="0.2">
      <c r="C59" s="293"/>
      <c r="D59" s="301" t="s">
        <v>251</v>
      </c>
      <c r="E59" s="296"/>
      <c r="F59" s="296"/>
      <c r="G59" s="36" t="s">
        <v>235</v>
      </c>
      <c r="H59" s="30"/>
      <c r="I59" s="38" t="s">
        <v>135</v>
      </c>
      <c r="J59" s="30"/>
      <c r="K59" s="30"/>
      <c r="L59" s="126">
        <v>2.0000000000000001E-4</v>
      </c>
      <c r="M59" s="30"/>
      <c r="N59" s="30"/>
      <c r="O59" s="185"/>
      <c r="P59" s="30"/>
      <c r="Q59" s="30"/>
      <c r="R59" s="185">
        <v>2.0000000000000001E-4</v>
      </c>
      <c r="S59" s="30"/>
      <c r="T59" s="255">
        <v>0</v>
      </c>
      <c r="U59" s="256" t="s">
        <v>452</v>
      </c>
      <c r="V59" s="167">
        <v>2</v>
      </c>
      <c r="W59" s="228">
        <f t="shared" si="7"/>
        <v>2.0000000000000001E-4</v>
      </c>
      <c r="X59" s="257" t="s">
        <v>410</v>
      </c>
      <c r="Y59" s="229">
        <f t="shared" si="8"/>
        <v>2.0000000000000001E-4</v>
      </c>
      <c r="Z59" s="185">
        <f t="shared" si="9"/>
        <v>2.0000000000000001E-4</v>
      </c>
    </row>
    <row r="60" spans="3:27" ht="12" x14ac:dyDescent="0.2">
      <c r="C60" s="293"/>
      <c r="D60" s="301" t="s">
        <v>252</v>
      </c>
      <c r="E60" s="296"/>
      <c r="F60" s="296"/>
      <c r="G60" s="36" t="s">
        <v>235</v>
      </c>
      <c r="H60" s="30"/>
      <c r="I60" s="38" t="s">
        <v>135</v>
      </c>
      <c r="J60" s="30"/>
      <c r="K60" s="30"/>
      <c r="L60" s="126">
        <v>4.0000000000000002E-4</v>
      </c>
      <c r="M60" s="30"/>
      <c r="N60" s="30"/>
      <c r="O60" s="185"/>
      <c r="P60" s="30"/>
      <c r="Q60" s="30"/>
      <c r="R60" s="185">
        <v>4.0000000000000002E-4</v>
      </c>
      <c r="S60" s="30"/>
      <c r="T60" s="255">
        <v>0</v>
      </c>
      <c r="U60" s="256" t="s">
        <v>452</v>
      </c>
      <c r="V60" s="167">
        <v>2</v>
      </c>
      <c r="W60" s="228">
        <f t="shared" si="7"/>
        <v>4.0000000000000002E-4</v>
      </c>
      <c r="X60" s="257" t="s">
        <v>410</v>
      </c>
      <c r="Y60" s="229">
        <f t="shared" si="8"/>
        <v>4.0000000000000002E-4</v>
      </c>
      <c r="Z60" s="185">
        <f t="shared" si="9"/>
        <v>4.0000000000000002E-4</v>
      </c>
    </row>
    <row r="61" spans="3:27" ht="12" x14ac:dyDescent="0.2">
      <c r="C61" s="293"/>
      <c r="D61" s="307" t="s">
        <v>253</v>
      </c>
      <c r="E61" s="298"/>
      <c r="F61" s="298"/>
      <c r="G61" s="71" t="s">
        <v>235</v>
      </c>
      <c r="H61" s="72"/>
      <c r="I61" s="118" t="s">
        <v>135</v>
      </c>
      <c r="J61" s="72"/>
      <c r="K61" s="72"/>
      <c r="L61" s="127">
        <v>2E-3</v>
      </c>
      <c r="M61" s="72"/>
      <c r="N61" s="72"/>
      <c r="O61" s="232"/>
      <c r="P61" s="72"/>
      <c r="Q61" s="72"/>
      <c r="R61" s="232">
        <v>2E-3</v>
      </c>
      <c r="S61" s="72"/>
      <c r="T61" s="262">
        <v>0</v>
      </c>
      <c r="U61" s="273" t="s">
        <v>452</v>
      </c>
      <c r="V61" s="227">
        <v>2</v>
      </c>
      <c r="W61" s="230">
        <f t="shared" si="7"/>
        <v>2E-3</v>
      </c>
      <c r="X61" s="263" t="s">
        <v>410</v>
      </c>
      <c r="Y61" s="231">
        <f t="shared" si="8"/>
        <v>2E-3</v>
      </c>
      <c r="Z61" s="232">
        <f t="shared" si="9"/>
        <v>2E-3</v>
      </c>
    </row>
    <row r="62" spans="3:27" ht="12" x14ac:dyDescent="0.2">
      <c r="C62" s="293"/>
      <c r="D62" s="301" t="s">
        <v>254</v>
      </c>
      <c r="E62" s="296"/>
      <c r="F62" s="296"/>
      <c r="G62" s="36" t="s">
        <v>235</v>
      </c>
      <c r="H62" s="30"/>
      <c r="I62" s="38" t="s">
        <v>135</v>
      </c>
      <c r="J62" s="30"/>
      <c r="K62" s="30"/>
      <c r="L62" s="115">
        <v>4.0000000000000001E-3</v>
      </c>
      <c r="M62" s="30"/>
      <c r="N62" s="30"/>
      <c r="O62" s="183"/>
      <c r="P62" s="30"/>
      <c r="Q62" s="30"/>
      <c r="R62" s="183">
        <v>4.0000000000000001E-3</v>
      </c>
      <c r="S62" s="30"/>
      <c r="T62" s="255">
        <v>0</v>
      </c>
      <c r="U62" s="256" t="s">
        <v>452</v>
      </c>
      <c r="V62" s="167">
        <v>2</v>
      </c>
      <c r="W62" s="225">
        <f t="shared" si="7"/>
        <v>4.0000000000000001E-3</v>
      </c>
      <c r="X62" s="257" t="s">
        <v>410</v>
      </c>
      <c r="Y62" s="226">
        <f t="shared" si="8"/>
        <v>4.0000000000000001E-3</v>
      </c>
      <c r="Z62" s="183">
        <f t="shared" si="9"/>
        <v>4.0000000000000001E-3</v>
      </c>
    </row>
    <row r="63" spans="3:27" ht="12" x14ac:dyDescent="0.2">
      <c r="C63" s="293"/>
      <c r="D63" s="301" t="s">
        <v>255</v>
      </c>
      <c r="E63" s="296"/>
      <c r="F63" s="296"/>
      <c r="G63" s="36" t="s">
        <v>235</v>
      </c>
      <c r="H63" s="30"/>
      <c r="I63" s="38" t="s">
        <v>135</v>
      </c>
      <c r="J63" s="30"/>
      <c r="K63" s="30"/>
      <c r="L63" s="126">
        <v>5.0000000000000001E-4</v>
      </c>
      <c r="M63" s="30"/>
      <c r="N63" s="30"/>
      <c r="O63" s="185"/>
      <c r="P63" s="30"/>
      <c r="Q63" s="30"/>
      <c r="R63" s="185">
        <v>5.0000000000000001E-4</v>
      </c>
      <c r="S63" s="30"/>
      <c r="T63" s="255">
        <v>0</v>
      </c>
      <c r="U63" s="256" t="s">
        <v>452</v>
      </c>
      <c r="V63" s="167">
        <v>2</v>
      </c>
      <c r="W63" s="228">
        <f t="shared" si="7"/>
        <v>5.0000000000000001E-4</v>
      </c>
      <c r="X63" s="257" t="s">
        <v>410</v>
      </c>
      <c r="Y63" s="229">
        <f t="shared" si="8"/>
        <v>5.0000000000000001E-4</v>
      </c>
      <c r="Z63" s="185">
        <f t="shared" si="9"/>
        <v>5.0000000000000001E-4</v>
      </c>
    </row>
    <row r="64" spans="3:27" ht="12" x14ac:dyDescent="0.2">
      <c r="C64" s="293"/>
      <c r="D64" s="301" t="s">
        <v>256</v>
      </c>
      <c r="E64" s="296"/>
      <c r="F64" s="296"/>
      <c r="G64" s="36" t="s">
        <v>235</v>
      </c>
      <c r="H64" s="30"/>
      <c r="I64" s="38" t="s">
        <v>135</v>
      </c>
      <c r="J64" s="30"/>
      <c r="K64" s="30"/>
      <c r="L64" s="126">
        <v>5.9999999999999995E-4</v>
      </c>
      <c r="M64" s="30"/>
      <c r="N64" s="30"/>
      <c r="O64" s="185"/>
      <c r="P64" s="30"/>
      <c r="Q64" s="30"/>
      <c r="R64" s="185">
        <v>5.9999999999999995E-4</v>
      </c>
      <c r="S64" s="30"/>
      <c r="T64" s="255">
        <v>0</v>
      </c>
      <c r="U64" s="256" t="s">
        <v>452</v>
      </c>
      <c r="V64" s="167">
        <v>2</v>
      </c>
      <c r="W64" s="228">
        <f t="shared" si="7"/>
        <v>5.9999999999999995E-4</v>
      </c>
      <c r="X64" s="257" t="s">
        <v>410</v>
      </c>
      <c r="Y64" s="229">
        <f t="shared" si="8"/>
        <v>5.9999999999999995E-4</v>
      </c>
      <c r="Z64" s="185">
        <f t="shared" si="9"/>
        <v>5.9999999999999995E-4</v>
      </c>
    </row>
    <row r="65" spans="3:30" ht="12" x14ac:dyDescent="0.2">
      <c r="C65" s="293"/>
      <c r="D65" s="307" t="s">
        <v>257</v>
      </c>
      <c r="E65" s="298"/>
      <c r="F65" s="298"/>
      <c r="G65" s="71" t="s">
        <v>235</v>
      </c>
      <c r="H65" s="72"/>
      <c r="I65" s="118" t="s">
        <v>135</v>
      </c>
      <c r="J65" s="72"/>
      <c r="K65" s="72"/>
      <c r="L65" s="127">
        <v>1E-3</v>
      </c>
      <c r="M65" s="72"/>
      <c r="N65" s="72"/>
      <c r="O65" s="232"/>
      <c r="P65" s="72"/>
      <c r="Q65" s="72"/>
      <c r="R65" s="232">
        <v>1E-3</v>
      </c>
      <c r="S65" s="72"/>
      <c r="T65" s="262">
        <v>0</v>
      </c>
      <c r="U65" s="273" t="s">
        <v>452</v>
      </c>
      <c r="V65" s="227">
        <v>2</v>
      </c>
      <c r="W65" s="230">
        <f t="shared" si="7"/>
        <v>1E-3</v>
      </c>
      <c r="X65" s="263" t="s">
        <v>410</v>
      </c>
      <c r="Y65" s="231">
        <f t="shared" si="8"/>
        <v>1E-3</v>
      </c>
      <c r="Z65" s="232">
        <f t="shared" si="9"/>
        <v>1E-3</v>
      </c>
    </row>
    <row r="66" spans="3:30" ht="12" x14ac:dyDescent="0.2">
      <c r="C66" s="293"/>
      <c r="D66" s="301" t="s">
        <v>258</v>
      </c>
      <c r="E66" s="296"/>
      <c r="F66" s="296"/>
      <c r="G66" s="36" t="s">
        <v>235</v>
      </c>
      <c r="H66" s="30"/>
      <c r="I66" s="38" t="s">
        <v>135</v>
      </c>
      <c r="J66" s="30"/>
      <c r="K66" s="30"/>
      <c r="L66" s="126">
        <v>5.0000000000000001E-4</v>
      </c>
      <c r="M66" s="30"/>
      <c r="N66" s="30"/>
      <c r="O66" s="185"/>
      <c r="P66" s="30"/>
      <c r="Q66" s="30"/>
      <c r="R66" s="185">
        <v>5.0000000000000001E-4</v>
      </c>
      <c r="S66" s="30"/>
      <c r="T66" s="255">
        <v>0</v>
      </c>
      <c r="U66" s="256" t="s">
        <v>452</v>
      </c>
      <c r="V66" s="167">
        <v>2</v>
      </c>
      <c r="W66" s="228">
        <f t="shared" si="7"/>
        <v>5.0000000000000001E-4</v>
      </c>
      <c r="X66" s="257" t="s">
        <v>410</v>
      </c>
      <c r="Y66" s="229">
        <f t="shared" si="8"/>
        <v>5.0000000000000001E-4</v>
      </c>
      <c r="Z66" s="185">
        <f t="shared" si="9"/>
        <v>5.0000000000000001E-4</v>
      </c>
    </row>
    <row r="67" spans="3:30" ht="12" x14ac:dyDescent="0.2">
      <c r="C67" s="293"/>
      <c r="D67" s="301" t="s">
        <v>259</v>
      </c>
      <c r="E67" s="296"/>
      <c r="F67" s="296"/>
      <c r="G67" s="36" t="s">
        <v>235</v>
      </c>
      <c r="H67" s="30"/>
      <c r="I67" s="38" t="s">
        <v>135</v>
      </c>
      <c r="J67" s="30"/>
      <c r="K67" s="30"/>
      <c r="L67" s="126">
        <v>2.0000000000000001E-4</v>
      </c>
      <c r="M67" s="30"/>
      <c r="N67" s="30"/>
      <c r="O67" s="185" t="s">
        <v>402</v>
      </c>
      <c r="P67" s="30"/>
      <c r="Q67" s="30"/>
      <c r="R67" s="185"/>
      <c r="S67" s="30"/>
      <c r="T67" s="255">
        <v>0</v>
      </c>
      <c r="U67" s="256" t="s">
        <v>452</v>
      </c>
      <c r="V67" s="167">
        <v>1</v>
      </c>
      <c r="W67" s="233"/>
      <c r="X67" s="257"/>
      <c r="Y67" s="234"/>
      <c r="Z67" s="126"/>
    </row>
    <row r="68" spans="3:30" ht="12" x14ac:dyDescent="0.2">
      <c r="C68" s="293"/>
      <c r="D68" s="301" t="s">
        <v>260</v>
      </c>
      <c r="E68" s="296"/>
      <c r="F68" s="296"/>
      <c r="G68" s="36" t="s">
        <v>235</v>
      </c>
      <c r="H68" s="30"/>
      <c r="I68" s="38" t="s">
        <v>135</v>
      </c>
      <c r="J68" s="30"/>
      <c r="K68" s="30"/>
      <c r="L68" s="126">
        <v>5.9999999999999995E-4</v>
      </c>
      <c r="M68" s="30"/>
      <c r="N68" s="30"/>
      <c r="O68" s="185" t="s">
        <v>402</v>
      </c>
      <c r="P68" s="30"/>
      <c r="Q68" s="30"/>
      <c r="R68" s="185"/>
      <c r="S68" s="30"/>
      <c r="T68" s="255">
        <v>0</v>
      </c>
      <c r="U68" s="256" t="s">
        <v>452</v>
      </c>
      <c r="V68" s="167">
        <v>1</v>
      </c>
      <c r="W68" s="233"/>
      <c r="X68" s="257"/>
      <c r="Y68" s="234"/>
      <c r="Z68" s="126"/>
    </row>
    <row r="69" spans="3:30" ht="12" x14ac:dyDescent="0.2">
      <c r="C69" s="293"/>
      <c r="D69" s="307" t="s">
        <v>261</v>
      </c>
      <c r="E69" s="298"/>
      <c r="F69" s="298"/>
      <c r="G69" s="71" t="s">
        <v>235</v>
      </c>
      <c r="H69" s="72"/>
      <c r="I69" s="118" t="s">
        <v>135</v>
      </c>
      <c r="J69" s="72"/>
      <c r="K69" s="72"/>
      <c r="L69" s="193">
        <v>2.9999999999999997E-4</v>
      </c>
      <c r="M69" s="72"/>
      <c r="N69" s="72"/>
      <c r="O69" s="245" t="s">
        <v>402</v>
      </c>
      <c r="P69" s="72"/>
      <c r="Q69" s="72"/>
      <c r="R69" s="245"/>
      <c r="S69" s="72"/>
      <c r="T69" s="262">
        <v>0</v>
      </c>
      <c r="U69" s="273" t="s">
        <v>452</v>
      </c>
      <c r="V69" s="227">
        <v>1</v>
      </c>
      <c r="W69" s="235"/>
      <c r="X69" s="263"/>
      <c r="Y69" s="236"/>
      <c r="Z69" s="193"/>
    </row>
    <row r="70" spans="3:30" ht="12" x14ac:dyDescent="0.2">
      <c r="C70" s="293"/>
      <c r="D70" s="301" t="s">
        <v>262</v>
      </c>
      <c r="E70" s="296"/>
      <c r="F70" s="296"/>
      <c r="G70" s="36" t="s">
        <v>235</v>
      </c>
      <c r="H70" s="30"/>
      <c r="I70" s="38" t="s">
        <v>135</v>
      </c>
      <c r="J70" s="30"/>
      <c r="K70" s="30"/>
      <c r="L70" s="115">
        <v>2E-3</v>
      </c>
      <c r="M70" s="30"/>
      <c r="N70" s="30"/>
      <c r="O70" s="183" t="s">
        <v>402</v>
      </c>
      <c r="P70" s="30"/>
      <c r="Q70" s="30"/>
      <c r="R70" s="183"/>
      <c r="S70" s="30"/>
      <c r="T70" s="255">
        <v>0</v>
      </c>
      <c r="U70" s="256" t="s">
        <v>452</v>
      </c>
      <c r="V70" s="167">
        <v>1</v>
      </c>
      <c r="W70" s="237"/>
      <c r="X70" s="257"/>
      <c r="Y70" s="238"/>
      <c r="Z70" s="115"/>
    </row>
    <row r="71" spans="3:30" ht="12" x14ac:dyDescent="0.2">
      <c r="C71" s="293"/>
      <c r="D71" s="301" t="s">
        <v>50</v>
      </c>
      <c r="E71" s="296"/>
      <c r="F71" s="296"/>
      <c r="G71" s="36" t="s">
        <v>235</v>
      </c>
      <c r="H71" s="30"/>
      <c r="I71" s="38" t="s">
        <v>135</v>
      </c>
      <c r="J71" s="30"/>
      <c r="K71" s="30"/>
      <c r="L71" s="115">
        <v>1E-3</v>
      </c>
      <c r="M71" s="30"/>
      <c r="N71" s="30"/>
      <c r="O71" s="183"/>
      <c r="P71" s="30"/>
      <c r="Q71" s="30"/>
      <c r="R71" s="183">
        <v>1E-3</v>
      </c>
      <c r="S71" s="30"/>
      <c r="T71" s="255">
        <v>0</v>
      </c>
      <c r="U71" s="256" t="s">
        <v>452</v>
      </c>
      <c r="V71" s="167">
        <v>2</v>
      </c>
      <c r="W71" s="225">
        <f t="shared" si="7"/>
        <v>1E-3</v>
      </c>
      <c r="X71" s="257" t="s">
        <v>410</v>
      </c>
      <c r="Y71" s="226">
        <f t="shared" si="8"/>
        <v>1E-3</v>
      </c>
      <c r="Z71" s="183">
        <f t="shared" si="9"/>
        <v>1E-3</v>
      </c>
    </row>
    <row r="72" spans="3:30" ht="12" x14ac:dyDescent="0.2">
      <c r="C72" s="293"/>
      <c r="D72" s="301" t="s">
        <v>263</v>
      </c>
      <c r="E72" s="296"/>
      <c r="F72" s="296"/>
      <c r="G72" s="36" t="s">
        <v>235</v>
      </c>
      <c r="H72" s="30"/>
      <c r="I72" s="38" t="s">
        <v>135</v>
      </c>
      <c r="J72" s="30"/>
      <c r="K72" s="30"/>
      <c r="L72" s="115">
        <v>2E-3</v>
      </c>
      <c r="M72" s="30"/>
      <c r="N72" s="30"/>
      <c r="O72" s="183"/>
      <c r="P72" s="30"/>
      <c r="Q72" s="30"/>
      <c r="R72" s="183">
        <v>2E-3</v>
      </c>
      <c r="S72" s="30"/>
      <c r="T72" s="255">
        <v>0</v>
      </c>
      <c r="U72" s="256" t="s">
        <v>452</v>
      </c>
      <c r="V72" s="167">
        <v>2</v>
      </c>
      <c r="W72" s="225">
        <f t="shared" si="7"/>
        <v>2E-3</v>
      </c>
      <c r="X72" s="257" t="s">
        <v>410</v>
      </c>
      <c r="Y72" s="226">
        <f t="shared" si="8"/>
        <v>2E-3</v>
      </c>
      <c r="Z72" s="183">
        <f t="shared" si="9"/>
        <v>2E-3</v>
      </c>
    </row>
    <row r="73" spans="3:30" ht="12" x14ac:dyDescent="0.2">
      <c r="C73" s="293"/>
      <c r="D73" s="307" t="s">
        <v>264</v>
      </c>
      <c r="E73" s="298"/>
      <c r="F73" s="298"/>
      <c r="G73" s="71" t="s">
        <v>235</v>
      </c>
      <c r="H73" s="72"/>
      <c r="I73" s="118" t="s">
        <v>135</v>
      </c>
      <c r="J73" s="72"/>
      <c r="K73" s="72"/>
      <c r="L73" s="125">
        <v>2</v>
      </c>
      <c r="M73" s="72"/>
      <c r="N73" s="72"/>
      <c r="O73" s="118"/>
      <c r="P73" s="72"/>
      <c r="Q73" s="72"/>
      <c r="R73" s="118">
        <v>3</v>
      </c>
      <c r="S73" s="72"/>
      <c r="T73" s="262">
        <v>0</v>
      </c>
      <c r="U73" s="273" t="s">
        <v>452</v>
      </c>
      <c r="V73" s="227">
        <v>2</v>
      </c>
      <c r="W73" s="128">
        <f t="shared" si="7"/>
        <v>2</v>
      </c>
      <c r="X73" s="263" t="s">
        <v>410</v>
      </c>
      <c r="Y73" s="129">
        <f t="shared" si="8"/>
        <v>3</v>
      </c>
      <c r="Z73" s="73">
        <f t="shared" si="9"/>
        <v>2.5</v>
      </c>
    </row>
    <row r="74" spans="3:30" ht="12" x14ac:dyDescent="0.2">
      <c r="C74" s="293"/>
      <c r="D74" s="301" t="s">
        <v>265</v>
      </c>
      <c r="E74" s="296"/>
      <c r="F74" s="296"/>
      <c r="G74" s="99" t="s">
        <v>235</v>
      </c>
      <c r="H74" s="100"/>
      <c r="I74" s="130" t="s">
        <v>135</v>
      </c>
      <c r="J74" s="100"/>
      <c r="K74" s="100"/>
      <c r="L74" s="194">
        <v>0.14000000000000001</v>
      </c>
      <c r="M74" s="100"/>
      <c r="N74" s="100"/>
      <c r="O74" s="136"/>
      <c r="P74" s="100"/>
      <c r="Q74" s="100"/>
      <c r="R74" s="136">
        <v>0.09</v>
      </c>
      <c r="S74" s="100"/>
      <c r="T74" s="268">
        <v>0</v>
      </c>
      <c r="U74" s="269" t="s">
        <v>452</v>
      </c>
      <c r="V74" s="169">
        <v>2</v>
      </c>
      <c r="W74" s="134">
        <f t="shared" si="7"/>
        <v>0.09</v>
      </c>
      <c r="X74" s="276" t="s">
        <v>410</v>
      </c>
      <c r="Y74" s="135">
        <f t="shared" si="8"/>
        <v>0.14000000000000001</v>
      </c>
      <c r="Z74" s="136">
        <f t="shared" si="9"/>
        <v>0.115</v>
      </c>
      <c r="AB74" s="175"/>
      <c r="AC74" s="172"/>
      <c r="AD74" s="172"/>
    </row>
    <row r="75" spans="3:30" ht="12" x14ac:dyDescent="0.2">
      <c r="C75" s="293"/>
      <c r="D75" s="301" t="s">
        <v>266</v>
      </c>
      <c r="E75" s="296"/>
      <c r="F75" s="296"/>
      <c r="G75" s="36" t="s">
        <v>235</v>
      </c>
      <c r="H75" s="30"/>
      <c r="I75" s="54" t="s">
        <v>135</v>
      </c>
      <c r="J75" s="30"/>
      <c r="K75" s="30"/>
      <c r="L75" s="156">
        <v>0.04</v>
      </c>
      <c r="M75" s="30"/>
      <c r="N75" s="30"/>
      <c r="O75" s="140"/>
      <c r="P75" s="30"/>
      <c r="Q75" s="30"/>
      <c r="R75" s="140">
        <v>0.03</v>
      </c>
      <c r="S75" s="30"/>
      <c r="T75" s="255">
        <v>0</v>
      </c>
      <c r="U75" s="256" t="s">
        <v>452</v>
      </c>
      <c r="V75" s="167">
        <v>2</v>
      </c>
      <c r="W75" s="138">
        <f t="shared" si="7"/>
        <v>0.03</v>
      </c>
      <c r="X75" s="257" t="s">
        <v>410</v>
      </c>
      <c r="Y75" s="139">
        <f t="shared" si="8"/>
        <v>0.04</v>
      </c>
      <c r="Z75" s="140">
        <f t="shared" si="9"/>
        <v>3.5000000000000003E-2</v>
      </c>
    </row>
    <row r="76" spans="3:30" ht="12" x14ac:dyDescent="0.2">
      <c r="C76" s="294"/>
      <c r="D76" s="308" t="s">
        <v>267</v>
      </c>
      <c r="E76" s="313"/>
      <c r="F76" s="313"/>
      <c r="G76" s="44" t="s">
        <v>235</v>
      </c>
      <c r="H76" s="65"/>
      <c r="I76" s="109" t="s">
        <v>135</v>
      </c>
      <c r="J76" s="65"/>
      <c r="K76" s="65"/>
      <c r="L76" s="195">
        <v>5.0000000000000001E-3</v>
      </c>
      <c r="M76" s="65"/>
      <c r="N76" s="65"/>
      <c r="O76" s="241" t="s">
        <v>402</v>
      </c>
      <c r="P76" s="65"/>
      <c r="Q76" s="65"/>
      <c r="R76" s="241">
        <v>5.0000000000000001E-3</v>
      </c>
      <c r="S76" s="65"/>
      <c r="T76" s="260">
        <v>0</v>
      </c>
      <c r="U76" s="267" t="s">
        <v>452</v>
      </c>
      <c r="V76" s="214">
        <v>2</v>
      </c>
      <c r="W76" s="239">
        <f t="shared" si="7"/>
        <v>5.0000000000000001E-3</v>
      </c>
      <c r="X76" s="261" t="s">
        <v>410</v>
      </c>
      <c r="Y76" s="240">
        <f t="shared" si="8"/>
        <v>5.0000000000000001E-3</v>
      </c>
      <c r="Z76" s="241">
        <f t="shared" si="9"/>
        <v>5.0000000000000001E-3</v>
      </c>
    </row>
    <row r="77" spans="3:30" ht="12" customHeight="1" x14ac:dyDescent="0.2">
      <c r="C77" s="292" t="s">
        <v>55</v>
      </c>
      <c r="D77" s="311" t="s">
        <v>268</v>
      </c>
      <c r="E77" s="300"/>
      <c r="F77" s="300"/>
      <c r="G77" s="58" t="s">
        <v>235</v>
      </c>
      <c r="H77" s="26"/>
      <c r="I77" s="33" t="s">
        <v>135</v>
      </c>
      <c r="J77" s="26"/>
      <c r="K77" s="26"/>
      <c r="L77" s="196">
        <v>0.5</v>
      </c>
      <c r="M77" s="26"/>
      <c r="N77" s="26"/>
      <c r="O77" s="246"/>
      <c r="P77" s="26"/>
      <c r="Q77" s="26"/>
      <c r="R77" s="196">
        <v>0.5</v>
      </c>
      <c r="S77" s="26"/>
      <c r="T77" s="258" t="s">
        <v>450</v>
      </c>
      <c r="U77" s="265" t="s">
        <v>452</v>
      </c>
      <c r="V77" s="215">
        <v>2</v>
      </c>
      <c r="W77" s="145">
        <f>MIN(I77:R77)</f>
        <v>0.5</v>
      </c>
      <c r="X77" s="259" t="s">
        <v>410</v>
      </c>
      <c r="Y77" s="146">
        <f t="shared" si="8"/>
        <v>0.5</v>
      </c>
      <c r="Z77" s="143">
        <f t="shared" si="9"/>
        <v>0.5</v>
      </c>
    </row>
    <row r="78" spans="3:30" ht="12" x14ac:dyDescent="0.2">
      <c r="C78" s="293"/>
      <c r="D78" s="301" t="s">
        <v>269</v>
      </c>
      <c r="E78" s="296"/>
      <c r="F78" s="296"/>
      <c r="G78" s="36" t="s">
        <v>235</v>
      </c>
      <c r="H78" s="30"/>
      <c r="I78" s="38" t="s">
        <v>135</v>
      </c>
      <c r="J78" s="30"/>
      <c r="K78" s="30"/>
      <c r="L78" s="115">
        <v>5.0000000000000001E-3</v>
      </c>
      <c r="M78" s="30"/>
      <c r="N78" s="30"/>
      <c r="O78" s="183" t="s">
        <v>402</v>
      </c>
      <c r="P78" s="30"/>
      <c r="Q78" s="30"/>
      <c r="R78" s="183"/>
      <c r="S78" s="30"/>
      <c r="T78" s="255" t="s">
        <v>135</v>
      </c>
      <c r="U78" s="256" t="s">
        <v>452</v>
      </c>
      <c r="V78" s="167">
        <f t="shared" ref="V78:V83" si="10">COUNT(I78:R78)</f>
        <v>1</v>
      </c>
      <c r="W78" s="264"/>
      <c r="X78" s="257"/>
      <c r="Y78" s="16"/>
      <c r="Z78" s="17"/>
    </row>
    <row r="79" spans="3:30" ht="12" x14ac:dyDescent="0.2">
      <c r="C79" s="293"/>
      <c r="D79" s="301" t="s">
        <v>270</v>
      </c>
      <c r="E79" s="296"/>
      <c r="F79" s="296"/>
      <c r="G79" s="36" t="s">
        <v>235</v>
      </c>
      <c r="H79" s="30"/>
      <c r="I79" s="38" t="s">
        <v>135</v>
      </c>
      <c r="J79" s="30"/>
      <c r="K79" s="30"/>
      <c r="L79" s="190">
        <v>0.01</v>
      </c>
      <c r="M79" s="30"/>
      <c r="N79" s="30"/>
      <c r="O79" s="116" t="s">
        <v>402</v>
      </c>
      <c r="P79" s="30"/>
      <c r="Q79" s="30"/>
      <c r="R79" s="116"/>
      <c r="S79" s="30"/>
      <c r="T79" s="255" t="s">
        <v>135</v>
      </c>
      <c r="U79" s="256" t="s">
        <v>452</v>
      </c>
      <c r="V79" s="167">
        <f t="shared" si="10"/>
        <v>1</v>
      </c>
      <c r="W79" s="264"/>
      <c r="X79" s="257"/>
      <c r="Y79" s="16"/>
      <c r="Z79" s="17"/>
    </row>
    <row r="80" spans="3:30" ht="12" x14ac:dyDescent="0.2">
      <c r="C80" s="293"/>
      <c r="D80" s="307" t="s">
        <v>271</v>
      </c>
      <c r="E80" s="298"/>
      <c r="F80" s="298"/>
      <c r="G80" s="71" t="s">
        <v>235</v>
      </c>
      <c r="H80" s="72"/>
      <c r="I80" s="118" t="s">
        <v>135</v>
      </c>
      <c r="J80" s="72"/>
      <c r="K80" s="72"/>
      <c r="L80" s="120">
        <v>0.08</v>
      </c>
      <c r="M80" s="72"/>
      <c r="N80" s="72"/>
      <c r="O80" s="123" t="s">
        <v>402</v>
      </c>
      <c r="P80" s="72"/>
      <c r="Q80" s="72"/>
      <c r="R80" s="348"/>
      <c r="S80" s="72"/>
      <c r="T80" s="262" t="s">
        <v>135</v>
      </c>
      <c r="U80" s="273" t="s">
        <v>452</v>
      </c>
      <c r="V80" s="227">
        <f t="shared" si="10"/>
        <v>1</v>
      </c>
      <c r="W80" s="270"/>
      <c r="X80" s="263"/>
      <c r="Y80" s="76"/>
      <c r="Z80" s="77"/>
    </row>
    <row r="81" spans="3:30" ht="12" x14ac:dyDescent="0.2">
      <c r="C81" s="293"/>
      <c r="D81" s="301" t="s">
        <v>272</v>
      </c>
      <c r="E81" s="296"/>
      <c r="F81" s="296"/>
      <c r="G81" s="36" t="s">
        <v>235</v>
      </c>
      <c r="H81" s="100"/>
      <c r="I81" s="101" t="s">
        <v>135</v>
      </c>
      <c r="J81" s="100"/>
      <c r="K81" s="100"/>
      <c r="L81" s="149">
        <v>0.01</v>
      </c>
      <c r="M81" s="100"/>
      <c r="N81" s="100"/>
      <c r="O81" s="247" t="s">
        <v>402</v>
      </c>
      <c r="P81" s="100"/>
      <c r="Q81" s="100"/>
      <c r="R81" s="247"/>
      <c r="S81" s="100"/>
      <c r="T81" s="268" t="s">
        <v>135</v>
      </c>
      <c r="U81" s="269" t="s">
        <v>452</v>
      </c>
      <c r="V81" s="169">
        <f t="shared" si="10"/>
        <v>1</v>
      </c>
      <c r="W81" s="150"/>
      <c r="X81" s="276"/>
      <c r="Y81" s="105"/>
      <c r="Z81" s="133"/>
    </row>
    <row r="82" spans="3:30" ht="12" x14ac:dyDescent="0.2">
      <c r="C82" s="293"/>
      <c r="D82" s="301" t="s">
        <v>61</v>
      </c>
      <c r="E82" s="296"/>
      <c r="F82" s="296"/>
      <c r="G82" s="36" t="s">
        <v>235</v>
      </c>
      <c r="H82" s="30"/>
      <c r="I82" s="38" t="s">
        <v>135</v>
      </c>
      <c r="J82" s="30"/>
      <c r="K82" s="30"/>
      <c r="L82" s="124">
        <v>0.03</v>
      </c>
      <c r="M82" s="30"/>
      <c r="N82" s="30"/>
      <c r="O82" s="248" t="s">
        <v>402</v>
      </c>
      <c r="P82" s="30"/>
      <c r="Q82" s="30"/>
      <c r="R82" s="248"/>
      <c r="S82" s="30"/>
      <c r="T82" s="255" t="s">
        <v>135</v>
      </c>
      <c r="U82" s="256" t="s">
        <v>452</v>
      </c>
      <c r="V82" s="167">
        <f t="shared" si="10"/>
        <v>1</v>
      </c>
      <c r="W82" s="264"/>
      <c r="X82" s="257"/>
      <c r="Y82" s="16"/>
      <c r="Z82" s="17"/>
    </row>
    <row r="83" spans="3:30" ht="12" x14ac:dyDescent="0.2">
      <c r="C83" s="293"/>
      <c r="D83" s="295" t="s">
        <v>62</v>
      </c>
      <c r="E83" s="296"/>
      <c r="F83" s="296"/>
      <c r="G83" s="36" t="s">
        <v>235</v>
      </c>
      <c r="H83" s="17"/>
      <c r="I83" s="39" t="s">
        <v>135</v>
      </c>
      <c r="J83" s="17"/>
      <c r="K83" s="17"/>
      <c r="L83" s="156">
        <v>0.06</v>
      </c>
      <c r="M83" s="17"/>
      <c r="N83" s="17"/>
      <c r="O83" s="156" t="s">
        <v>402</v>
      </c>
      <c r="P83" s="17"/>
      <c r="Q83" s="17"/>
      <c r="R83" s="156"/>
      <c r="S83" s="17"/>
      <c r="T83" s="264" t="s">
        <v>135</v>
      </c>
      <c r="U83" s="257" t="s">
        <v>452</v>
      </c>
      <c r="V83" s="167">
        <f t="shared" si="10"/>
        <v>1</v>
      </c>
      <c r="W83" s="264"/>
      <c r="X83" s="257"/>
      <c r="Y83" s="16"/>
      <c r="Z83" s="17"/>
    </row>
    <row r="84" spans="3:30" ht="12" x14ac:dyDescent="0.2">
      <c r="C84" s="293"/>
      <c r="D84" s="297" t="s">
        <v>64</v>
      </c>
      <c r="E84" s="298"/>
      <c r="F84" s="298"/>
      <c r="G84" s="71" t="s">
        <v>235</v>
      </c>
      <c r="H84" s="77"/>
      <c r="I84" s="125" t="s">
        <v>135</v>
      </c>
      <c r="J84" s="77"/>
      <c r="K84" s="77"/>
      <c r="L84" s="151">
        <v>0.04</v>
      </c>
      <c r="M84" s="77"/>
      <c r="N84" s="77"/>
      <c r="O84" s="151"/>
      <c r="P84" s="77"/>
      <c r="Q84" s="77"/>
      <c r="R84" s="151">
        <v>0.1</v>
      </c>
      <c r="S84" s="77"/>
      <c r="T84" s="270" t="s">
        <v>450</v>
      </c>
      <c r="U84" s="263" t="s">
        <v>452</v>
      </c>
      <c r="V84" s="227">
        <v>2</v>
      </c>
      <c r="W84" s="152">
        <f t="shared" ref="W84:W86" si="11">MIN(I84:R84)</f>
        <v>0.04</v>
      </c>
      <c r="X84" s="263" t="s">
        <v>410</v>
      </c>
      <c r="Y84" s="153">
        <f t="shared" ref="Y84:Y86" si="12">MAX(I84:R84)</f>
        <v>0.1</v>
      </c>
      <c r="Z84" s="151">
        <f t="shared" ref="Z84:Z86" si="13">AVERAGE(I84:R84)</f>
        <v>7.0000000000000007E-2</v>
      </c>
      <c r="AD84" s="172"/>
    </row>
    <row r="85" spans="3:30" ht="12" x14ac:dyDescent="0.2">
      <c r="C85" s="293"/>
      <c r="D85" s="295" t="s">
        <v>66</v>
      </c>
      <c r="E85" s="296"/>
      <c r="F85" s="296"/>
      <c r="G85" s="36" t="s">
        <v>235</v>
      </c>
      <c r="H85" s="17"/>
      <c r="I85" s="39" t="s">
        <v>135</v>
      </c>
      <c r="J85" s="17"/>
      <c r="K85" s="17"/>
      <c r="L85" s="50">
        <v>2</v>
      </c>
      <c r="M85" s="17"/>
      <c r="N85" s="17"/>
      <c r="O85" s="50"/>
      <c r="P85" s="17"/>
      <c r="Q85" s="17"/>
      <c r="R85" s="50">
        <v>3</v>
      </c>
      <c r="S85" s="17"/>
      <c r="T85" s="264" t="s">
        <v>450</v>
      </c>
      <c r="U85" s="257" t="s">
        <v>452</v>
      </c>
      <c r="V85" s="167">
        <v>2</v>
      </c>
      <c r="W85" s="154">
        <f t="shared" si="11"/>
        <v>2</v>
      </c>
      <c r="X85" s="257" t="s">
        <v>410</v>
      </c>
      <c r="Y85" s="155">
        <f t="shared" si="12"/>
        <v>3</v>
      </c>
      <c r="Z85" s="50">
        <f t="shared" si="13"/>
        <v>2.5</v>
      </c>
      <c r="AD85" s="172"/>
    </row>
    <row r="86" spans="3:30" ht="12" x14ac:dyDescent="0.2">
      <c r="C86" s="293"/>
      <c r="D86" s="295" t="s">
        <v>67</v>
      </c>
      <c r="E86" s="296"/>
      <c r="F86" s="296"/>
      <c r="G86" s="36" t="s">
        <v>235</v>
      </c>
      <c r="H86" s="17"/>
      <c r="I86" s="55" t="s">
        <v>135</v>
      </c>
      <c r="J86" s="17"/>
      <c r="K86" s="17"/>
      <c r="L86" s="124">
        <v>0.04</v>
      </c>
      <c r="M86" s="17"/>
      <c r="N86" s="17"/>
      <c r="O86" s="124"/>
      <c r="P86" s="17"/>
      <c r="Q86" s="17"/>
      <c r="R86" s="156">
        <v>7.0000000000000007E-2</v>
      </c>
      <c r="S86" s="17"/>
      <c r="T86" s="264" t="s">
        <v>450</v>
      </c>
      <c r="U86" s="257" t="s">
        <v>452</v>
      </c>
      <c r="V86" s="167">
        <v>2</v>
      </c>
      <c r="W86" s="179">
        <f t="shared" si="11"/>
        <v>0.04</v>
      </c>
      <c r="X86" s="257" t="s">
        <v>410</v>
      </c>
      <c r="Y86" s="158">
        <f t="shared" si="12"/>
        <v>7.0000000000000007E-2</v>
      </c>
      <c r="Z86" s="156">
        <f t="shared" si="13"/>
        <v>5.5000000000000007E-2</v>
      </c>
      <c r="AB86" s="175"/>
      <c r="AD86" s="117"/>
    </row>
    <row r="87" spans="3:30" ht="12" x14ac:dyDescent="0.2">
      <c r="C87" s="294"/>
      <c r="D87" s="295" t="s">
        <v>113</v>
      </c>
      <c r="E87" s="296"/>
      <c r="F87" s="296"/>
      <c r="G87" s="36" t="s">
        <v>155</v>
      </c>
      <c r="H87" s="17"/>
      <c r="I87" s="55" t="s">
        <v>135</v>
      </c>
      <c r="J87" s="17"/>
      <c r="K87" s="17"/>
      <c r="L87" s="156">
        <v>0.45</v>
      </c>
      <c r="M87" s="17"/>
      <c r="N87" s="17"/>
      <c r="O87" s="156" t="s">
        <v>402</v>
      </c>
      <c r="P87" s="17"/>
      <c r="Q87" s="17"/>
      <c r="R87" s="17"/>
      <c r="S87" s="17"/>
      <c r="T87" s="264" t="s">
        <v>450</v>
      </c>
      <c r="U87" s="257" t="s">
        <v>452</v>
      </c>
      <c r="V87" s="167">
        <v>1</v>
      </c>
      <c r="W87" s="264"/>
      <c r="X87" s="257"/>
      <c r="Y87" s="16"/>
      <c r="Z87" s="17"/>
    </row>
    <row r="88" spans="3:30" ht="12" x14ac:dyDescent="0.2">
      <c r="C88" s="292" t="s">
        <v>70</v>
      </c>
      <c r="D88" s="311" t="s">
        <v>273</v>
      </c>
      <c r="E88" s="300"/>
      <c r="F88" s="300"/>
      <c r="G88" s="58" t="s">
        <v>155</v>
      </c>
      <c r="H88" s="26"/>
      <c r="I88" s="26"/>
      <c r="J88" s="26"/>
      <c r="K88" s="26"/>
      <c r="L88" s="27"/>
      <c r="M88" s="26"/>
      <c r="N88" s="26"/>
      <c r="O88" s="26"/>
      <c r="P88" s="26"/>
      <c r="Q88" s="26"/>
      <c r="R88" s="26"/>
      <c r="S88" s="26"/>
      <c r="T88" s="258" t="s">
        <v>402</v>
      </c>
      <c r="U88" s="265" t="s">
        <v>402</v>
      </c>
      <c r="V88" s="215" t="s">
        <v>402</v>
      </c>
      <c r="W88" s="274"/>
      <c r="X88" s="259"/>
      <c r="Y88" s="29"/>
      <c r="Z88" s="27"/>
    </row>
    <row r="89" spans="3:30" ht="12" x14ac:dyDescent="0.2">
      <c r="C89" s="293"/>
      <c r="D89" s="301" t="s">
        <v>274</v>
      </c>
      <c r="E89" s="296"/>
      <c r="F89" s="296"/>
      <c r="G89" s="36" t="s">
        <v>155</v>
      </c>
      <c r="H89" s="30"/>
      <c r="I89" s="30"/>
      <c r="J89" s="30"/>
      <c r="K89" s="30"/>
      <c r="L89" s="17"/>
      <c r="M89" s="30"/>
      <c r="N89" s="30"/>
      <c r="O89" s="30"/>
      <c r="P89" s="30"/>
      <c r="Q89" s="30"/>
      <c r="R89" s="30"/>
      <c r="S89" s="30"/>
      <c r="T89" s="255" t="s">
        <v>402</v>
      </c>
      <c r="U89" s="256" t="s">
        <v>402</v>
      </c>
      <c r="V89" s="167" t="s">
        <v>402</v>
      </c>
      <c r="W89" s="264"/>
      <c r="X89" s="257"/>
      <c r="Y89" s="16"/>
      <c r="Z89" s="17"/>
    </row>
    <row r="90" spans="3:30" ht="12" x14ac:dyDescent="0.2">
      <c r="C90" s="293"/>
      <c r="D90" s="301" t="s">
        <v>275</v>
      </c>
      <c r="E90" s="296"/>
      <c r="F90" s="296"/>
      <c r="G90" s="36" t="s">
        <v>155</v>
      </c>
      <c r="H90" s="30"/>
      <c r="I90" s="30"/>
      <c r="J90" s="30"/>
      <c r="K90" s="30"/>
      <c r="L90" s="17"/>
      <c r="M90" s="30"/>
      <c r="N90" s="30"/>
      <c r="O90" s="30"/>
      <c r="P90" s="30"/>
      <c r="Q90" s="30"/>
      <c r="R90" s="30"/>
      <c r="S90" s="30"/>
      <c r="T90" s="255" t="s">
        <v>402</v>
      </c>
      <c r="U90" s="256" t="s">
        <v>402</v>
      </c>
      <c r="V90" s="167" t="s">
        <v>402</v>
      </c>
      <c r="W90" s="264"/>
      <c r="X90" s="257"/>
      <c r="Y90" s="16"/>
      <c r="Z90" s="17"/>
    </row>
    <row r="91" spans="3:30" ht="12" x14ac:dyDescent="0.2">
      <c r="C91" s="293"/>
      <c r="D91" s="301" t="s">
        <v>276</v>
      </c>
      <c r="E91" s="296"/>
      <c r="F91" s="296"/>
      <c r="G91" s="36" t="s">
        <v>155</v>
      </c>
      <c r="H91" s="30"/>
      <c r="I91" s="30"/>
      <c r="J91" s="30"/>
      <c r="K91" s="30"/>
      <c r="L91" s="17"/>
      <c r="M91" s="30"/>
      <c r="N91" s="30"/>
      <c r="O91" s="30"/>
      <c r="P91" s="30"/>
      <c r="Q91" s="30"/>
      <c r="R91" s="30"/>
      <c r="S91" s="30"/>
      <c r="T91" s="255" t="s">
        <v>402</v>
      </c>
      <c r="U91" s="256" t="s">
        <v>402</v>
      </c>
      <c r="V91" s="167" t="s">
        <v>402</v>
      </c>
      <c r="W91" s="264"/>
      <c r="X91" s="257"/>
      <c r="Y91" s="16"/>
      <c r="Z91" s="17"/>
    </row>
    <row r="92" spans="3:30" ht="10.5" customHeight="1" x14ac:dyDescent="0.2">
      <c r="C92" s="294"/>
      <c r="D92" s="308" t="s">
        <v>277</v>
      </c>
      <c r="E92" s="303"/>
      <c r="F92" s="303"/>
      <c r="G92" s="44" t="s">
        <v>155</v>
      </c>
      <c r="H92" s="65"/>
      <c r="I92" s="65"/>
      <c r="J92" s="65"/>
      <c r="K92" s="65"/>
      <c r="L92" s="25"/>
      <c r="M92" s="65"/>
      <c r="N92" s="65"/>
      <c r="O92" s="65"/>
      <c r="P92" s="65"/>
      <c r="Q92" s="65"/>
      <c r="R92" s="65"/>
      <c r="S92" s="65"/>
      <c r="T92" s="260" t="s">
        <v>402</v>
      </c>
      <c r="U92" s="267" t="s">
        <v>402</v>
      </c>
      <c r="V92" s="214" t="s">
        <v>402</v>
      </c>
      <c r="W92" s="275"/>
      <c r="X92" s="261"/>
      <c r="Y92" s="24"/>
      <c r="Z92" s="25"/>
    </row>
    <row r="93" spans="3:30" ht="10.5" customHeight="1" x14ac:dyDescent="0.2">
      <c r="C93" s="292" t="s">
        <v>76</v>
      </c>
      <c r="D93" s="311" t="s">
        <v>278</v>
      </c>
      <c r="E93" s="300"/>
      <c r="F93" s="300"/>
      <c r="G93" s="58" t="s">
        <v>155</v>
      </c>
      <c r="H93" s="26"/>
      <c r="I93" s="26"/>
      <c r="J93" s="26"/>
      <c r="K93" s="26"/>
      <c r="L93" s="27" t="s">
        <v>429</v>
      </c>
      <c r="M93" s="26"/>
      <c r="N93" s="26"/>
      <c r="O93" s="26" t="s">
        <v>402</v>
      </c>
      <c r="P93" s="26"/>
      <c r="Q93" s="26"/>
      <c r="R93" s="26"/>
      <c r="S93" s="26"/>
      <c r="T93" s="258">
        <v>0</v>
      </c>
      <c r="U93" s="265" t="s">
        <v>452</v>
      </c>
      <c r="V93" s="215">
        <v>1</v>
      </c>
      <c r="W93" s="274"/>
      <c r="X93" s="259"/>
      <c r="Y93" s="29"/>
      <c r="Z93" s="27"/>
    </row>
    <row r="94" spans="3:30" ht="12" x14ac:dyDescent="0.2">
      <c r="C94" s="293"/>
      <c r="D94" s="301" t="s">
        <v>279</v>
      </c>
      <c r="E94" s="296"/>
      <c r="F94" s="296"/>
      <c r="G94" s="36" t="s">
        <v>155</v>
      </c>
      <c r="H94" s="30"/>
      <c r="I94" s="30"/>
      <c r="J94" s="30"/>
      <c r="K94" s="30"/>
      <c r="L94" s="17" t="s">
        <v>384</v>
      </c>
      <c r="M94" s="30"/>
      <c r="N94" s="30"/>
      <c r="O94" s="30" t="s">
        <v>402</v>
      </c>
      <c r="P94" s="30"/>
      <c r="Q94" s="30"/>
      <c r="R94" s="30"/>
      <c r="S94" s="30"/>
      <c r="T94" s="255">
        <v>0</v>
      </c>
      <c r="U94" s="256" t="s">
        <v>452</v>
      </c>
      <c r="V94" s="167">
        <v>1</v>
      </c>
      <c r="W94" s="264"/>
      <c r="X94" s="257"/>
      <c r="Y94" s="16"/>
      <c r="Z94" s="17"/>
    </row>
    <row r="95" spans="3:30" ht="12" x14ac:dyDescent="0.2">
      <c r="C95" s="293"/>
      <c r="D95" s="301" t="s">
        <v>280</v>
      </c>
      <c r="E95" s="296"/>
      <c r="F95" s="296"/>
      <c r="G95" s="36" t="s">
        <v>155</v>
      </c>
      <c r="H95" s="30"/>
      <c r="I95" s="30"/>
      <c r="J95" s="30"/>
      <c r="K95" s="30"/>
      <c r="L95" s="17" t="s">
        <v>429</v>
      </c>
      <c r="M95" s="30"/>
      <c r="N95" s="30"/>
      <c r="O95" s="30" t="s">
        <v>402</v>
      </c>
      <c r="P95" s="30"/>
      <c r="Q95" s="30"/>
      <c r="R95" s="30"/>
      <c r="S95" s="30"/>
      <c r="T95" s="255">
        <v>0</v>
      </c>
      <c r="U95" s="256" t="s">
        <v>452</v>
      </c>
      <c r="V95" s="167">
        <v>1</v>
      </c>
      <c r="W95" s="264"/>
      <c r="X95" s="257"/>
      <c r="Y95" s="16"/>
      <c r="Z95" s="17"/>
    </row>
    <row r="96" spans="3:30" ht="12" x14ac:dyDescent="0.2">
      <c r="C96" s="293"/>
      <c r="D96" s="307" t="s">
        <v>281</v>
      </c>
      <c r="E96" s="298"/>
      <c r="F96" s="298"/>
      <c r="G96" s="71" t="s">
        <v>155</v>
      </c>
      <c r="H96" s="72"/>
      <c r="I96" s="72"/>
      <c r="J96" s="72"/>
      <c r="K96" s="72"/>
      <c r="L96" s="77" t="s">
        <v>430</v>
      </c>
      <c r="M96" s="72"/>
      <c r="N96" s="72"/>
      <c r="O96" s="72" t="s">
        <v>402</v>
      </c>
      <c r="P96" s="72"/>
      <c r="Q96" s="72"/>
      <c r="R96" s="72"/>
      <c r="S96" s="72"/>
      <c r="T96" s="262">
        <v>0</v>
      </c>
      <c r="U96" s="273" t="s">
        <v>452</v>
      </c>
      <c r="V96" s="227">
        <v>1</v>
      </c>
      <c r="W96" s="270"/>
      <c r="X96" s="263"/>
      <c r="Y96" s="76"/>
      <c r="Z96" s="77"/>
    </row>
    <row r="97" spans="3:26" ht="12" x14ac:dyDescent="0.2">
      <c r="C97" s="293"/>
      <c r="D97" s="301" t="s">
        <v>282</v>
      </c>
      <c r="E97" s="296"/>
      <c r="F97" s="296"/>
      <c r="G97" s="36" t="s">
        <v>155</v>
      </c>
      <c r="H97" s="30"/>
      <c r="I97" s="30"/>
      <c r="J97" s="30"/>
      <c r="K97" s="30"/>
      <c r="L97" s="17" t="s">
        <v>431</v>
      </c>
      <c r="M97" s="30"/>
      <c r="N97" s="30"/>
      <c r="O97" s="30" t="s">
        <v>402</v>
      </c>
      <c r="P97" s="30"/>
      <c r="Q97" s="30"/>
      <c r="R97" s="30"/>
      <c r="S97" s="30"/>
      <c r="T97" s="255">
        <v>0</v>
      </c>
      <c r="U97" s="256" t="s">
        <v>452</v>
      </c>
      <c r="V97" s="167">
        <v>1</v>
      </c>
      <c r="W97" s="264"/>
      <c r="X97" s="257"/>
      <c r="Y97" s="16"/>
      <c r="Z97" s="17"/>
    </row>
    <row r="98" spans="3:26" ht="12" x14ac:dyDescent="0.2">
      <c r="C98" s="293"/>
      <c r="D98" s="301" t="s">
        <v>283</v>
      </c>
      <c r="E98" s="296"/>
      <c r="F98" s="296"/>
      <c r="G98" s="36" t="s">
        <v>155</v>
      </c>
      <c r="H98" s="30"/>
      <c r="I98" s="30"/>
      <c r="J98" s="30"/>
      <c r="K98" s="30"/>
      <c r="L98" s="17" t="s">
        <v>385</v>
      </c>
      <c r="M98" s="30"/>
      <c r="N98" s="30"/>
      <c r="O98" s="30" t="s">
        <v>402</v>
      </c>
      <c r="P98" s="30"/>
      <c r="Q98" s="30"/>
      <c r="R98" s="30"/>
      <c r="S98" s="30"/>
      <c r="T98" s="255">
        <v>0</v>
      </c>
      <c r="U98" s="256" t="s">
        <v>452</v>
      </c>
      <c r="V98" s="167">
        <v>1</v>
      </c>
      <c r="W98" s="264"/>
      <c r="X98" s="257"/>
      <c r="Y98" s="16"/>
      <c r="Z98" s="17"/>
    </row>
    <row r="99" spans="3:26" ht="12" x14ac:dyDescent="0.2">
      <c r="C99" s="293"/>
      <c r="D99" s="301" t="s">
        <v>284</v>
      </c>
      <c r="E99" s="296"/>
      <c r="F99" s="296"/>
      <c r="G99" s="36" t="s">
        <v>155</v>
      </c>
      <c r="H99" s="30"/>
      <c r="I99" s="30"/>
      <c r="J99" s="30"/>
      <c r="K99" s="30"/>
      <c r="L99" s="17" t="s">
        <v>378</v>
      </c>
      <c r="M99" s="30"/>
      <c r="N99" s="30"/>
      <c r="O99" s="30" t="s">
        <v>402</v>
      </c>
      <c r="P99" s="30"/>
      <c r="Q99" s="30"/>
      <c r="R99" s="30"/>
      <c r="S99" s="30"/>
      <c r="T99" s="255">
        <v>0</v>
      </c>
      <c r="U99" s="256" t="s">
        <v>452</v>
      </c>
      <c r="V99" s="167">
        <v>1</v>
      </c>
      <c r="W99" s="264"/>
      <c r="X99" s="257"/>
      <c r="Y99" s="16"/>
      <c r="Z99" s="17"/>
    </row>
    <row r="100" spans="3:26" ht="12" x14ac:dyDescent="0.2">
      <c r="C100" s="293"/>
      <c r="D100" s="307" t="s">
        <v>285</v>
      </c>
      <c r="E100" s="298"/>
      <c r="F100" s="298"/>
      <c r="G100" s="71" t="s">
        <v>155</v>
      </c>
      <c r="H100" s="72"/>
      <c r="I100" s="72"/>
      <c r="J100" s="72"/>
      <c r="K100" s="72"/>
      <c r="L100" s="77" t="s">
        <v>384</v>
      </c>
      <c r="M100" s="72"/>
      <c r="N100" s="72"/>
      <c r="O100" s="72" t="s">
        <v>402</v>
      </c>
      <c r="P100" s="72"/>
      <c r="Q100" s="72"/>
      <c r="R100" s="72"/>
      <c r="S100" s="72"/>
      <c r="T100" s="262">
        <v>0</v>
      </c>
      <c r="U100" s="273" t="s">
        <v>452</v>
      </c>
      <c r="V100" s="227">
        <v>1</v>
      </c>
      <c r="W100" s="270"/>
      <c r="X100" s="263"/>
      <c r="Y100" s="76"/>
      <c r="Z100" s="77"/>
    </row>
    <row r="101" spans="3:26" ht="12" x14ac:dyDescent="0.2">
      <c r="C101" s="293"/>
      <c r="D101" s="301" t="s">
        <v>286</v>
      </c>
      <c r="E101" s="296"/>
      <c r="F101" s="296"/>
      <c r="G101" s="36" t="s">
        <v>155</v>
      </c>
      <c r="H101" s="30"/>
      <c r="I101" s="30"/>
      <c r="J101" s="30"/>
      <c r="K101" s="30"/>
      <c r="L101" s="17" t="s">
        <v>384</v>
      </c>
      <c r="M101" s="30"/>
      <c r="N101" s="30"/>
      <c r="O101" s="30" t="s">
        <v>402</v>
      </c>
      <c r="P101" s="30"/>
      <c r="Q101" s="30"/>
      <c r="R101" s="30"/>
      <c r="S101" s="30"/>
      <c r="T101" s="255">
        <v>0</v>
      </c>
      <c r="U101" s="256" t="s">
        <v>452</v>
      </c>
      <c r="V101" s="167">
        <v>1</v>
      </c>
      <c r="W101" s="264"/>
      <c r="X101" s="257"/>
      <c r="Y101" s="16"/>
      <c r="Z101" s="17"/>
    </row>
    <row r="102" spans="3:26" ht="12" x14ac:dyDescent="0.2">
      <c r="C102" s="293"/>
      <c r="D102" s="301" t="s">
        <v>287</v>
      </c>
      <c r="E102" s="296"/>
      <c r="F102" s="296"/>
      <c r="G102" s="36" t="s">
        <v>155</v>
      </c>
      <c r="H102" s="30"/>
      <c r="I102" s="30"/>
      <c r="J102" s="30"/>
      <c r="K102" s="30"/>
      <c r="L102" s="17" t="s">
        <v>384</v>
      </c>
      <c r="M102" s="30"/>
      <c r="N102" s="30"/>
      <c r="O102" s="30" t="s">
        <v>402</v>
      </c>
      <c r="P102" s="30"/>
      <c r="Q102" s="30"/>
      <c r="R102" s="30"/>
      <c r="S102" s="30"/>
      <c r="T102" s="255">
        <v>0</v>
      </c>
      <c r="U102" s="256" t="s">
        <v>452</v>
      </c>
      <c r="V102" s="167">
        <v>1</v>
      </c>
      <c r="W102" s="264"/>
      <c r="X102" s="257"/>
      <c r="Y102" s="16"/>
      <c r="Z102" s="17"/>
    </row>
    <row r="103" spans="3:26" ht="12" x14ac:dyDescent="0.2">
      <c r="C103" s="293"/>
      <c r="D103" s="301" t="s">
        <v>288</v>
      </c>
      <c r="E103" s="296"/>
      <c r="F103" s="296"/>
      <c r="G103" s="36" t="s">
        <v>155</v>
      </c>
      <c r="H103" s="30"/>
      <c r="I103" s="30"/>
      <c r="J103" s="30"/>
      <c r="K103" s="30"/>
      <c r="L103" s="17" t="s">
        <v>431</v>
      </c>
      <c r="M103" s="30"/>
      <c r="N103" s="30"/>
      <c r="O103" s="30" t="s">
        <v>402</v>
      </c>
      <c r="P103" s="30"/>
      <c r="Q103" s="30"/>
      <c r="R103" s="30"/>
      <c r="S103" s="30"/>
      <c r="T103" s="255">
        <v>0</v>
      </c>
      <c r="U103" s="256" t="s">
        <v>452</v>
      </c>
      <c r="V103" s="167">
        <v>1</v>
      </c>
      <c r="W103" s="264"/>
      <c r="X103" s="257"/>
      <c r="Y103" s="16"/>
      <c r="Z103" s="17"/>
    </row>
    <row r="104" spans="3:26" ht="12" x14ac:dyDescent="0.2">
      <c r="C104" s="293"/>
      <c r="D104" s="301" t="s">
        <v>289</v>
      </c>
      <c r="E104" s="304"/>
      <c r="F104" s="304"/>
      <c r="G104" s="71" t="s">
        <v>155</v>
      </c>
      <c r="H104" s="72"/>
      <c r="I104" s="72"/>
      <c r="J104" s="72"/>
      <c r="K104" s="72"/>
      <c r="L104" s="77" t="s">
        <v>386</v>
      </c>
      <c r="M104" s="72"/>
      <c r="N104" s="72"/>
      <c r="O104" s="72" t="s">
        <v>402</v>
      </c>
      <c r="P104" s="72"/>
      <c r="Q104" s="72"/>
      <c r="R104" s="72"/>
      <c r="S104" s="72"/>
      <c r="T104" s="262">
        <v>0</v>
      </c>
      <c r="U104" s="273" t="s">
        <v>452</v>
      </c>
      <c r="V104" s="227">
        <v>1</v>
      </c>
      <c r="W104" s="270"/>
      <c r="X104" s="263"/>
      <c r="Y104" s="76"/>
      <c r="Z104" s="77"/>
    </row>
    <row r="105" spans="3:26" ht="12" x14ac:dyDescent="0.2">
      <c r="C105" s="293"/>
      <c r="D105" s="305" t="s">
        <v>290</v>
      </c>
      <c r="E105" s="306"/>
      <c r="F105" s="306"/>
      <c r="G105" s="36" t="s">
        <v>155</v>
      </c>
      <c r="H105" s="30"/>
      <c r="I105" s="30"/>
      <c r="J105" s="30"/>
      <c r="K105" s="30"/>
      <c r="L105" s="17" t="s">
        <v>431</v>
      </c>
      <c r="M105" s="30"/>
      <c r="N105" s="30"/>
      <c r="O105" s="30" t="s">
        <v>402</v>
      </c>
      <c r="P105" s="30"/>
      <c r="Q105" s="30"/>
      <c r="R105" s="30"/>
      <c r="S105" s="30"/>
      <c r="T105" s="255">
        <v>0</v>
      </c>
      <c r="U105" s="256" t="s">
        <v>452</v>
      </c>
      <c r="V105" s="167">
        <v>1</v>
      </c>
      <c r="W105" s="264"/>
      <c r="X105" s="257"/>
      <c r="Y105" s="16"/>
      <c r="Z105" s="17"/>
    </row>
    <row r="106" spans="3:26" ht="12" x14ac:dyDescent="0.2">
      <c r="C106" s="293"/>
      <c r="D106" s="301" t="s">
        <v>291</v>
      </c>
      <c r="E106" s="296"/>
      <c r="F106" s="296"/>
      <c r="G106" s="36" t="s">
        <v>155</v>
      </c>
      <c r="H106" s="30"/>
      <c r="I106" s="30"/>
      <c r="J106" s="30"/>
      <c r="K106" s="30"/>
      <c r="L106" s="17" t="s">
        <v>382</v>
      </c>
      <c r="M106" s="30"/>
      <c r="N106" s="30"/>
      <c r="O106" s="30" t="s">
        <v>402</v>
      </c>
      <c r="P106" s="30"/>
      <c r="Q106" s="30"/>
      <c r="R106" s="30"/>
      <c r="S106" s="30"/>
      <c r="T106" s="255">
        <v>0</v>
      </c>
      <c r="U106" s="256" t="s">
        <v>452</v>
      </c>
      <c r="V106" s="167">
        <v>1</v>
      </c>
      <c r="W106" s="264"/>
      <c r="X106" s="257"/>
      <c r="Y106" s="16"/>
      <c r="Z106" s="17"/>
    </row>
    <row r="107" spans="3:26" ht="12" x14ac:dyDescent="0.2">
      <c r="C107" s="293"/>
      <c r="D107" s="301" t="s">
        <v>292</v>
      </c>
      <c r="E107" s="296"/>
      <c r="F107" s="296"/>
      <c r="G107" s="36" t="s">
        <v>155</v>
      </c>
      <c r="H107" s="30"/>
      <c r="I107" s="30"/>
      <c r="J107" s="30"/>
      <c r="K107" s="30"/>
      <c r="L107" s="17" t="s">
        <v>431</v>
      </c>
      <c r="M107" s="30"/>
      <c r="N107" s="30"/>
      <c r="O107" s="30" t="s">
        <v>402</v>
      </c>
      <c r="P107" s="30"/>
      <c r="Q107" s="30"/>
      <c r="R107" s="30"/>
      <c r="S107" s="30"/>
      <c r="T107" s="255">
        <v>0</v>
      </c>
      <c r="U107" s="256" t="s">
        <v>452</v>
      </c>
      <c r="V107" s="167">
        <v>1</v>
      </c>
      <c r="W107" s="264"/>
      <c r="X107" s="257"/>
      <c r="Y107" s="16"/>
      <c r="Z107" s="17"/>
    </row>
    <row r="108" spans="3:26" ht="12" x14ac:dyDescent="0.2">
      <c r="C108" s="293"/>
      <c r="D108" s="301" t="s">
        <v>293</v>
      </c>
      <c r="E108" s="296"/>
      <c r="F108" s="296"/>
      <c r="G108" s="71" t="s">
        <v>155</v>
      </c>
      <c r="H108" s="72"/>
      <c r="I108" s="72"/>
      <c r="J108" s="72"/>
      <c r="K108" s="72"/>
      <c r="L108" s="77" t="s">
        <v>432</v>
      </c>
      <c r="M108" s="72"/>
      <c r="N108" s="72"/>
      <c r="O108" s="72" t="s">
        <v>402</v>
      </c>
      <c r="P108" s="72"/>
      <c r="Q108" s="72"/>
      <c r="R108" s="72"/>
      <c r="S108" s="72"/>
      <c r="T108" s="262">
        <v>0</v>
      </c>
      <c r="U108" s="273" t="s">
        <v>452</v>
      </c>
      <c r="V108" s="227">
        <v>1</v>
      </c>
      <c r="W108" s="270"/>
      <c r="X108" s="263"/>
      <c r="Y108" s="76"/>
      <c r="Z108" s="77"/>
    </row>
    <row r="109" spans="3:26" ht="12" x14ac:dyDescent="0.2">
      <c r="C109" s="293"/>
      <c r="D109" s="305" t="s">
        <v>294</v>
      </c>
      <c r="E109" s="306"/>
      <c r="F109" s="306"/>
      <c r="G109" s="36" t="s">
        <v>155</v>
      </c>
      <c r="H109" s="30"/>
      <c r="I109" s="30"/>
      <c r="J109" s="30"/>
      <c r="K109" s="30"/>
      <c r="L109" s="17" t="s">
        <v>433</v>
      </c>
      <c r="M109" s="30"/>
      <c r="N109" s="30"/>
      <c r="O109" s="30" t="s">
        <v>402</v>
      </c>
      <c r="P109" s="30"/>
      <c r="Q109" s="30"/>
      <c r="R109" s="30"/>
      <c r="S109" s="30"/>
      <c r="T109" s="255">
        <v>0</v>
      </c>
      <c r="U109" s="256" t="s">
        <v>452</v>
      </c>
      <c r="V109" s="167">
        <v>1</v>
      </c>
      <c r="W109" s="264"/>
      <c r="X109" s="257"/>
      <c r="Y109" s="16"/>
      <c r="Z109" s="17"/>
    </row>
    <row r="110" spans="3:26" ht="12" x14ac:dyDescent="0.2">
      <c r="C110" s="293"/>
      <c r="D110" s="301" t="s">
        <v>295</v>
      </c>
      <c r="E110" s="296"/>
      <c r="F110" s="296"/>
      <c r="G110" s="36" t="s">
        <v>155</v>
      </c>
      <c r="H110" s="30"/>
      <c r="I110" s="30"/>
      <c r="J110" s="30"/>
      <c r="K110" s="30"/>
      <c r="L110" s="17" t="s">
        <v>434</v>
      </c>
      <c r="M110" s="30"/>
      <c r="N110" s="30"/>
      <c r="O110" s="30" t="s">
        <v>402</v>
      </c>
      <c r="P110" s="30"/>
      <c r="Q110" s="30"/>
      <c r="R110" s="30"/>
      <c r="S110" s="30"/>
      <c r="T110" s="255">
        <v>0</v>
      </c>
      <c r="U110" s="256" t="s">
        <v>452</v>
      </c>
      <c r="V110" s="167">
        <v>1</v>
      </c>
      <c r="W110" s="264"/>
      <c r="X110" s="257"/>
      <c r="Y110" s="16"/>
      <c r="Z110" s="17"/>
    </row>
    <row r="111" spans="3:26" ht="12" x14ac:dyDescent="0.2">
      <c r="C111" s="293"/>
      <c r="D111" s="301" t="s">
        <v>296</v>
      </c>
      <c r="E111" s="296"/>
      <c r="F111" s="296"/>
      <c r="G111" s="36" t="s">
        <v>155</v>
      </c>
      <c r="H111" s="30"/>
      <c r="I111" s="30"/>
      <c r="J111" s="30"/>
      <c r="K111" s="30"/>
      <c r="L111" s="115">
        <v>6.0000000000000001E-3</v>
      </c>
      <c r="M111" s="30"/>
      <c r="N111" s="30"/>
      <c r="O111" s="30" t="s">
        <v>402</v>
      </c>
      <c r="P111" s="30"/>
      <c r="Q111" s="30"/>
      <c r="R111" s="30"/>
      <c r="S111" s="30"/>
      <c r="T111" s="255">
        <v>0</v>
      </c>
      <c r="U111" s="256" t="s">
        <v>452</v>
      </c>
      <c r="V111" s="167">
        <v>1</v>
      </c>
      <c r="W111" s="264"/>
      <c r="X111" s="257"/>
      <c r="Y111" s="16"/>
      <c r="Z111" s="17"/>
    </row>
    <row r="112" spans="3:26" ht="12" x14ac:dyDescent="0.2">
      <c r="C112" s="293"/>
      <c r="D112" s="307" t="s">
        <v>297</v>
      </c>
      <c r="E112" s="298"/>
      <c r="F112" s="298"/>
      <c r="G112" s="71" t="s">
        <v>155</v>
      </c>
      <c r="H112" s="72"/>
      <c r="I112" s="72"/>
      <c r="J112" s="72"/>
      <c r="K112" s="72"/>
      <c r="L112" s="77" t="s">
        <v>387</v>
      </c>
      <c r="M112" s="72"/>
      <c r="N112" s="72"/>
      <c r="O112" s="72" t="s">
        <v>402</v>
      </c>
      <c r="P112" s="72"/>
      <c r="Q112" s="72"/>
      <c r="R112" s="72"/>
      <c r="S112" s="72"/>
      <c r="T112" s="262">
        <v>0</v>
      </c>
      <c r="U112" s="273" t="s">
        <v>452</v>
      </c>
      <c r="V112" s="227">
        <v>1</v>
      </c>
      <c r="W112" s="270"/>
      <c r="X112" s="263"/>
      <c r="Y112" s="76"/>
      <c r="Z112" s="77"/>
    </row>
    <row r="113" spans="3:26" ht="12" x14ac:dyDescent="0.2">
      <c r="C113" s="293"/>
      <c r="D113" s="301" t="s">
        <v>298</v>
      </c>
      <c r="E113" s="296"/>
      <c r="F113" s="296"/>
      <c r="G113" s="36" t="s">
        <v>155</v>
      </c>
      <c r="H113" s="30"/>
      <c r="I113" s="30"/>
      <c r="J113" s="30"/>
      <c r="K113" s="30"/>
      <c r="L113" s="17" t="s">
        <v>435</v>
      </c>
      <c r="M113" s="30"/>
      <c r="N113" s="30"/>
      <c r="O113" s="30" t="s">
        <v>402</v>
      </c>
      <c r="P113" s="30"/>
      <c r="Q113" s="30"/>
      <c r="R113" s="30"/>
      <c r="S113" s="30"/>
      <c r="T113" s="255">
        <v>0</v>
      </c>
      <c r="U113" s="256" t="s">
        <v>452</v>
      </c>
      <c r="V113" s="167">
        <v>1</v>
      </c>
      <c r="W113" s="264"/>
      <c r="X113" s="257"/>
      <c r="Y113" s="16"/>
      <c r="Z113" s="17"/>
    </row>
    <row r="114" spans="3:26" ht="12" x14ac:dyDescent="0.2">
      <c r="C114" s="293"/>
      <c r="D114" s="301" t="s">
        <v>299</v>
      </c>
      <c r="E114" s="304"/>
      <c r="F114" s="304"/>
      <c r="G114" s="36" t="s">
        <v>155</v>
      </c>
      <c r="H114" s="30"/>
      <c r="I114" s="30"/>
      <c r="J114" s="30"/>
      <c r="K114" s="30"/>
      <c r="L114" s="17">
        <v>5.0000000000000001E-4</v>
      </c>
      <c r="M114" s="30"/>
      <c r="N114" s="30"/>
      <c r="O114" s="30" t="s">
        <v>402</v>
      </c>
      <c r="P114" s="30"/>
      <c r="Q114" s="30"/>
      <c r="R114" s="30"/>
      <c r="S114" s="30"/>
      <c r="T114" s="255">
        <v>0</v>
      </c>
      <c r="U114" s="256" t="s">
        <v>452</v>
      </c>
      <c r="V114" s="167">
        <v>1</v>
      </c>
      <c r="W114" s="264"/>
      <c r="X114" s="257"/>
      <c r="Y114" s="16"/>
      <c r="Z114" s="17"/>
    </row>
    <row r="115" spans="3:26" ht="12" x14ac:dyDescent="0.2">
      <c r="C115" s="293"/>
      <c r="D115" s="301" t="s">
        <v>100</v>
      </c>
      <c r="E115" s="304"/>
      <c r="F115" s="304"/>
      <c r="G115" s="36" t="s">
        <v>155</v>
      </c>
      <c r="H115" s="30"/>
      <c r="I115" s="30"/>
      <c r="J115" s="30"/>
      <c r="K115" s="30"/>
      <c r="L115" s="17" t="s">
        <v>381</v>
      </c>
      <c r="M115" s="30"/>
      <c r="N115" s="30"/>
      <c r="O115" s="30" t="s">
        <v>402</v>
      </c>
      <c r="P115" s="30"/>
      <c r="Q115" s="30"/>
      <c r="R115" s="30"/>
      <c r="S115" s="30"/>
      <c r="T115" s="255">
        <v>0</v>
      </c>
      <c r="U115" s="256" t="s">
        <v>452</v>
      </c>
      <c r="V115" s="167">
        <v>1</v>
      </c>
      <c r="W115" s="264"/>
      <c r="X115" s="257"/>
      <c r="Y115" s="16"/>
      <c r="Z115" s="17"/>
    </row>
    <row r="116" spans="3:26" ht="12" x14ac:dyDescent="0.2">
      <c r="C116" s="293"/>
      <c r="D116" s="309" t="s">
        <v>300</v>
      </c>
      <c r="E116" s="310"/>
      <c r="F116" s="310"/>
      <c r="G116" s="71" t="s">
        <v>155</v>
      </c>
      <c r="H116" s="72"/>
      <c r="I116" s="72"/>
      <c r="J116" s="72"/>
      <c r="K116" s="72"/>
      <c r="L116" s="180" t="s">
        <v>436</v>
      </c>
      <c r="M116" s="184"/>
      <c r="N116" s="184"/>
      <c r="O116" s="184" t="s">
        <v>402</v>
      </c>
      <c r="P116" s="72"/>
      <c r="Q116" s="72"/>
      <c r="R116" s="72"/>
      <c r="S116" s="72"/>
      <c r="T116" s="262">
        <v>0</v>
      </c>
      <c r="U116" s="273" t="s">
        <v>452</v>
      </c>
      <c r="V116" s="227">
        <v>1</v>
      </c>
      <c r="W116" s="270"/>
      <c r="X116" s="263"/>
      <c r="Y116" s="76"/>
      <c r="Z116" s="77"/>
    </row>
    <row r="117" spans="3:26" ht="12" x14ac:dyDescent="0.2">
      <c r="C117" s="293"/>
      <c r="D117" s="301" t="s">
        <v>301</v>
      </c>
      <c r="E117" s="304"/>
      <c r="F117" s="304"/>
      <c r="G117" s="36" t="s">
        <v>155</v>
      </c>
      <c r="H117" s="30"/>
      <c r="I117" s="30"/>
      <c r="J117" s="30"/>
      <c r="K117" s="30"/>
      <c r="L117" s="17" t="s">
        <v>439</v>
      </c>
      <c r="M117" s="30"/>
      <c r="N117" s="30"/>
      <c r="O117" s="30" t="s">
        <v>402</v>
      </c>
      <c r="P117" s="30"/>
      <c r="Q117" s="30"/>
      <c r="R117" s="30"/>
      <c r="S117" s="30"/>
      <c r="T117" s="255">
        <v>0</v>
      </c>
      <c r="U117" s="256" t="s">
        <v>452</v>
      </c>
      <c r="V117" s="167">
        <v>1</v>
      </c>
      <c r="W117" s="264"/>
      <c r="X117" s="257"/>
      <c r="Y117" s="16"/>
      <c r="Z117" s="17"/>
    </row>
    <row r="118" spans="3:26" ht="12" x14ac:dyDescent="0.2">
      <c r="C118" s="293"/>
      <c r="D118" s="301" t="s">
        <v>302</v>
      </c>
      <c r="E118" s="296"/>
      <c r="F118" s="296"/>
      <c r="G118" s="36" t="s">
        <v>155</v>
      </c>
      <c r="H118" s="30"/>
      <c r="I118" s="30"/>
      <c r="J118" s="30"/>
      <c r="K118" s="30"/>
      <c r="L118" s="126">
        <v>2.0000000000000001E-4</v>
      </c>
      <c r="M118" s="185"/>
      <c r="N118" s="185"/>
      <c r="O118" s="185" t="s">
        <v>402</v>
      </c>
      <c r="P118" s="30"/>
      <c r="Q118" s="30"/>
      <c r="R118" s="30"/>
      <c r="S118" s="30"/>
      <c r="T118" s="255">
        <v>0</v>
      </c>
      <c r="U118" s="256" t="s">
        <v>452</v>
      </c>
      <c r="V118" s="167">
        <v>1</v>
      </c>
      <c r="W118" s="264"/>
      <c r="X118" s="257"/>
      <c r="Y118" s="16"/>
      <c r="Z118" s="17"/>
    </row>
    <row r="119" spans="3:26" ht="12" x14ac:dyDescent="0.2">
      <c r="C119" s="293"/>
      <c r="D119" s="301" t="s">
        <v>397</v>
      </c>
      <c r="E119" s="304"/>
      <c r="F119" s="304"/>
      <c r="G119" s="36" t="s">
        <v>21</v>
      </c>
      <c r="H119" s="30"/>
      <c r="I119" s="30"/>
      <c r="J119" s="30"/>
      <c r="K119" s="30"/>
      <c r="L119" s="160">
        <v>2.0000000000000002E-5</v>
      </c>
      <c r="M119" s="30"/>
      <c r="N119" s="30"/>
      <c r="O119" s="30" t="s">
        <v>402</v>
      </c>
      <c r="P119" s="30"/>
      <c r="Q119" s="30"/>
      <c r="R119" s="30"/>
      <c r="S119" s="30"/>
      <c r="T119" s="255">
        <v>0</v>
      </c>
      <c r="U119" s="256" t="s">
        <v>452</v>
      </c>
      <c r="V119" s="167">
        <v>1</v>
      </c>
      <c r="W119" s="264"/>
      <c r="X119" s="257"/>
      <c r="Y119" s="16"/>
      <c r="Z119" s="17"/>
    </row>
    <row r="120" spans="3:26" ht="12" x14ac:dyDescent="0.2">
      <c r="C120" s="293"/>
      <c r="D120" s="301" t="s">
        <v>398</v>
      </c>
      <c r="E120" s="304"/>
      <c r="F120" s="304"/>
      <c r="G120" s="36" t="s">
        <v>21</v>
      </c>
      <c r="H120" s="30"/>
      <c r="I120" s="30"/>
      <c r="J120" s="30"/>
      <c r="K120" s="30"/>
      <c r="L120" s="160">
        <v>6.0000000000000002E-6</v>
      </c>
      <c r="M120" s="186"/>
      <c r="N120" s="186"/>
      <c r="O120" s="186" t="s">
        <v>402</v>
      </c>
      <c r="P120" s="30"/>
      <c r="Q120" s="30"/>
      <c r="R120" s="30"/>
      <c r="S120" s="30"/>
      <c r="T120" s="264" t="s">
        <v>450</v>
      </c>
      <c r="U120" s="257" t="s">
        <v>452</v>
      </c>
      <c r="V120" s="167">
        <v>1</v>
      </c>
      <c r="W120" s="161"/>
      <c r="X120" s="162"/>
      <c r="Y120" s="323"/>
      <c r="Z120" s="31"/>
    </row>
    <row r="121" spans="3:26" ht="12" x14ac:dyDescent="0.2">
      <c r="C121" s="293"/>
      <c r="D121" s="301" t="s">
        <v>399</v>
      </c>
      <c r="E121" s="304"/>
      <c r="F121" s="304"/>
      <c r="G121" s="36" t="s">
        <v>21</v>
      </c>
      <c r="H121" s="30"/>
      <c r="I121" s="30"/>
      <c r="J121" s="30"/>
      <c r="K121" s="30"/>
      <c r="L121" s="160">
        <v>3.9999999999999998E-6</v>
      </c>
      <c r="M121" s="186"/>
      <c r="N121" s="186"/>
      <c r="O121" s="186" t="s">
        <v>402</v>
      </c>
      <c r="P121" s="30"/>
      <c r="Q121" s="30"/>
      <c r="R121" s="30"/>
      <c r="S121" s="30"/>
      <c r="T121" s="264" t="s">
        <v>450</v>
      </c>
      <c r="U121" s="257" t="s">
        <v>452</v>
      </c>
      <c r="V121" s="167">
        <v>1</v>
      </c>
      <c r="W121" s="161"/>
      <c r="X121" s="162"/>
      <c r="Y121" s="323"/>
      <c r="Z121" s="31"/>
    </row>
    <row r="122" spans="3:26" ht="12" x14ac:dyDescent="0.2">
      <c r="C122" s="293"/>
      <c r="D122" s="301" t="s">
        <v>400</v>
      </c>
      <c r="E122" s="304"/>
      <c r="F122" s="304"/>
      <c r="G122" s="36" t="s">
        <v>21</v>
      </c>
      <c r="H122" s="30"/>
      <c r="I122" s="30"/>
      <c r="J122" s="30"/>
      <c r="K122" s="30"/>
      <c r="L122" s="160">
        <v>1.4E-5</v>
      </c>
      <c r="M122" s="186"/>
      <c r="N122" s="186"/>
      <c r="O122" s="186" t="s">
        <v>402</v>
      </c>
      <c r="P122" s="30"/>
      <c r="Q122" s="30"/>
      <c r="R122" s="30"/>
      <c r="S122" s="30"/>
      <c r="T122" s="264" t="s">
        <v>450</v>
      </c>
      <c r="U122" s="257" t="s">
        <v>452</v>
      </c>
      <c r="V122" s="167">
        <v>1</v>
      </c>
      <c r="W122" s="161"/>
      <c r="X122" s="162"/>
      <c r="Y122" s="323"/>
      <c r="Z122" s="31"/>
    </row>
    <row r="123" spans="3:26" ht="12" x14ac:dyDescent="0.2">
      <c r="C123" s="293"/>
      <c r="D123" s="301" t="s">
        <v>401</v>
      </c>
      <c r="E123" s="304"/>
      <c r="F123" s="304"/>
      <c r="G123" s="36" t="s">
        <v>21</v>
      </c>
      <c r="H123" s="30"/>
      <c r="I123" s="30"/>
      <c r="J123" s="30"/>
      <c r="K123" s="30"/>
      <c r="L123" s="160">
        <v>1.2999999999999999E-5</v>
      </c>
      <c r="M123" s="186"/>
      <c r="N123" s="186"/>
      <c r="O123" s="186" t="s">
        <v>402</v>
      </c>
      <c r="P123" s="30"/>
      <c r="Q123" s="30"/>
      <c r="R123" s="30"/>
      <c r="S123" s="30"/>
      <c r="T123" s="264" t="s">
        <v>450</v>
      </c>
      <c r="U123" s="257" t="s">
        <v>452</v>
      </c>
      <c r="V123" s="167">
        <v>1</v>
      </c>
      <c r="W123" s="161"/>
      <c r="X123" s="162"/>
      <c r="Y123" s="323"/>
      <c r="Z123" s="31"/>
    </row>
    <row r="124" spans="3:26" ht="12" x14ac:dyDescent="0.2">
      <c r="C124" s="293"/>
      <c r="D124" s="301" t="s">
        <v>119</v>
      </c>
      <c r="E124" s="304"/>
      <c r="F124" s="304"/>
      <c r="G124" s="36" t="s">
        <v>155</v>
      </c>
      <c r="H124" s="30"/>
      <c r="I124" s="30"/>
      <c r="J124" s="30"/>
      <c r="K124" s="30"/>
      <c r="L124" s="17"/>
      <c r="M124" s="30"/>
      <c r="N124" s="30"/>
      <c r="O124" s="30"/>
      <c r="P124" s="30"/>
      <c r="Q124" s="30"/>
      <c r="R124" s="30"/>
      <c r="S124" s="30"/>
      <c r="T124" s="255"/>
      <c r="U124" s="187"/>
      <c r="V124" s="167"/>
      <c r="W124" s="334"/>
      <c r="X124" s="176"/>
      <c r="Y124" s="335"/>
      <c r="Z124" s="336"/>
    </row>
    <row r="125" spans="3:26" ht="12" x14ac:dyDescent="0.2">
      <c r="C125" s="293"/>
      <c r="D125" s="301" t="s">
        <v>303</v>
      </c>
      <c r="E125" s="304"/>
      <c r="F125" s="304"/>
      <c r="G125" s="36" t="s">
        <v>155</v>
      </c>
      <c r="H125" s="30"/>
      <c r="I125" s="30"/>
      <c r="J125" s="30"/>
      <c r="K125" s="30"/>
      <c r="L125" s="17"/>
      <c r="M125" s="30"/>
      <c r="N125" s="30"/>
      <c r="O125" s="30"/>
      <c r="P125" s="30"/>
      <c r="Q125" s="30"/>
      <c r="R125" s="30"/>
      <c r="S125" s="30"/>
      <c r="T125" s="255"/>
      <c r="U125" s="187"/>
      <c r="V125" s="167"/>
      <c r="W125" s="334"/>
      <c r="X125" s="176"/>
      <c r="Y125" s="335"/>
      <c r="Z125" s="336"/>
    </row>
    <row r="126" spans="3:26" ht="12" x14ac:dyDescent="0.2">
      <c r="C126" s="294"/>
      <c r="D126" s="308" t="s">
        <v>117</v>
      </c>
      <c r="E126" s="303"/>
      <c r="F126" s="303"/>
      <c r="G126" s="44" t="s">
        <v>155</v>
      </c>
      <c r="H126" s="65"/>
      <c r="I126" s="65"/>
      <c r="J126" s="65"/>
      <c r="K126" s="65"/>
      <c r="L126" s="25"/>
      <c r="M126" s="65"/>
      <c r="N126" s="65"/>
      <c r="O126" s="65"/>
      <c r="P126" s="65"/>
      <c r="Q126" s="65"/>
      <c r="R126" s="65"/>
      <c r="S126" s="65"/>
      <c r="T126" s="260"/>
      <c r="U126" s="188"/>
      <c r="V126" s="214"/>
      <c r="W126" s="337"/>
      <c r="X126" s="177"/>
      <c r="Y126" s="338"/>
      <c r="Z126" s="339"/>
    </row>
    <row r="127" spans="3:26" ht="12" x14ac:dyDescent="0.2">
      <c r="C127" s="292" t="s">
        <v>105</v>
      </c>
      <c r="D127" s="299" t="s">
        <v>106</v>
      </c>
      <c r="E127" s="300"/>
      <c r="F127" s="300"/>
      <c r="G127" s="36" t="s">
        <v>155</v>
      </c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264"/>
      <c r="U127" s="176"/>
      <c r="V127" s="167"/>
      <c r="W127" s="334"/>
      <c r="X127" s="176"/>
      <c r="Y127" s="335"/>
      <c r="Z127" s="336"/>
    </row>
    <row r="128" spans="3:26" ht="12" x14ac:dyDescent="0.2">
      <c r="C128" s="293"/>
      <c r="D128" s="295" t="s">
        <v>108</v>
      </c>
      <c r="E128" s="296"/>
      <c r="F128" s="296"/>
      <c r="G128" s="36" t="s">
        <v>155</v>
      </c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264"/>
      <c r="U128" s="176"/>
      <c r="V128" s="167"/>
      <c r="W128" s="334"/>
      <c r="X128" s="176"/>
      <c r="Y128" s="335"/>
      <c r="Z128" s="336"/>
    </row>
    <row r="129" spans="3:26" ht="12" x14ac:dyDescent="0.2">
      <c r="C129" s="293"/>
      <c r="D129" s="297" t="s">
        <v>109</v>
      </c>
      <c r="E129" s="298"/>
      <c r="F129" s="298"/>
      <c r="G129" s="71"/>
      <c r="H129" s="77"/>
      <c r="I129" s="77"/>
      <c r="J129" s="77"/>
      <c r="K129" s="77"/>
      <c r="L129" s="17"/>
      <c r="M129" s="77"/>
      <c r="N129" s="77"/>
      <c r="O129" s="17"/>
      <c r="P129" s="17"/>
      <c r="Q129" s="17"/>
      <c r="R129" s="17"/>
      <c r="S129" s="17"/>
      <c r="T129" s="264"/>
      <c r="U129" s="176"/>
      <c r="V129" s="167"/>
      <c r="W129" s="334"/>
      <c r="X129" s="176"/>
      <c r="Y129" s="335"/>
      <c r="Z129" s="336"/>
    </row>
    <row r="130" spans="3:26" ht="12" x14ac:dyDescent="0.2">
      <c r="C130" s="293"/>
      <c r="D130" s="295" t="s">
        <v>110</v>
      </c>
      <c r="E130" s="296"/>
      <c r="F130" s="296"/>
      <c r="G130" s="36"/>
      <c r="H130" s="17"/>
      <c r="I130" s="17"/>
      <c r="J130" s="17"/>
      <c r="K130" s="17"/>
      <c r="L130" s="133"/>
      <c r="M130" s="17"/>
      <c r="N130" s="17"/>
      <c r="O130" s="133"/>
      <c r="P130" s="133"/>
      <c r="Q130" s="133"/>
      <c r="R130" s="133"/>
      <c r="S130" s="133"/>
      <c r="T130" s="150"/>
      <c r="U130" s="249"/>
      <c r="V130" s="169"/>
      <c r="W130" s="349"/>
      <c r="X130" s="249"/>
      <c r="Y130" s="350"/>
      <c r="Z130" s="351"/>
    </row>
    <row r="131" spans="3:26" ht="12" x14ac:dyDescent="0.2">
      <c r="C131" s="293"/>
      <c r="D131" s="295"/>
      <c r="E131" s="296"/>
      <c r="F131" s="296"/>
      <c r="G131" s="36" t="s">
        <v>304</v>
      </c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264"/>
      <c r="U131" s="176"/>
      <c r="V131" s="167"/>
      <c r="W131" s="334"/>
      <c r="X131" s="176"/>
      <c r="Y131" s="335"/>
      <c r="Z131" s="336"/>
    </row>
    <row r="132" spans="3:26" ht="12" x14ac:dyDescent="0.2">
      <c r="C132" s="293"/>
      <c r="D132" s="295"/>
      <c r="E132" s="296"/>
      <c r="F132" s="296"/>
      <c r="G132" s="36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264"/>
      <c r="U132" s="176"/>
      <c r="V132" s="167"/>
      <c r="W132" s="334"/>
      <c r="X132" s="176"/>
      <c r="Y132" s="335"/>
      <c r="Z132" s="336"/>
    </row>
    <row r="133" spans="3:26" ht="12" x14ac:dyDescent="0.2">
      <c r="C133" s="294"/>
      <c r="D133" s="302"/>
      <c r="E133" s="303"/>
      <c r="F133" s="303"/>
      <c r="G133" s="44"/>
      <c r="H133" s="25"/>
      <c r="I133" s="25"/>
      <c r="J133" s="25"/>
      <c r="K133" s="25"/>
      <c r="L133" s="25"/>
      <c r="M133" s="25"/>
      <c r="N133" s="25"/>
      <c r="O133" s="25"/>
      <c r="P133" s="25"/>
      <c r="Q133" s="202"/>
      <c r="R133" s="25"/>
      <c r="S133" s="25"/>
      <c r="T133" s="275"/>
      <c r="U133" s="177"/>
      <c r="V133" s="214"/>
      <c r="W133" s="337"/>
      <c r="X133" s="177"/>
      <c r="Y133" s="338"/>
      <c r="Z133" s="339"/>
    </row>
  </sheetData>
  <dataConsolidate/>
  <mergeCells count="122">
    <mergeCell ref="C25:F28"/>
    <mergeCell ref="P2:Q2"/>
    <mergeCell ref="C2:D2"/>
    <mergeCell ref="E2:F2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  <mergeCell ref="C9:G12"/>
    <mergeCell ref="G2:J2"/>
    <mergeCell ref="K2:M2"/>
    <mergeCell ref="C17:F20"/>
    <mergeCell ref="D42:F42"/>
    <mergeCell ref="C33:F36"/>
    <mergeCell ref="D46:F46"/>
    <mergeCell ref="D65:F65"/>
    <mergeCell ref="D66:F66"/>
    <mergeCell ref="C50:C76"/>
    <mergeCell ref="D50:F50"/>
    <mergeCell ref="D51:F51"/>
    <mergeCell ref="D52:F52"/>
    <mergeCell ref="D53:F53"/>
    <mergeCell ref="D73:F73"/>
    <mergeCell ref="D57:F57"/>
    <mergeCell ref="D54:F54"/>
    <mergeCell ref="D62:F62"/>
    <mergeCell ref="D76:F76"/>
    <mergeCell ref="D59:F59"/>
    <mergeCell ref="D56:F56"/>
    <mergeCell ref="D61:F61"/>
    <mergeCell ref="D58:F58"/>
    <mergeCell ref="D37:F40"/>
    <mergeCell ref="D41:F41"/>
    <mergeCell ref="C37:C49"/>
    <mergeCell ref="C29:F32"/>
    <mergeCell ref="D122:F122"/>
    <mergeCell ref="D119:F119"/>
    <mergeCell ref="D120:F120"/>
    <mergeCell ref="D121:F121"/>
    <mergeCell ref="D93:F93"/>
    <mergeCell ref="D102:F102"/>
    <mergeCell ref="D103:F103"/>
    <mergeCell ref="D95:F95"/>
    <mergeCell ref="D96:F96"/>
    <mergeCell ref="D45:F45"/>
    <mergeCell ref="D60:F60"/>
    <mergeCell ref="D55:F55"/>
    <mergeCell ref="D70:F70"/>
    <mergeCell ref="D86:F86"/>
    <mergeCell ref="D47:F47"/>
    <mergeCell ref="D64:F64"/>
    <mergeCell ref="D49:F49"/>
    <mergeCell ref="D43:F43"/>
    <mergeCell ref="D44:F44"/>
    <mergeCell ref="D48:F48"/>
    <mergeCell ref="D63:F63"/>
    <mergeCell ref="D67:F67"/>
    <mergeCell ref="D78:F78"/>
    <mergeCell ref="D79:F79"/>
    <mergeCell ref="D80:F80"/>
    <mergeCell ref="D77:F77"/>
    <mergeCell ref="D75:F75"/>
    <mergeCell ref="D68:F68"/>
    <mergeCell ref="D74:F74"/>
    <mergeCell ref="D69:F69"/>
    <mergeCell ref="D85:F85"/>
    <mergeCell ref="D71:F71"/>
    <mergeCell ref="D72:F72"/>
    <mergeCell ref="D84:F84"/>
    <mergeCell ref="C77:C87"/>
    <mergeCell ref="C88:C92"/>
    <mergeCell ref="D98:F98"/>
    <mergeCell ref="D89:F89"/>
    <mergeCell ref="D91:F91"/>
    <mergeCell ref="C93:C126"/>
    <mergeCell ref="D100:F100"/>
    <mergeCell ref="D94:F94"/>
    <mergeCell ref="D114:F114"/>
    <mergeCell ref="D113:F113"/>
    <mergeCell ref="D112:F112"/>
    <mergeCell ref="D104:F104"/>
    <mergeCell ref="D105:F105"/>
    <mergeCell ref="D99:F99"/>
    <mergeCell ref="D107:F107"/>
    <mergeCell ref="D111:F111"/>
    <mergeCell ref="D108:F108"/>
    <mergeCell ref="D109:F109"/>
    <mergeCell ref="D110:F110"/>
    <mergeCell ref="D87:F87"/>
    <mergeCell ref="D88:F88"/>
    <mergeCell ref="D81:F81"/>
    <mergeCell ref="D82:F82"/>
    <mergeCell ref="D83:F83"/>
    <mergeCell ref="D90:F90"/>
    <mergeCell ref="D106:F106"/>
    <mergeCell ref="D101:F101"/>
    <mergeCell ref="D123:F123"/>
    <mergeCell ref="D92:F92"/>
    <mergeCell ref="D97:F97"/>
    <mergeCell ref="C127:C133"/>
    <mergeCell ref="D127:F127"/>
    <mergeCell ref="D130:F133"/>
    <mergeCell ref="D129:F129"/>
    <mergeCell ref="D128:F128"/>
    <mergeCell ref="D115:F115"/>
    <mergeCell ref="D126:F126"/>
    <mergeCell ref="D118:F118"/>
    <mergeCell ref="D125:F125"/>
    <mergeCell ref="D124:F124"/>
    <mergeCell ref="D117:F117"/>
    <mergeCell ref="D116:F116"/>
  </mergeCells>
  <phoneticPr fontId="5"/>
  <printOptions horizontalCentered="1"/>
  <pageMargins left="0.39370078740157483" right="0.39370078740157483" top="0.39370078740157483" bottom="0.39370078740157483" header="0.27559055118110237" footer="0.51181102362204722"/>
  <pageSetup paperSize="8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D133"/>
  <sheetViews>
    <sheetView zoomScale="85" zoomScaleNormal="85" workbookViewId="0"/>
  </sheetViews>
  <sheetFormatPr defaultColWidth="9" defaultRowHeight="9.6" x14ac:dyDescent="0.2"/>
  <cols>
    <col min="1" max="1" width="5.21875" style="2" customWidth="1"/>
    <col min="2" max="2" width="3" style="2" customWidth="1"/>
    <col min="3" max="3" width="2.6640625" style="2" customWidth="1"/>
    <col min="4" max="4" width="9.21875" style="2" customWidth="1"/>
    <col min="5" max="5" width="8.6640625" style="2" customWidth="1"/>
    <col min="6" max="6" width="4.21875" style="2" customWidth="1"/>
    <col min="7" max="7" width="5.88671875" style="2" customWidth="1"/>
    <col min="8" max="19" width="8.109375" style="2" customWidth="1"/>
    <col min="20" max="20" width="3.21875" style="2" customWidth="1"/>
    <col min="21" max="21" width="1.44140625" style="2" customWidth="1"/>
    <col min="22" max="22" width="3.21875" style="2" customWidth="1"/>
    <col min="23" max="23" width="6.21875" style="1" customWidth="1"/>
    <col min="24" max="24" width="2.33203125" style="1" customWidth="1"/>
    <col min="25" max="26" width="6.21875" style="1" customWidth="1"/>
    <col min="27" max="29" width="9" style="2" customWidth="1"/>
    <col min="30" max="16384" width="9" style="2"/>
  </cols>
  <sheetData>
    <row r="1" spans="1:30" ht="16.5" customHeight="1" x14ac:dyDescent="0.2">
      <c r="A1" s="1"/>
      <c r="C1" s="281" t="s">
        <v>0</v>
      </c>
      <c r="D1" s="281"/>
      <c r="E1" s="281" t="s">
        <v>1</v>
      </c>
      <c r="F1" s="281"/>
      <c r="G1" s="281" t="s">
        <v>2</v>
      </c>
      <c r="H1" s="281"/>
      <c r="I1" s="281"/>
      <c r="J1" s="281"/>
      <c r="K1" s="286" t="s">
        <v>3</v>
      </c>
      <c r="L1" s="287"/>
      <c r="M1" s="288"/>
      <c r="N1" s="282" t="s">
        <v>4</v>
      </c>
      <c r="O1" s="281"/>
      <c r="P1" s="277" t="s">
        <v>120</v>
      </c>
      <c r="Q1" s="278"/>
      <c r="R1" s="284" t="s">
        <v>5</v>
      </c>
      <c r="S1" s="281"/>
      <c r="T1" s="281"/>
      <c r="U1" s="281"/>
      <c r="V1" s="281"/>
      <c r="W1" s="281"/>
      <c r="X1" s="281"/>
      <c r="Y1" s="283" t="s">
        <v>6</v>
      </c>
      <c r="Z1" s="283"/>
    </row>
    <row r="2" spans="1:30" ht="23.25" customHeight="1" x14ac:dyDescent="0.2">
      <c r="C2" s="285" t="s">
        <v>131</v>
      </c>
      <c r="D2" s="285"/>
      <c r="E2" s="280">
        <v>50701</v>
      </c>
      <c r="F2" s="280"/>
      <c r="G2" s="280" t="s">
        <v>129</v>
      </c>
      <c r="H2" s="280"/>
      <c r="I2" s="280"/>
      <c r="J2" s="280"/>
      <c r="K2" s="289" t="s">
        <v>130</v>
      </c>
      <c r="L2" s="290"/>
      <c r="M2" s="291"/>
      <c r="N2" s="279" t="s">
        <v>121</v>
      </c>
      <c r="O2" s="280"/>
      <c r="P2" s="277" t="s">
        <v>135</v>
      </c>
      <c r="Q2" s="278"/>
      <c r="R2" s="279" t="s">
        <v>127</v>
      </c>
      <c r="S2" s="280"/>
      <c r="T2" s="280"/>
      <c r="U2" s="280"/>
      <c r="V2" s="280"/>
      <c r="W2" s="280"/>
      <c r="X2" s="280"/>
      <c r="Y2" s="285" t="s">
        <v>122</v>
      </c>
      <c r="Z2" s="285"/>
    </row>
    <row r="3" spans="1:30" ht="2.25" customHeight="1" x14ac:dyDescent="0.2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30" ht="14.25" customHeight="1" x14ac:dyDescent="0.2">
      <c r="A4" s="5"/>
      <c r="C4" s="314" t="s">
        <v>141</v>
      </c>
      <c r="D4" s="315"/>
      <c r="E4" s="315"/>
      <c r="F4" s="315"/>
      <c r="G4" s="316"/>
      <c r="H4" s="26"/>
      <c r="I4" s="7">
        <v>45062</v>
      </c>
      <c r="J4" s="7"/>
      <c r="K4" s="7"/>
      <c r="L4" s="8">
        <v>45139</v>
      </c>
      <c r="M4" s="9"/>
      <c r="N4" s="9"/>
      <c r="O4" s="8">
        <v>45244</v>
      </c>
      <c r="P4" s="9"/>
      <c r="Q4" s="9"/>
      <c r="R4" s="8">
        <v>45329</v>
      </c>
      <c r="S4" s="9"/>
      <c r="T4" s="271" t="s">
        <v>403</v>
      </c>
      <c r="U4" s="272" t="s">
        <v>404</v>
      </c>
      <c r="V4" s="213" t="s">
        <v>405</v>
      </c>
      <c r="W4" s="10" t="s">
        <v>406</v>
      </c>
      <c r="X4" s="11" t="s">
        <v>407</v>
      </c>
      <c r="Y4" s="12" t="s">
        <v>408</v>
      </c>
      <c r="Z4" s="12" t="s">
        <v>409</v>
      </c>
    </row>
    <row r="5" spans="1:30" ht="14.25" customHeight="1" x14ac:dyDescent="0.2">
      <c r="C5" s="311" t="s">
        <v>142</v>
      </c>
      <c r="D5" s="312"/>
      <c r="E5" s="312"/>
      <c r="F5" s="312"/>
      <c r="G5" s="317"/>
      <c r="H5" s="13"/>
      <c r="I5" s="13" t="s">
        <v>415</v>
      </c>
      <c r="J5" s="13"/>
      <c r="K5" s="13"/>
      <c r="L5" s="14" t="s">
        <v>442</v>
      </c>
      <c r="M5" s="15"/>
      <c r="N5" s="15"/>
      <c r="O5" s="14">
        <v>0.41666666666666669</v>
      </c>
      <c r="P5" s="15"/>
      <c r="Q5" s="15"/>
      <c r="R5" s="14">
        <v>0.40625</v>
      </c>
      <c r="S5" s="15"/>
      <c r="T5" s="264"/>
      <c r="U5" s="257"/>
      <c r="V5" s="167"/>
      <c r="W5" s="264"/>
      <c r="X5" s="257"/>
      <c r="Y5" s="16"/>
      <c r="Z5" s="17"/>
    </row>
    <row r="6" spans="1:30" ht="12" x14ac:dyDescent="0.2">
      <c r="C6" s="301"/>
      <c r="D6" s="304"/>
      <c r="E6" s="304"/>
      <c r="F6" s="304"/>
      <c r="G6" s="318"/>
      <c r="H6" s="18"/>
      <c r="I6" s="18" t="s">
        <v>416</v>
      </c>
      <c r="J6" s="18"/>
      <c r="K6" s="18"/>
      <c r="L6" s="19" t="s">
        <v>443</v>
      </c>
      <c r="M6" s="20"/>
      <c r="N6" s="20"/>
      <c r="O6" s="19">
        <v>0.66666666666666663</v>
      </c>
      <c r="P6" s="20"/>
      <c r="Q6" s="20"/>
      <c r="R6" s="19">
        <v>0.68402777777777779</v>
      </c>
      <c r="S6" s="20"/>
      <c r="T6" s="255"/>
      <c r="U6" s="256"/>
      <c r="V6" s="167"/>
      <c r="W6" s="264"/>
      <c r="X6" s="257"/>
      <c r="Y6" s="16"/>
      <c r="Z6" s="17"/>
    </row>
    <row r="7" spans="1:30" ht="12" x14ac:dyDescent="0.2">
      <c r="C7" s="301"/>
      <c r="D7" s="304"/>
      <c r="E7" s="304"/>
      <c r="F7" s="304"/>
      <c r="G7" s="318"/>
      <c r="H7" s="18"/>
      <c r="I7" s="18" t="s">
        <v>417</v>
      </c>
      <c r="J7" s="18"/>
      <c r="K7" s="18"/>
      <c r="L7" s="19" t="s">
        <v>444</v>
      </c>
      <c r="M7" s="20"/>
      <c r="N7" s="20"/>
      <c r="O7" s="19">
        <v>0.91875000000000007</v>
      </c>
      <c r="P7" s="20"/>
      <c r="Q7" s="20"/>
      <c r="R7" s="19">
        <v>0.92222222222222217</v>
      </c>
      <c r="S7" s="20"/>
      <c r="T7" s="255"/>
      <c r="U7" s="256"/>
      <c r="V7" s="167"/>
      <c r="W7" s="264"/>
      <c r="X7" s="257"/>
      <c r="Y7" s="16"/>
      <c r="Z7" s="17"/>
    </row>
    <row r="8" spans="1:30" ht="12" x14ac:dyDescent="0.2">
      <c r="C8" s="308"/>
      <c r="D8" s="313"/>
      <c r="E8" s="313"/>
      <c r="F8" s="313"/>
      <c r="G8" s="319"/>
      <c r="H8" s="18"/>
      <c r="I8" s="21" t="s">
        <v>418</v>
      </c>
      <c r="J8" s="21"/>
      <c r="K8" s="21"/>
      <c r="L8" s="22">
        <v>0.17013888888888887</v>
      </c>
      <c r="M8" s="23"/>
      <c r="N8" s="23"/>
      <c r="O8" s="22">
        <v>0.17013888888888887</v>
      </c>
      <c r="P8" s="23"/>
      <c r="Q8" s="23"/>
      <c r="R8" s="22">
        <v>0.17361111111111113</v>
      </c>
      <c r="S8" s="23"/>
      <c r="T8" s="260"/>
      <c r="U8" s="267"/>
      <c r="V8" s="214"/>
      <c r="W8" s="275"/>
      <c r="X8" s="261"/>
      <c r="Y8" s="24"/>
      <c r="Z8" s="25"/>
    </row>
    <row r="9" spans="1:30" ht="13.5" customHeight="1" x14ac:dyDescent="0.2">
      <c r="C9" s="311" t="s">
        <v>226</v>
      </c>
      <c r="D9" s="312"/>
      <c r="E9" s="312"/>
      <c r="F9" s="312"/>
      <c r="G9" s="317"/>
      <c r="H9" s="26"/>
      <c r="I9" s="26" t="s">
        <v>393</v>
      </c>
      <c r="J9" s="26"/>
      <c r="K9" s="26"/>
      <c r="L9" s="27" t="s">
        <v>393</v>
      </c>
      <c r="M9" s="28"/>
      <c r="N9" s="28"/>
      <c r="O9" s="27" t="s">
        <v>393</v>
      </c>
      <c r="P9" s="28"/>
      <c r="Q9" s="28"/>
      <c r="R9" s="27" t="s">
        <v>393</v>
      </c>
      <c r="S9" s="28"/>
      <c r="T9" s="258"/>
      <c r="U9" s="265"/>
      <c r="V9" s="215"/>
      <c r="W9" s="274"/>
      <c r="X9" s="259"/>
      <c r="Y9" s="29"/>
      <c r="Z9" s="27"/>
    </row>
    <row r="10" spans="1:30" ht="12" x14ac:dyDescent="0.2">
      <c r="C10" s="301"/>
      <c r="D10" s="304"/>
      <c r="E10" s="304"/>
      <c r="F10" s="304"/>
      <c r="G10" s="318"/>
      <c r="H10" s="30"/>
      <c r="I10" s="30" t="s">
        <v>393</v>
      </c>
      <c r="J10" s="30"/>
      <c r="K10" s="30"/>
      <c r="L10" s="17" t="s">
        <v>393</v>
      </c>
      <c r="M10" s="31"/>
      <c r="N10" s="31"/>
      <c r="O10" s="17" t="s">
        <v>393</v>
      </c>
      <c r="P10" s="31"/>
      <c r="Q10" s="31"/>
      <c r="R10" s="17" t="s">
        <v>393</v>
      </c>
      <c r="S10" s="31"/>
      <c r="T10" s="255"/>
      <c r="U10" s="256"/>
      <c r="V10" s="167"/>
      <c r="W10" s="264"/>
      <c r="X10" s="257"/>
      <c r="Y10" s="16"/>
      <c r="Z10" s="17"/>
    </row>
    <row r="11" spans="1:30" ht="12" x14ac:dyDescent="0.2">
      <c r="C11" s="301"/>
      <c r="D11" s="304"/>
      <c r="E11" s="304"/>
      <c r="F11" s="304"/>
      <c r="G11" s="318"/>
      <c r="H11" s="30"/>
      <c r="I11" s="30" t="s">
        <v>393</v>
      </c>
      <c r="J11" s="30"/>
      <c r="K11" s="30"/>
      <c r="L11" s="17" t="s">
        <v>393</v>
      </c>
      <c r="M11" s="31"/>
      <c r="N11" s="31"/>
      <c r="O11" s="17" t="s">
        <v>393</v>
      </c>
      <c r="P11" s="31"/>
      <c r="Q11" s="31"/>
      <c r="R11" s="17" t="s">
        <v>393</v>
      </c>
      <c r="S11" s="31"/>
      <c r="T11" s="255"/>
      <c r="U11" s="256"/>
      <c r="V11" s="167"/>
      <c r="W11" s="264"/>
      <c r="X11" s="257"/>
      <c r="Y11" s="16"/>
      <c r="Z11" s="17"/>
    </row>
    <row r="12" spans="1:30" ht="12" x14ac:dyDescent="0.2">
      <c r="C12" s="308"/>
      <c r="D12" s="313"/>
      <c r="E12" s="313"/>
      <c r="F12" s="313"/>
      <c r="G12" s="319"/>
      <c r="H12" s="30"/>
      <c r="I12" s="30" t="s">
        <v>393</v>
      </c>
      <c r="J12" s="30"/>
      <c r="K12" s="30"/>
      <c r="L12" s="17" t="s">
        <v>393</v>
      </c>
      <c r="M12" s="31"/>
      <c r="N12" s="31"/>
      <c r="O12" s="17" t="s">
        <v>393</v>
      </c>
      <c r="P12" s="31"/>
      <c r="Q12" s="31"/>
      <c r="R12" s="17" t="s">
        <v>393</v>
      </c>
      <c r="S12" s="31"/>
      <c r="T12" s="260"/>
      <c r="U12" s="267"/>
      <c r="V12" s="214"/>
      <c r="W12" s="275"/>
      <c r="X12" s="261"/>
      <c r="Y12" s="24"/>
      <c r="Z12" s="25"/>
    </row>
    <row r="13" spans="1:30" ht="13.5" customHeight="1" x14ac:dyDescent="0.2">
      <c r="C13" s="311" t="s">
        <v>227</v>
      </c>
      <c r="D13" s="312"/>
      <c r="E13" s="312"/>
      <c r="F13" s="312"/>
      <c r="H13" s="26"/>
      <c r="I13" s="33">
        <v>27.2</v>
      </c>
      <c r="J13" s="33"/>
      <c r="K13" s="33"/>
      <c r="L13" s="34">
        <v>30.9</v>
      </c>
      <c r="M13" s="35"/>
      <c r="N13" s="35"/>
      <c r="O13" s="34">
        <v>12.8</v>
      </c>
      <c r="P13" s="35"/>
      <c r="Q13" s="35"/>
      <c r="R13" s="34">
        <v>9.8000000000000007</v>
      </c>
      <c r="S13" s="28"/>
      <c r="T13" s="258"/>
      <c r="U13" s="265"/>
      <c r="V13" s="215"/>
      <c r="W13" s="274"/>
      <c r="X13" s="259"/>
      <c r="Y13" s="29"/>
      <c r="Z13" s="27"/>
    </row>
    <row r="14" spans="1:30" ht="12" x14ac:dyDescent="0.2">
      <c r="C14" s="301"/>
      <c r="D14" s="304"/>
      <c r="E14" s="304"/>
      <c r="F14" s="304"/>
      <c r="G14" s="36" t="s">
        <v>228</v>
      </c>
      <c r="H14" s="30"/>
      <c r="I14" s="38">
        <v>28.1</v>
      </c>
      <c r="J14" s="38"/>
      <c r="K14" s="38"/>
      <c r="L14" s="39">
        <v>31.6</v>
      </c>
      <c r="M14" s="40"/>
      <c r="N14" s="40"/>
      <c r="O14" s="39">
        <v>14</v>
      </c>
      <c r="P14" s="40"/>
      <c r="Q14" s="40"/>
      <c r="R14" s="39">
        <v>12.3</v>
      </c>
      <c r="S14" s="31"/>
      <c r="T14" s="255"/>
      <c r="U14" s="256"/>
      <c r="V14" s="167"/>
      <c r="W14" s="41">
        <f>MIN(I13:R16)</f>
        <v>2</v>
      </c>
      <c r="X14" s="257" t="s">
        <v>410</v>
      </c>
      <c r="Y14" s="42">
        <f>MAX(I13:R16)</f>
        <v>31.6</v>
      </c>
      <c r="Z14" s="39">
        <f>AVERAGE(I13:R16)</f>
        <v>17.993749999999999</v>
      </c>
      <c r="AB14" s="51"/>
      <c r="AC14" s="51"/>
      <c r="AD14" s="51"/>
    </row>
    <row r="15" spans="1:30" ht="12" x14ac:dyDescent="0.2">
      <c r="C15" s="301"/>
      <c r="D15" s="304"/>
      <c r="E15" s="304"/>
      <c r="F15" s="304"/>
      <c r="G15" s="36"/>
      <c r="H15" s="30"/>
      <c r="I15" s="38">
        <v>22</v>
      </c>
      <c r="J15" s="38"/>
      <c r="K15" s="38"/>
      <c r="L15" s="39">
        <v>29</v>
      </c>
      <c r="M15" s="40"/>
      <c r="N15" s="40"/>
      <c r="O15" s="39">
        <v>10</v>
      </c>
      <c r="P15" s="40"/>
      <c r="Q15" s="40"/>
      <c r="R15" s="39">
        <v>3.9</v>
      </c>
      <c r="S15" s="31"/>
      <c r="T15" s="255"/>
      <c r="U15" s="256"/>
      <c r="V15" s="167"/>
      <c r="W15" s="264"/>
      <c r="X15" s="257"/>
      <c r="Y15" s="16"/>
      <c r="Z15" s="17"/>
    </row>
    <row r="16" spans="1:30" ht="12" x14ac:dyDescent="0.2">
      <c r="C16" s="308"/>
      <c r="D16" s="313"/>
      <c r="E16" s="313"/>
      <c r="F16" s="313"/>
      <c r="G16" s="44"/>
      <c r="H16" s="30"/>
      <c r="I16" s="38">
        <v>20</v>
      </c>
      <c r="J16" s="38"/>
      <c r="K16" s="38"/>
      <c r="L16" s="39">
        <v>27.3</v>
      </c>
      <c r="M16" s="40"/>
      <c r="N16" s="40"/>
      <c r="O16" s="39">
        <v>7</v>
      </c>
      <c r="P16" s="40"/>
      <c r="Q16" s="40"/>
      <c r="R16" s="39">
        <v>2</v>
      </c>
      <c r="S16" s="31"/>
      <c r="T16" s="260"/>
      <c r="U16" s="267"/>
      <c r="V16" s="214"/>
      <c r="W16" s="275"/>
      <c r="X16" s="261"/>
      <c r="Y16" s="24"/>
      <c r="Z16" s="25"/>
    </row>
    <row r="17" spans="3:30" ht="13.5" customHeight="1" x14ac:dyDescent="0.2">
      <c r="C17" s="311" t="s">
        <v>229</v>
      </c>
      <c r="D17" s="312"/>
      <c r="E17" s="312"/>
      <c r="F17" s="312"/>
      <c r="H17" s="26"/>
      <c r="I17" s="33">
        <v>22.3</v>
      </c>
      <c r="J17" s="45"/>
      <c r="K17" s="45"/>
      <c r="L17" s="34">
        <v>26.7</v>
      </c>
      <c r="M17" s="46"/>
      <c r="N17" s="46"/>
      <c r="O17" s="34">
        <v>16.399999999999999</v>
      </c>
      <c r="P17" s="46"/>
      <c r="Q17" s="46"/>
      <c r="R17" s="34">
        <v>10.6</v>
      </c>
      <c r="S17" s="28"/>
      <c r="T17" s="258"/>
      <c r="U17" s="265"/>
      <c r="V17" s="215"/>
      <c r="W17" s="274"/>
      <c r="X17" s="257"/>
      <c r="Y17" s="29"/>
      <c r="Z17" s="27"/>
    </row>
    <row r="18" spans="3:30" ht="12" x14ac:dyDescent="0.2">
      <c r="C18" s="301"/>
      <c r="D18" s="304"/>
      <c r="E18" s="304"/>
      <c r="F18" s="304"/>
      <c r="G18" s="36" t="s">
        <v>228</v>
      </c>
      <c r="H18" s="30"/>
      <c r="I18" s="38">
        <v>24.9</v>
      </c>
      <c r="J18" s="47"/>
      <c r="K18" s="47"/>
      <c r="L18" s="39">
        <v>29.6</v>
      </c>
      <c r="M18" s="48"/>
      <c r="N18" s="48"/>
      <c r="O18" s="39">
        <v>14.3</v>
      </c>
      <c r="P18" s="48"/>
      <c r="Q18" s="48"/>
      <c r="R18" s="39">
        <v>11.5</v>
      </c>
      <c r="S18" s="31"/>
      <c r="T18" s="255"/>
      <c r="U18" s="256"/>
      <c r="V18" s="167"/>
      <c r="W18" s="49">
        <f>MIN(I17:R20)</f>
        <v>9.1</v>
      </c>
      <c r="X18" s="257" t="s">
        <v>410</v>
      </c>
      <c r="Y18" s="42">
        <f>MAX(I17:R20)</f>
        <v>29.6</v>
      </c>
      <c r="Z18" s="50">
        <f>AVERAGE(I17:R20)</f>
        <v>18.775000000000002</v>
      </c>
      <c r="AB18" s="51"/>
      <c r="AD18" s="51"/>
    </row>
    <row r="19" spans="3:30" ht="12" x14ac:dyDescent="0.2">
      <c r="C19" s="301"/>
      <c r="D19" s="304"/>
      <c r="E19" s="304"/>
      <c r="F19" s="304"/>
      <c r="G19" s="36"/>
      <c r="H19" s="30"/>
      <c r="I19" s="38">
        <v>21.5</v>
      </c>
      <c r="J19" s="47"/>
      <c r="K19" s="47"/>
      <c r="L19" s="39">
        <v>29.1</v>
      </c>
      <c r="M19" s="48"/>
      <c r="N19" s="48"/>
      <c r="O19" s="39">
        <v>14.5</v>
      </c>
      <c r="P19" s="48"/>
      <c r="Q19" s="48"/>
      <c r="R19" s="39">
        <v>10.199999999999999</v>
      </c>
      <c r="S19" s="31"/>
      <c r="T19" s="255"/>
      <c r="U19" s="256"/>
      <c r="V19" s="167"/>
      <c r="W19" s="264"/>
      <c r="X19" s="257"/>
      <c r="Y19" s="16"/>
      <c r="Z19" s="17"/>
    </row>
    <row r="20" spans="3:30" ht="12" x14ac:dyDescent="0.2">
      <c r="C20" s="308"/>
      <c r="D20" s="313"/>
      <c r="E20" s="313"/>
      <c r="F20" s="313"/>
      <c r="G20" s="44"/>
      <c r="H20" s="30"/>
      <c r="I20" s="38">
        <v>17.5</v>
      </c>
      <c r="J20" s="47"/>
      <c r="K20" s="47"/>
      <c r="L20" s="39">
        <v>28.2</v>
      </c>
      <c r="M20" s="48"/>
      <c r="N20" s="48"/>
      <c r="O20" s="39">
        <v>14</v>
      </c>
      <c r="P20" s="48"/>
      <c r="Q20" s="48"/>
      <c r="R20" s="39">
        <v>9.1</v>
      </c>
      <c r="S20" s="31"/>
      <c r="T20" s="260"/>
      <c r="U20" s="267"/>
      <c r="V20" s="214"/>
      <c r="W20" s="275"/>
      <c r="X20" s="261"/>
      <c r="Y20" s="24"/>
      <c r="Z20" s="25"/>
    </row>
    <row r="21" spans="3:30" ht="13.5" customHeight="1" x14ac:dyDescent="0.2">
      <c r="C21" s="311" t="s">
        <v>230</v>
      </c>
      <c r="D21" s="312"/>
      <c r="E21" s="312"/>
      <c r="F21" s="312"/>
      <c r="H21" s="26"/>
      <c r="I21" s="52">
        <v>0.15</v>
      </c>
      <c r="J21" s="26"/>
      <c r="K21" s="26"/>
      <c r="L21" s="53">
        <v>0.22</v>
      </c>
      <c r="M21" s="28"/>
      <c r="N21" s="28"/>
      <c r="O21" s="251">
        <v>7.3999999999999996E-2</v>
      </c>
      <c r="P21" s="28"/>
      <c r="Q21" s="28"/>
      <c r="R21" s="53">
        <v>0.69</v>
      </c>
      <c r="S21" s="28"/>
      <c r="T21" s="258"/>
      <c r="U21" s="265"/>
      <c r="V21" s="215"/>
      <c r="W21" s="274"/>
      <c r="X21" s="259"/>
      <c r="Y21" s="29"/>
      <c r="Z21" s="27"/>
    </row>
    <row r="22" spans="3:30" ht="12" x14ac:dyDescent="0.2">
      <c r="C22" s="301"/>
      <c r="D22" s="304"/>
      <c r="E22" s="304"/>
      <c r="F22" s="304"/>
      <c r="G22" s="36" t="s">
        <v>231</v>
      </c>
      <c r="H22" s="30"/>
      <c r="I22" s="54">
        <v>0.14000000000000001</v>
      </c>
      <c r="J22" s="30"/>
      <c r="K22" s="30"/>
      <c r="L22" s="55">
        <v>0.85</v>
      </c>
      <c r="M22" s="31"/>
      <c r="N22" s="31"/>
      <c r="O22" s="96">
        <v>6.7000000000000004E-2</v>
      </c>
      <c r="P22" s="31"/>
      <c r="Q22" s="31"/>
      <c r="R22" s="39">
        <v>1</v>
      </c>
      <c r="S22" s="31"/>
      <c r="T22" s="255"/>
      <c r="U22" s="256"/>
      <c r="V22" s="167"/>
      <c r="W22" s="252">
        <f>MIN(I21:R24)</f>
        <v>6.7000000000000004E-2</v>
      </c>
      <c r="X22" s="257" t="s">
        <v>410</v>
      </c>
      <c r="Y22" s="178">
        <f>MAX(I21:R24)</f>
        <v>1</v>
      </c>
      <c r="Z22" s="55">
        <f>AVERAGE(I21:R24)</f>
        <v>0.37443749999999998</v>
      </c>
      <c r="AD22" s="172"/>
    </row>
    <row r="23" spans="3:30" ht="12" x14ac:dyDescent="0.2">
      <c r="C23" s="301"/>
      <c r="D23" s="304"/>
      <c r="E23" s="304"/>
      <c r="F23" s="304"/>
      <c r="G23" s="36"/>
      <c r="H23" s="30"/>
      <c r="I23" s="54">
        <v>0.14000000000000001</v>
      </c>
      <c r="J23" s="30"/>
      <c r="K23" s="30"/>
      <c r="L23" s="55">
        <v>0.59</v>
      </c>
      <c r="M23" s="31"/>
      <c r="N23" s="31"/>
      <c r="O23" s="55">
        <v>0.28000000000000003</v>
      </c>
      <c r="P23" s="31"/>
      <c r="Q23" s="31"/>
      <c r="R23" s="55">
        <v>0.64</v>
      </c>
      <c r="S23" s="31"/>
      <c r="T23" s="255"/>
      <c r="U23" s="256"/>
      <c r="V23" s="167"/>
      <c r="W23" s="264"/>
      <c r="X23" s="257"/>
      <c r="Y23" s="16"/>
      <c r="Z23" s="17"/>
    </row>
    <row r="24" spans="3:30" ht="12" x14ac:dyDescent="0.2">
      <c r="C24" s="308"/>
      <c r="D24" s="313"/>
      <c r="E24" s="313"/>
      <c r="F24" s="313"/>
      <c r="G24" s="44"/>
      <c r="H24" s="30"/>
      <c r="I24" s="54">
        <v>0.21</v>
      </c>
      <c r="J24" s="30"/>
      <c r="K24" s="30"/>
      <c r="L24" s="55">
        <v>0.35</v>
      </c>
      <c r="M24" s="31"/>
      <c r="N24" s="31"/>
      <c r="O24" s="55">
        <v>0.22</v>
      </c>
      <c r="P24" s="31"/>
      <c r="Q24" s="31"/>
      <c r="R24" s="55">
        <v>0.37</v>
      </c>
      <c r="S24" s="31"/>
      <c r="T24" s="260"/>
      <c r="U24" s="267"/>
      <c r="V24" s="214"/>
      <c r="W24" s="275"/>
      <c r="X24" s="261"/>
      <c r="Y24" s="24"/>
      <c r="Z24" s="25"/>
    </row>
    <row r="25" spans="3:30" ht="13.5" customHeight="1" x14ac:dyDescent="0.2">
      <c r="C25" s="311" t="s">
        <v>14</v>
      </c>
      <c r="D25" s="312"/>
      <c r="E25" s="312"/>
      <c r="F25" s="312"/>
      <c r="G25" s="58"/>
      <c r="H25" s="26"/>
      <c r="I25" s="59">
        <v>30</v>
      </c>
      <c r="J25" s="26"/>
      <c r="K25" s="26"/>
      <c r="L25" s="59">
        <v>30</v>
      </c>
      <c r="M25" s="28"/>
      <c r="N25" s="28"/>
      <c r="O25" s="60">
        <v>30</v>
      </c>
      <c r="P25" s="28"/>
      <c r="Q25" s="28"/>
      <c r="R25" s="60">
        <v>30</v>
      </c>
      <c r="S25" s="28"/>
      <c r="T25" s="258"/>
      <c r="U25" s="265"/>
      <c r="V25" s="215"/>
      <c r="W25" s="274"/>
      <c r="X25" s="259"/>
      <c r="Y25" s="29"/>
      <c r="Z25" s="27"/>
    </row>
    <row r="26" spans="3:30" ht="13.5" customHeight="1" x14ac:dyDescent="0.2">
      <c r="C26" s="301"/>
      <c r="D26" s="304"/>
      <c r="E26" s="304"/>
      <c r="F26" s="304"/>
      <c r="G26" s="36" t="s">
        <v>139</v>
      </c>
      <c r="H26" s="30"/>
      <c r="I26" s="61">
        <v>30</v>
      </c>
      <c r="J26" s="30"/>
      <c r="K26" s="30"/>
      <c r="L26" s="61">
        <v>30</v>
      </c>
      <c r="M26" s="31"/>
      <c r="N26" s="31"/>
      <c r="O26" s="62">
        <v>30</v>
      </c>
      <c r="P26" s="31"/>
      <c r="Q26" s="31"/>
      <c r="R26" s="62">
        <v>30</v>
      </c>
      <c r="S26" s="31"/>
      <c r="T26" s="255"/>
      <c r="U26" s="256"/>
      <c r="V26" s="167"/>
      <c r="W26" s="63">
        <f>MIN(I25:R28)</f>
        <v>30</v>
      </c>
      <c r="X26" s="257" t="s">
        <v>410</v>
      </c>
      <c r="Y26" s="64">
        <f>MAX(I25:R28)</f>
        <v>30</v>
      </c>
      <c r="Z26" s="62">
        <f>AVERAGE(I25:R28)</f>
        <v>30</v>
      </c>
      <c r="AD26" s="171"/>
    </row>
    <row r="27" spans="3:30" ht="13.5" customHeight="1" x14ac:dyDescent="0.2">
      <c r="C27" s="301"/>
      <c r="D27" s="304"/>
      <c r="E27" s="304"/>
      <c r="F27" s="304"/>
      <c r="G27" s="36"/>
      <c r="H27" s="30"/>
      <c r="I27" s="61">
        <v>30</v>
      </c>
      <c r="J27" s="30"/>
      <c r="K27" s="30"/>
      <c r="L27" s="61">
        <v>30</v>
      </c>
      <c r="M27" s="31"/>
      <c r="N27" s="31"/>
      <c r="O27" s="62">
        <v>30</v>
      </c>
      <c r="P27" s="31"/>
      <c r="Q27" s="31"/>
      <c r="R27" s="62">
        <v>30</v>
      </c>
      <c r="S27" s="31"/>
      <c r="T27" s="255"/>
      <c r="U27" s="256"/>
      <c r="V27" s="167"/>
      <c r="W27" s="264"/>
      <c r="X27" s="257"/>
      <c r="Y27" s="16"/>
      <c r="Z27" s="17"/>
    </row>
    <row r="28" spans="3:30" ht="13.5" customHeight="1" x14ac:dyDescent="0.2">
      <c r="C28" s="308"/>
      <c r="D28" s="313"/>
      <c r="E28" s="313"/>
      <c r="F28" s="313"/>
      <c r="G28" s="44"/>
      <c r="H28" s="65"/>
      <c r="I28" s="66">
        <v>30</v>
      </c>
      <c r="J28" s="65"/>
      <c r="K28" s="65"/>
      <c r="L28" s="66">
        <v>30</v>
      </c>
      <c r="M28" s="68"/>
      <c r="N28" s="68"/>
      <c r="O28" s="67">
        <v>30</v>
      </c>
      <c r="P28" s="68"/>
      <c r="Q28" s="68"/>
      <c r="R28" s="67">
        <v>30</v>
      </c>
      <c r="S28" s="68"/>
      <c r="T28" s="260"/>
      <c r="U28" s="267"/>
      <c r="V28" s="214"/>
      <c r="W28" s="275"/>
      <c r="X28" s="261"/>
      <c r="Y28" s="24"/>
      <c r="Z28" s="25"/>
    </row>
    <row r="29" spans="3:30" ht="13.5" customHeight="1" x14ac:dyDescent="0.2">
      <c r="C29" s="311" t="s">
        <v>15</v>
      </c>
      <c r="D29" s="312"/>
      <c r="E29" s="312"/>
      <c r="F29" s="312"/>
      <c r="G29" s="58"/>
      <c r="H29" s="26"/>
      <c r="I29" s="26" t="s">
        <v>425</v>
      </c>
      <c r="J29" s="26"/>
      <c r="K29" s="26"/>
      <c r="L29" s="27" t="s">
        <v>394</v>
      </c>
      <c r="M29" s="28"/>
      <c r="N29" s="28"/>
      <c r="O29" s="27" t="s">
        <v>394</v>
      </c>
      <c r="P29" s="28"/>
      <c r="Q29" s="28"/>
      <c r="R29" s="27" t="s">
        <v>394</v>
      </c>
      <c r="S29" s="28"/>
      <c r="T29" s="258"/>
      <c r="U29" s="265"/>
      <c r="V29" s="215"/>
      <c r="W29" s="274"/>
      <c r="X29" s="259"/>
      <c r="Y29" s="29"/>
      <c r="Z29" s="27"/>
    </row>
    <row r="30" spans="3:30" ht="13.5" customHeight="1" x14ac:dyDescent="0.2">
      <c r="C30" s="301"/>
      <c r="D30" s="304"/>
      <c r="E30" s="304"/>
      <c r="F30" s="304"/>
      <c r="G30" s="36"/>
      <c r="H30" s="30"/>
      <c r="I30" s="30" t="s">
        <v>425</v>
      </c>
      <c r="J30" s="30"/>
      <c r="K30" s="30"/>
      <c r="L30" s="17" t="s">
        <v>394</v>
      </c>
      <c r="M30" s="31"/>
      <c r="N30" s="31"/>
      <c r="O30" s="17" t="s">
        <v>394</v>
      </c>
      <c r="P30" s="31"/>
      <c r="Q30" s="31"/>
      <c r="R30" s="17" t="s">
        <v>394</v>
      </c>
      <c r="S30" s="31"/>
      <c r="T30" s="255"/>
      <c r="U30" s="256"/>
      <c r="V30" s="167"/>
      <c r="W30" s="264"/>
      <c r="X30" s="257"/>
      <c r="Y30" s="16"/>
      <c r="Z30" s="17"/>
    </row>
    <row r="31" spans="3:30" ht="13.5" customHeight="1" x14ac:dyDescent="0.2">
      <c r="C31" s="301"/>
      <c r="D31" s="304"/>
      <c r="E31" s="304"/>
      <c r="F31" s="304"/>
      <c r="G31" s="36"/>
      <c r="H31" s="30"/>
      <c r="I31" s="30" t="s">
        <v>425</v>
      </c>
      <c r="J31" s="30"/>
      <c r="K31" s="30"/>
      <c r="L31" s="17" t="s">
        <v>394</v>
      </c>
      <c r="M31" s="31"/>
      <c r="N31" s="31"/>
      <c r="O31" s="17" t="s">
        <v>394</v>
      </c>
      <c r="P31" s="31"/>
      <c r="Q31" s="31"/>
      <c r="R31" s="17" t="s">
        <v>394</v>
      </c>
      <c r="S31" s="31"/>
      <c r="T31" s="255"/>
      <c r="U31" s="256"/>
      <c r="V31" s="167"/>
      <c r="W31" s="264"/>
      <c r="X31" s="257"/>
      <c r="Y31" s="16"/>
      <c r="Z31" s="17"/>
    </row>
    <row r="32" spans="3:30" ht="13.5" customHeight="1" x14ac:dyDescent="0.2">
      <c r="C32" s="308"/>
      <c r="D32" s="313"/>
      <c r="E32" s="313"/>
      <c r="F32" s="313"/>
      <c r="G32" s="44"/>
      <c r="H32" s="65"/>
      <c r="I32" s="65" t="s">
        <v>425</v>
      </c>
      <c r="J32" s="65"/>
      <c r="K32" s="65"/>
      <c r="L32" s="25" t="s">
        <v>394</v>
      </c>
      <c r="M32" s="68"/>
      <c r="N32" s="68"/>
      <c r="O32" s="25" t="s">
        <v>394</v>
      </c>
      <c r="P32" s="68"/>
      <c r="Q32" s="68"/>
      <c r="R32" s="25" t="s">
        <v>394</v>
      </c>
      <c r="S32" s="68"/>
      <c r="T32" s="260"/>
      <c r="U32" s="267"/>
      <c r="V32" s="214"/>
      <c r="W32" s="275"/>
      <c r="X32" s="261"/>
      <c r="Y32" s="24"/>
      <c r="Z32" s="25"/>
    </row>
    <row r="33" spans="3:30" ht="13.5" customHeight="1" x14ac:dyDescent="0.2">
      <c r="C33" s="311" t="s">
        <v>16</v>
      </c>
      <c r="D33" s="312"/>
      <c r="E33" s="312"/>
      <c r="F33" s="312"/>
      <c r="G33" s="58"/>
      <c r="H33" s="26"/>
      <c r="I33" s="26" t="s">
        <v>395</v>
      </c>
      <c r="J33" s="26"/>
      <c r="K33" s="26"/>
      <c r="L33" s="27" t="s">
        <v>395</v>
      </c>
      <c r="M33" s="28"/>
      <c r="N33" s="28"/>
      <c r="O33" s="27" t="s">
        <v>395</v>
      </c>
      <c r="P33" s="28"/>
      <c r="Q33" s="28"/>
      <c r="R33" s="27" t="s">
        <v>395</v>
      </c>
      <c r="S33" s="28"/>
      <c r="T33" s="258"/>
      <c r="U33" s="265"/>
      <c r="V33" s="215"/>
      <c r="W33" s="274"/>
      <c r="X33" s="259"/>
      <c r="Y33" s="29"/>
      <c r="Z33" s="27"/>
    </row>
    <row r="34" spans="3:30" ht="13.5" customHeight="1" x14ac:dyDescent="0.2">
      <c r="C34" s="301"/>
      <c r="D34" s="304"/>
      <c r="E34" s="304"/>
      <c r="F34" s="304"/>
      <c r="G34" s="36"/>
      <c r="H34" s="30"/>
      <c r="I34" s="30" t="s">
        <v>395</v>
      </c>
      <c r="J34" s="30"/>
      <c r="K34" s="30"/>
      <c r="L34" s="17" t="s">
        <v>395</v>
      </c>
      <c r="M34" s="31"/>
      <c r="N34" s="31"/>
      <c r="O34" s="17" t="s">
        <v>395</v>
      </c>
      <c r="P34" s="31"/>
      <c r="Q34" s="31"/>
      <c r="R34" s="17" t="s">
        <v>395</v>
      </c>
      <c r="S34" s="31"/>
      <c r="T34" s="255"/>
      <c r="U34" s="256"/>
      <c r="V34" s="167"/>
      <c r="W34" s="264"/>
      <c r="X34" s="257"/>
      <c r="Y34" s="16"/>
      <c r="Z34" s="17"/>
    </row>
    <row r="35" spans="3:30" ht="13.5" customHeight="1" x14ac:dyDescent="0.2">
      <c r="C35" s="301"/>
      <c r="D35" s="304"/>
      <c r="E35" s="304"/>
      <c r="F35" s="304"/>
      <c r="G35" s="36"/>
      <c r="H35" s="30"/>
      <c r="I35" s="30" t="s">
        <v>395</v>
      </c>
      <c r="J35" s="30"/>
      <c r="K35" s="30"/>
      <c r="L35" s="17" t="s">
        <v>395</v>
      </c>
      <c r="M35" s="31"/>
      <c r="N35" s="31"/>
      <c r="O35" s="17" t="s">
        <v>395</v>
      </c>
      <c r="P35" s="31"/>
      <c r="Q35" s="31"/>
      <c r="R35" s="17" t="s">
        <v>395</v>
      </c>
      <c r="S35" s="31"/>
      <c r="T35" s="255"/>
      <c r="U35" s="256"/>
      <c r="V35" s="167"/>
      <c r="W35" s="264"/>
      <c r="X35" s="257"/>
      <c r="Y35" s="16"/>
      <c r="Z35" s="17"/>
    </row>
    <row r="36" spans="3:30" ht="13.5" customHeight="1" x14ac:dyDescent="0.2">
      <c r="C36" s="308"/>
      <c r="D36" s="313"/>
      <c r="E36" s="313"/>
      <c r="F36" s="313"/>
      <c r="G36" s="44"/>
      <c r="H36" s="65"/>
      <c r="I36" s="65" t="s">
        <v>395</v>
      </c>
      <c r="J36" s="65"/>
      <c r="K36" s="65"/>
      <c r="L36" s="25" t="s">
        <v>395</v>
      </c>
      <c r="M36" s="68"/>
      <c r="N36" s="68"/>
      <c r="O36" s="25" t="s">
        <v>395</v>
      </c>
      <c r="P36" s="68"/>
      <c r="Q36" s="68"/>
      <c r="R36" s="25" t="s">
        <v>395</v>
      </c>
      <c r="S36" s="68"/>
      <c r="T36" s="260"/>
      <c r="U36" s="267"/>
      <c r="V36" s="214"/>
      <c r="W36" s="275"/>
      <c r="X36" s="261"/>
      <c r="Y36" s="24"/>
      <c r="Z36" s="25"/>
    </row>
    <row r="37" spans="3:30" ht="12" customHeight="1" x14ac:dyDescent="0.2">
      <c r="C37" s="292" t="s">
        <v>17</v>
      </c>
      <c r="D37" s="311" t="s">
        <v>232</v>
      </c>
      <c r="E37" s="312"/>
      <c r="F37" s="312"/>
      <c r="H37" s="26"/>
      <c r="I37" s="32">
        <v>7.3</v>
      </c>
      <c r="J37" s="26"/>
      <c r="K37" s="26"/>
      <c r="L37" s="69">
        <v>7.3</v>
      </c>
      <c r="M37" s="28"/>
      <c r="N37" s="28"/>
      <c r="O37" s="69">
        <v>7.5</v>
      </c>
      <c r="P37" s="28"/>
      <c r="Q37" s="28"/>
      <c r="R37" s="69">
        <v>7.3</v>
      </c>
      <c r="S37" s="28"/>
      <c r="T37" s="258" t="s">
        <v>402</v>
      </c>
      <c r="U37" s="265" t="s">
        <v>402</v>
      </c>
      <c r="V37" s="215"/>
      <c r="W37" s="274"/>
      <c r="X37" s="259"/>
      <c r="Y37" s="29"/>
      <c r="Z37" s="27"/>
    </row>
    <row r="38" spans="3:30" ht="12" x14ac:dyDescent="0.2">
      <c r="C38" s="293"/>
      <c r="D38" s="301"/>
      <c r="E38" s="304"/>
      <c r="F38" s="304"/>
      <c r="G38" s="36" t="s">
        <v>233</v>
      </c>
      <c r="H38" s="30"/>
      <c r="I38" s="37">
        <v>7.7</v>
      </c>
      <c r="J38" s="30"/>
      <c r="K38" s="30"/>
      <c r="L38" s="50">
        <v>7.9</v>
      </c>
      <c r="M38" s="31"/>
      <c r="N38" s="31"/>
      <c r="O38" s="50">
        <v>7.6</v>
      </c>
      <c r="P38" s="31"/>
      <c r="Q38" s="31"/>
      <c r="R38" s="50">
        <v>7.6</v>
      </c>
      <c r="S38" s="31"/>
      <c r="T38" s="255">
        <f>COUNTIF(I37:R40,"&gt;8.5")</f>
        <v>0</v>
      </c>
      <c r="U38" s="256" t="s">
        <v>452</v>
      </c>
      <c r="V38" s="167">
        <v>16</v>
      </c>
      <c r="W38" s="49">
        <f>MIN(I37:R40)</f>
        <v>7.1</v>
      </c>
      <c r="X38" s="257" t="s">
        <v>410</v>
      </c>
      <c r="Y38" s="42">
        <f>MAX(I37:R40)</f>
        <v>7.9</v>
      </c>
      <c r="Z38" s="70">
        <f>AVERAGE(I37:R40)</f>
        <v>7.3999999999999995</v>
      </c>
      <c r="AD38" s="51"/>
    </row>
    <row r="39" spans="3:30" ht="12" x14ac:dyDescent="0.2">
      <c r="C39" s="293"/>
      <c r="D39" s="301"/>
      <c r="E39" s="304"/>
      <c r="F39" s="304"/>
      <c r="G39" s="36"/>
      <c r="H39" s="30"/>
      <c r="I39" s="37">
        <v>7.1</v>
      </c>
      <c r="J39" s="30"/>
      <c r="K39" s="30"/>
      <c r="L39" s="50">
        <v>7.3</v>
      </c>
      <c r="M39" s="31"/>
      <c r="N39" s="31"/>
      <c r="O39" s="50">
        <v>7.5</v>
      </c>
      <c r="P39" s="31"/>
      <c r="Q39" s="31"/>
      <c r="R39" s="50">
        <v>7.3</v>
      </c>
      <c r="S39" s="31"/>
      <c r="T39" s="255"/>
      <c r="U39" s="256" t="s">
        <v>402</v>
      </c>
      <c r="V39" s="167"/>
      <c r="W39" s="264"/>
      <c r="X39" s="257"/>
      <c r="Y39" s="16"/>
      <c r="Z39" s="17"/>
    </row>
    <row r="40" spans="3:30" ht="12" x14ac:dyDescent="0.2">
      <c r="C40" s="293"/>
      <c r="D40" s="307"/>
      <c r="E40" s="320"/>
      <c r="F40" s="320"/>
      <c r="G40" s="71"/>
      <c r="H40" s="72"/>
      <c r="I40" s="73">
        <v>7.1</v>
      </c>
      <c r="J40" s="72"/>
      <c r="K40" s="72"/>
      <c r="L40" s="74">
        <v>7.2</v>
      </c>
      <c r="M40" s="75"/>
      <c r="N40" s="75"/>
      <c r="O40" s="74">
        <v>7.4</v>
      </c>
      <c r="P40" s="75"/>
      <c r="Q40" s="75"/>
      <c r="R40" s="74">
        <v>7.3</v>
      </c>
      <c r="S40" s="75"/>
      <c r="T40" s="255"/>
      <c r="U40" s="256" t="s">
        <v>402</v>
      </c>
      <c r="V40" s="167"/>
      <c r="W40" s="270"/>
      <c r="X40" s="263"/>
      <c r="Y40" s="76"/>
      <c r="Z40" s="77"/>
    </row>
    <row r="41" spans="3:30" ht="12" x14ac:dyDescent="0.2">
      <c r="C41" s="293"/>
      <c r="D41" s="301" t="s">
        <v>234</v>
      </c>
      <c r="E41" s="296"/>
      <c r="F41" s="296"/>
      <c r="G41" s="36" t="s">
        <v>235</v>
      </c>
      <c r="H41" s="30"/>
      <c r="I41" s="38">
        <v>9.5</v>
      </c>
      <c r="J41" s="30"/>
      <c r="K41" s="30"/>
      <c r="L41" s="39">
        <v>9</v>
      </c>
      <c r="M41" s="31"/>
      <c r="N41" s="31"/>
      <c r="O41" s="39">
        <v>9.8000000000000007</v>
      </c>
      <c r="P41" s="31"/>
      <c r="Q41" s="31"/>
      <c r="R41" s="79">
        <v>11</v>
      </c>
      <c r="S41" s="31"/>
      <c r="T41" s="268">
        <f>COUNTIF(I41:R41,"&lt;5")</f>
        <v>0</v>
      </c>
      <c r="U41" s="269" t="s">
        <v>452</v>
      </c>
      <c r="V41" s="169">
        <v>4</v>
      </c>
      <c r="W41" s="82">
        <f>MIN(I41:R41)</f>
        <v>9</v>
      </c>
      <c r="X41" s="269" t="s">
        <v>410</v>
      </c>
      <c r="Y41" s="80">
        <f>MAX(I41:R41)</f>
        <v>11</v>
      </c>
      <c r="Z41" s="37">
        <f>AVERAGE(I41:R41)</f>
        <v>9.8249999999999993</v>
      </c>
      <c r="AB41" s="51"/>
      <c r="AD41" s="51"/>
    </row>
    <row r="42" spans="3:30" ht="12" x14ac:dyDescent="0.2">
      <c r="C42" s="293"/>
      <c r="D42" s="301" t="s">
        <v>236</v>
      </c>
      <c r="E42" s="296"/>
      <c r="F42" s="296"/>
      <c r="G42" s="36" t="s">
        <v>235</v>
      </c>
      <c r="H42" s="30"/>
      <c r="I42" s="38">
        <v>0.9</v>
      </c>
      <c r="J42" s="30"/>
      <c r="K42" s="30"/>
      <c r="L42" s="39">
        <v>1.6</v>
      </c>
      <c r="M42" s="31"/>
      <c r="N42" s="31"/>
      <c r="O42" s="39">
        <v>1</v>
      </c>
      <c r="P42" s="31"/>
      <c r="Q42" s="31"/>
      <c r="R42" s="39">
        <v>2.4</v>
      </c>
      <c r="S42" s="31"/>
      <c r="T42" s="255">
        <f>COUNTIF(I42:R42,"&gt;5")</f>
        <v>0</v>
      </c>
      <c r="U42" s="256" t="s">
        <v>452</v>
      </c>
      <c r="V42" s="167">
        <v>4</v>
      </c>
      <c r="W42" s="82">
        <f>MIN(I42:R42)</f>
        <v>0.9</v>
      </c>
      <c r="X42" s="257" t="s">
        <v>410</v>
      </c>
      <c r="Y42" s="83">
        <f>MAX(I42:R42)</f>
        <v>2.4</v>
      </c>
      <c r="Z42" s="37">
        <f>AVERAGE(I42:R42)</f>
        <v>1.4750000000000001</v>
      </c>
      <c r="AD42" s="51"/>
    </row>
    <row r="43" spans="3:30" ht="12" x14ac:dyDescent="0.2">
      <c r="C43" s="293"/>
      <c r="D43" s="301" t="s">
        <v>237</v>
      </c>
      <c r="E43" s="296"/>
      <c r="F43" s="296"/>
      <c r="G43" s="36" t="s">
        <v>235</v>
      </c>
      <c r="H43" s="30"/>
      <c r="I43" s="38">
        <v>5.8</v>
      </c>
      <c r="J43" s="30"/>
      <c r="K43" s="30"/>
      <c r="L43" s="39">
        <v>6.6</v>
      </c>
      <c r="M43" s="31"/>
      <c r="N43" s="31"/>
      <c r="O43" s="39">
        <v>5.6</v>
      </c>
      <c r="P43" s="31"/>
      <c r="Q43" s="31"/>
      <c r="R43" s="39">
        <v>6.9</v>
      </c>
      <c r="S43" s="31"/>
      <c r="T43" s="255" t="s">
        <v>135</v>
      </c>
      <c r="U43" s="256" t="s">
        <v>452</v>
      </c>
      <c r="V43" s="167">
        <v>4</v>
      </c>
      <c r="W43" s="82">
        <f t="shared" ref="W43:W46" si="0">MIN(I43:R43)</f>
        <v>5.6</v>
      </c>
      <c r="X43" s="257" t="s">
        <v>410</v>
      </c>
      <c r="Y43" s="83">
        <f t="shared" ref="Y43:Y46" si="1">MAX(I43:R43)</f>
        <v>6.9</v>
      </c>
      <c r="Z43" s="37">
        <f t="shared" ref="Z43:Z46" si="2">AVERAGE(I43:R43)</f>
        <v>6.2249999999999996</v>
      </c>
      <c r="AC43" s="51"/>
      <c r="AD43" s="51"/>
    </row>
    <row r="44" spans="3:30" ht="12" x14ac:dyDescent="0.2">
      <c r="C44" s="293"/>
      <c r="D44" s="307" t="s">
        <v>238</v>
      </c>
      <c r="E44" s="298"/>
      <c r="F44" s="298"/>
      <c r="G44" s="71" t="s">
        <v>235</v>
      </c>
      <c r="H44" s="72"/>
      <c r="I44" s="84">
        <v>4</v>
      </c>
      <c r="J44" s="72"/>
      <c r="K44" s="72"/>
      <c r="L44" s="85">
        <v>2</v>
      </c>
      <c r="M44" s="75"/>
      <c r="N44" s="75"/>
      <c r="O44" s="85">
        <v>4</v>
      </c>
      <c r="P44" s="75"/>
      <c r="Q44" s="75"/>
      <c r="R44" s="85">
        <v>10</v>
      </c>
      <c r="S44" s="75"/>
      <c r="T44" s="255">
        <f>COUNTIF(I44:R44,"&gt;100")</f>
        <v>0</v>
      </c>
      <c r="U44" s="256" t="s">
        <v>452</v>
      </c>
      <c r="V44" s="167">
        <v>4</v>
      </c>
      <c r="W44" s="86">
        <f t="shared" si="0"/>
        <v>2</v>
      </c>
      <c r="X44" s="263" t="s">
        <v>410</v>
      </c>
      <c r="Y44" s="87">
        <f t="shared" si="1"/>
        <v>10</v>
      </c>
      <c r="Z44" s="88">
        <f t="shared" si="2"/>
        <v>5</v>
      </c>
      <c r="AD44" s="51"/>
    </row>
    <row r="45" spans="3:30" ht="12.75" customHeight="1" x14ac:dyDescent="0.2">
      <c r="C45" s="293"/>
      <c r="D45" s="301" t="s">
        <v>239</v>
      </c>
      <c r="E45" s="296"/>
      <c r="F45" s="296"/>
      <c r="G45" s="36" t="s">
        <v>235</v>
      </c>
      <c r="H45" s="30"/>
      <c r="I45" s="38">
        <v>3.4</v>
      </c>
      <c r="J45" s="30"/>
      <c r="K45" s="30"/>
      <c r="L45" s="50">
        <v>4</v>
      </c>
      <c r="M45" s="31"/>
      <c r="N45" s="31"/>
      <c r="O45" s="39">
        <v>4</v>
      </c>
      <c r="P45" s="31"/>
      <c r="Q45" s="31"/>
      <c r="R45" s="39">
        <v>4.8</v>
      </c>
      <c r="S45" s="31"/>
      <c r="T45" s="255" t="s">
        <v>135</v>
      </c>
      <c r="U45" s="256" t="s">
        <v>452</v>
      </c>
      <c r="V45" s="167">
        <v>4</v>
      </c>
      <c r="W45" s="90">
        <f t="shared" si="0"/>
        <v>3.4</v>
      </c>
      <c r="X45" s="91" t="s">
        <v>410</v>
      </c>
      <c r="Y45" s="92">
        <f t="shared" si="1"/>
        <v>4.8</v>
      </c>
      <c r="Z45" s="38">
        <f t="shared" si="2"/>
        <v>4.05</v>
      </c>
      <c r="AC45" s="51"/>
      <c r="AD45" s="170"/>
    </row>
    <row r="46" spans="3:30" ht="12.75" customHeight="1" x14ac:dyDescent="0.2">
      <c r="C46" s="293"/>
      <c r="D46" s="301" t="s">
        <v>240</v>
      </c>
      <c r="E46" s="296"/>
      <c r="F46" s="296"/>
      <c r="G46" s="36" t="s">
        <v>235</v>
      </c>
      <c r="H46" s="30"/>
      <c r="I46" s="54">
        <v>0.28000000000000003</v>
      </c>
      <c r="J46" s="93"/>
      <c r="K46" s="30"/>
      <c r="L46" s="55">
        <v>0.33</v>
      </c>
      <c r="M46" s="31"/>
      <c r="N46" s="31"/>
      <c r="O46" s="55">
        <v>0.44</v>
      </c>
      <c r="P46" s="31"/>
      <c r="Q46" s="31"/>
      <c r="R46" s="55">
        <v>0.38</v>
      </c>
      <c r="S46" s="31"/>
      <c r="T46" s="255" t="s">
        <v>135</v>
      </c>
      <c r="U46" s="256" t="s">
        <v>452</v>
      </c>
      <c r="V46" s="167">
        <v>4</v>
      </c>
      <c r="W46" s="94">
        <f t="shared" si="0"/>
        <v>0.28000000000000003</v>
      </c>
      <c r="X46" s="257" t="s">
        <v>410</v>
      </c>
      <c r="Y46" s="95">
        <f t="shared" si="1"/>
        <v>0.44</v>
      </c>
      <c r="Z46" s="54">
        <f t="shared" si="2"/>
        <v>0.35750000000000004</v>
      </c>
      <c r="AD46" s="172"/>
    </row>
    <row r="47" spans="3:30" ht="12.75" customHeight="1" x14ac:dyDescent="0.2">
      <c r="C47" s="293"/>
      <c r="D47" s="301" t="s">
        <v>118</v>
      </c>
      <c r="E47" s="304"/>
      <c r="F47" s="304"/>
      <c r="G47" s="36" t="s">
        <v>112</v>
      </c>
      <c r="H47" s="30"/>
      <c r="I47" s="166" t="s">
        <v>135</v>
      </c>
      <c r="J47" s="30"/>
      <c r="K47" s="30"/>
      <c r="L47" s="190">
        <v>7.0000000000000001E-3</v>
      </c>
      <c r="M47" s="31"/>
      <c r="N47" s="31"/>
      <c r="O47" s="96"/>
      <c r="P47" s="31"/>
      <c r="Q47" s="31"/>
      <c r="R47" s="96"/>
      <c r="S47" s="31"/>
      <c r="T47" s="255" t="s">
        <v>450</v>
      </c>
      <c r="U47" s="256" t="s">
        <v>451</v>
      </c>
      <c r="V47" s="167">
        <v>1</v>
      </c>
      <c r="W47" s="264"/>
      <c r="X47" s="257"/>
      <c r="Y47" s="16"/>
      <c r="Z47" s="17"/>
    </row>
    <row r="48" spans="3:30" ht="12.75" customHeight="1" x14ac:dyDescent="0.15">
      <c r="C48" s="293"/>
      <c r="D48" s="305" t="s">
        <v>136</v>
      </c>
      <c r="E48" s="321"/>
      <c r="F48" s="321"/>
      <c r="G48" s="99" t="s">
        <v>235</v>
      </c>
      <c r="H48" s="100"/>
      <c r="I48" s="100" t="s">
        <v>135</v>
      </c>
      <c r="J48" s="100"/>
      <c r="K48" s="100"/>
      <c r="L48" s="104"/>
      <c r="M48" s="103"/>
      <c r="N48" s="103"/>
      <c r="O48" s="102"/>
      <c r="P48" s="103"/>
      <c r="Q48" s="103"/>
      <c r="R48" s="345"/>
      <c r="S48" s="103"/>
      <c r="T48" s="268"/>
      <c r="U48" s="269"/>
      <c r="V48" s="169"/>
      <c r="W48" s="106"/>
      <c r="X48" s="276"/>
      <c r="Y48" s="107"/>
      <c r="Z48" s="104"/>
      <c r="AA48" s="108"/>
    </row>
    <row r="49" spans="3:27" ht="12.75" customHeight="1" x14ac:dyDescent="0.15">
      <c r="C49" s="294"/>
      <c r="D49" s="308" t="s">
        <v>241</v>
      </c>
      <c r="E49" s="313"/>
      <c r="F49" s="313"/>
      <c r="G49" s="44" t="s">
        <v>235</v>
      </c>
      <c r="H49" s="65"/>
      <c r="I49" s="65" t="s">
        <v>135</v>
      </c>
      <c r="J49" s="65"/>
      <c r="K49" s="65"/>
      <c r="L49" s="191"/>
      <c r="M49" s="68"/>
      <c r="N49" s="68"/>
      <c r="O49" s="110"/>
      <c r="P49" s="68"/>
      <c r="Q49" s="68"/>
      <c r="R49" s="191"/>
      <c r="S49" s="68"/>
      <c r="T49" s="260"/>
      <c r="U49" s="267"/>
      <c r="V49" s="214"/>
      <c r="W49" s="275"/>
      <c r="X49" s="261"/>
      <c r="Y49" s="24"/>
      <c r="Z49" s="112"/>
      <c r="AA49" s="108"/>
    </row>
    <row r="50" spans="3:27" ht="12" customHeight="1" x14ac:dyDescent="0.2">
      <c r="C50" s="292" t="s">
        <v>27</v>
      </c>
      <c r="D50" s="311" t="s">
        <v>242</v>
      </c>
      <c r="E50" s="300"/>
      <c r="F50" s="300"/>
      <c r="G50" s="58" t="s">
        <v>235</v>
      </c>
      <c r="H50" s="26"/>
      <c r="I50" s="113">
        <v>2.9999999999999997E-4</v>
      </c>
      <c r="J50" s="26"/>
      <c r="K50" s="26"/>
      <c r="L50" s="113">
        <v>2.9999999999999997E-4</v>
      </c>
      <c r="M50" s="28"/>
      <c r="N50" s="28"/>
      <c r="O50" s="113">
        <v>2.9999999999999997E-4</v>
      </c>
      <c r="P50" s="28"/>
      <c r="Q50" s="28"/>
      <c r="R50" s="113">
        <v>2.9999999999999997E-4</v>
      </c>
      <c r="S50" s="28"/>
      <c r="T50" s="258">
        <v>0</v>
      </c>
      <c r="U50" s="265" t="s">
        <v>452</v>
      </c>
      <c r="V50" s="215">
        <v>4</v>
      </c>
      <c r="W50" s="219">
        <f t="shared" ref="W50:W55" si="3">MIN(I50:R50)</f>
        <v>2.9999999999999997E-4</v>
      </c>
      <c r="X50" s="259" t="s">
        <v>410</v>
      </c>
      <c r="Y50" s="220">
        <f t="shared" ref="Y50:Y55" si="4">MAX(I50:R50)</f>
        <v>2.9999999999999997E-4</v>
      </c>
      <c r="Z50" s="221">
        <f t="shared" ref="Z50:Z55" si="5">AVERAGE(I50:R50)</f>
        <v>2.9999999999999997E-4</v>
      </c>
    </row>
    <row r="51" spans="3:27" ht="12" x14ac:dyDescent="0.2">
      <c r="C51" s="293"/>
      <c r="D51" s="301" t="s">
        <v>243</v>
      </c>
      <c r="E51" s="296"/>
      <c r="F51" s="296"/>
      <c r="G51" s="36" t="s">
        <v>235</v>
      </c>
      <c r="H51" s="30"/>
      <c r="I51" s="114">
        <v>0.1</v>
      </c>
      <c r="J51" s="30"/>
      <c r="K51" s="30"/>
      <c r="L51" s="192">
        <v>0.1</v>
      </c>
      <c r="M51" s="31"/>
      <c r="N51" s="31"/>
      <c r="O51" s="114">
        <v>0.1</v>
      </c>
      <c r="P51" s="31"/>
      <c r="Q51" s="31"/>
      <c r="R51" s="192">
        <v>0.1</v>
      </c>
      <c r="S51" s="31"/>
      <c r="T51" s="255">
        <v>0</v>
      </c>
      <c r="U51" s="256" t="s">
        <v>452</v>
      </c>
      <c r="V51" s="167">
        <v>4</v>
      </c>
      <c r="W51" s="222">
        <f t="shared" si="3"/>
        <v>0.1</v>
      </c>
      <c r="X51" s="257" t="s">
        <v>410</v>
      </c>
      <c r="Y51" s="223">
        <f t="shared" si="4"/>
        <v>0.1</v>
      </c>
      <c r="Z51" s="224">
        <f t="shared" si="5"/>
        <v>0.1</v>
      </c>
    </row>
    <row r="52" spans="3:27" ht="12" x14ac:dyDescent="0.2">
      <c r="C52" s="293"/>
      <c r="D52" s="301" t="s">
        <v>244</v>
      </c>
      <c r="E52" s="296"/>
      <c r="F52" s="296"/>
      <c r="G52" s="36" t="s">
        <v>235</v>
      </c>
      <c r="H52" s="30"/>
      <c r="I52" s="115">
        <v>5.0000000000000001E-3</v>
      </c>
      <c r="J52" s="30"/>
      <c r="K52" s="30"/>
      <c r="L52" s="115">
        <v>5.0000000000000001E-3</v>
      </c>
      <c r="M52" s="31"/>
      <c r="N52" s="31"/>
      <c r="O52" s="115">
        <v>5.0000000000000001E-3</v>
      </c>
      <c r="P52" s="31"/>
      <c r="Q52" s="31"/>
      <c r="R52" s="115">
        <v>5.0000000000000001E-3</v>
      </c>
      <c r="S52" s="31"/>
      <c r="T52" s="255">
        <v>0</v>
      </c>
      <c r="U52" s="256" t="s">
        <v>452</v>
      </c>
      <c r="V52" s="167">
        <v>4</v>
      </c>
      <c r="W52" s="225">
        <f t="shared" si="3"/>
        <v>5.0000000000000001E-3</v>
      </c>
      <c r="X52" s="257" t="s">
        <v>410</v>
      </c>
      <c r="Y52" s="226">
        <f t="shared" si="4"/>
        <v>5.0000000000000001E-3</v>
      </c>
      <c r="Z52" s="183">
        <f t="shared" si="5"/>
        <v>5.0000000000000001E-3</v>
      </c>
    </row>
    <row r="53" spans="3:27" ht="12" x14ac:dyDescent="0.2">
      <c r="C53" s="293"/>
      <c r="D53" s="307" t="s">
        <v>245</v>
      </c>
      <c r="E53" s="298"/>
      <c r="F53" s="298"/>
      <c r="G53" s="71" t="s">
        <v>235</v>
      </c>
      <c r="H53" s="72"/>
      <c r="I53" s="120">
        <v>0.01</v>
      </c>
      <c r="J53" s="72"/>
      <c r="K53" s="72"/>
      <c r="L53" s="120">
        <v>0.01</v>
      </c>
      <c r="M53" s="75"/>
      <c r="N53" s="75"/>
      <c r="O53" s="120">
        <v>0.01</v>
      </c>
      <c r="P53" s="75"/>
      <c r="Q53" s="75"/>
      <c r="R53" s="120">
        <v>0.01</v>
      </c>
      <c r="S53" s="75"/>
      <c r="T53" s="262">
        <v>0</v>
      </c>
      <c r="U53" s="273" t="s">
        <v>452</v>
      </c>
      <c r="V53" s="227">
        <v>4</v>
      </c>
      <c r="W53" s="121">
        <f t="shared" si="3"/>
        <v>0.01</v>
      </c>
      <c r="X53" s="263" t="s">
        <v>410</v>
      </c>
      <c r="Y53" s="122">
        <f t="shared" si="4"/>
        <v>0.01</v>
      </c>
      <c r="Z53" s="123">
        <f t="shared" si="5"/>
        <v>0.01</v>
      </c>
    </row>
    <row r="54" spans="3:27" ht="12" x14ac:dyDescent="0.2">
      <c r="C54" s="293"/>
      <c r="D54" s="301" t="s">
        <v>246</v>
      </c>
      <c r="E54" s="296"/>
      <c r="F54" s="296"/>
      <c r="G54" s="36" t="s">
        <v>235</v>
      </c>
      <c r="H54" s="30"/>
      <c r="I54" s="115">
        <v>5.0000000000000001E-3</v>
      </c>
      <c r="J54" s="30"/>
      <c r="K54" s="30"/>
      <c r="L54" s="115">
        <v>5.0000000000000001E-3</v>
      </c>
      <c r="M54" s="31"/>
      <c r="N54" s="31"/>
      <c r="O54" s="115">
        <v>5.0000000000000001E-3</v>
      </c>
      <c r="P54" s="31"/>
      <c r="Q54" s="31"/>
      <c r="R54" s="115">
        <v>5.0000000000000001E-3</v>
      </c>
      <c r="S54" s="31"/>
      <c r="T54" s="255">
        <v>0</v>
      </c>
      <c r="U54" s="256" t="s">
        <v>452</v>
      </c>
      <c r="V54" s="167">
        <v>4</v>
      </c>
      <c r="W54" s="225">
        <f t="shared" si="3"/>
        <v>5.0000000000000001E-3</v>
      </c>
      <c r="X54" s="257" t="s">
        <v>410</v>
      </c>
      <c r="Y54" s="226">
        <f t="shared" si="4"/>
        <v>5.0000000000000001E-3</v>
      </c>
      <c r="Z54" s="183">
        <f t="shared" si="5"/>
        <v>5.0000000000000001E-3</v>
      </c>
    </row>
    <row r="55" spans="3:27" ht="12" x14ac:dyDescent="0.2">
      <c r="C55" s="293"/>
      <c r="D55" s="301" t="s">
        <v>247</v>
      </c>
      <c r="E55" s="296"/>
      <c r="F55" s="296"/>
      <c r="G55" s="36" t="s">
        <v>235</v>
      </c>
      <c r="H55" s="30"/>
      <c r="I55" s="17" t="s">
        <v>135</v>
      </c>
      <c r="J55" s="30"/>
      <c r="K55" s="30"/>
      <c r="L55" s="126">
        <v>5.0000000000000001E-4</v>
      </c>
      <c r="M55" s="31"/>
      <c r="N55" s="31"/>
      <c r="O55" s="124" t="s">
        <v>402</v>
      </c>
      <c r="P55" s="31"/>
      <c r="Q55" s="31"/>
      <c r="R55" s="126">
        <v>5.0000000000000001E-4</v>
      </c>
      <c r="S55" s="31"/>
      <c r="T55" s="255">
        <v>0</v>
      </c>
      <c r="U55" s="256" t="s">
        <v>452</v>
      </c>
      <c r="V55" s="167">
        <v>4</v>
      </c>
      <c r="W55" s="228">
        <f t="shared" si="3"/>
        <v>5.0000000000000001E-4</v>
      </c>
      <c r="X55" s="257" t="s">
        <v>410</v>
      </c>
      <c r="Y55" s="229">
        <f t="shared" si="4"/>
        <v>5.0000000000000001E-4</v>
      </c>
      <c r="Z55" s="185">
        <f t="shared" si="5"/>
        <v>5.0000000000000001E-4</v>
      </c>
    </row>
    <row r="56" spans="3:27" ht="12" x14ac:dyDescent="0.2">
      <c r="C56" s="293"/>
      <c r="D56" s="301" t="s">
        <v>248</v>
      </c>
      <c r="E56" s="296"/>
      <c r="F56" s="296"/>
      <c r="G56" s="36" t="s">
        <v>235</v>
      </c>
      <c r="H56" s="30"/>
      <c r="I56" s="17" t="s">
        <v>135</v>
      </c>
      <c r="J56" s="30"/>
      <c r="K56" s="30"/>
      <c r="L56" s="17" t="s">
        <v>135</v>
      </c>
      <c r="M56" s="31"/>
      <c r="N56" s="31"/>
      <c r="O56" s="124" t="s">
        <v>402</v>
      </c>
      <c r="P56" s="31"/>
      <c r="Q56" s="31"/>
      <c r="R56" s="17"/>
      <c r="S56" s="31"/>
      <c r="T56" s="255"/>
      <c r="U56" s="256" t="s">
        <v>402</v>
      </c>
      <c r="V56" s="167" t="s">
        <v>402</v>
      </c>
      <c r="W56" s="255"/>
      <c r="X56" s="257"/>
      <c r="Y56" s="266"/>
      <c r="Z56" s="30"/>
    </row>
    <row r="57" spans="3:27" ht="12" x14ac:dyDescent="0.2">
      <c r="C57" s="293"/>
      <c r="D57" s="307" t="s">
        <v>249</v>
      </c>
      <c r="E57" s="298"/>
      <c r="F57" s="298"/>
      <c r="G57" s="71" t="s">
        <v>235</v>
      </c>
      <c r="H57" s="72"/>
      <c r="I57" s="77" t="s">
        <v>135</v>
      </c>
      <c r="J57" s="72"/>
      <c r="K57" s="72"/>
      <c r="L57" s="193">
        <v>5.0000000000000001E-4</v>
      </c>
      <c r="M57" s="75"/>
      <c r="N57" s="75"/>
      <c r="O57" s="120" t="s">
        <v>402</v>
      </c>
      <c r="P57" s="75"/>
      <c r="Q57" s="75"/>
      <c r="R57" s="193"/>
      <c r="S57" s="75"/>
      <c r="T57" s="262">
        <v>0</v>
      </c>
      <c r="U57" s="273" t="s">
        <v>452</v>
      </c>
      <c r="V57" s="227">
        <f t="shared" ref="V57:V87" si="6">COUNT(I57:R57)</f>
        <v>1</v>
      </c>
      <c r="W57" s="270"/>
      <c r="X57" s="263"/>
      <c r="Y57" s="76"/>
      <c r="Z57" s="77"/>
    </row>
    <row r="58" spans="3:27" ht="12" x14ac:dyDescent="0.2">
      <c r="C58" s="293"/>
      <c r="D58" s="301" t="s">
        <v>250</v>
      </c>
      <c r="E58" s="296"/>
      <c r="F58" s="296"/>
      <c r="G58" s="36" t="s">
        <v>235</v>
      </c>
      <c r="H58" s="30"/>
      <c r="I58" s="115">
        <v>2E-3</v>
      </c>
      <c r="J58" s="30"/>
      <c r="K58" s="30"/>
      <c r="L58" s="115">
        <v>2E-3</v>
      </c>
      <c r="M58" s="31"/>
      <c r="N58" s="31"/>
      <c r="O58" s="115">
        <v>2E-3</v>
      </c>
      <c r="P58" s="31"/>
      <c r="Q58" s="31"/>
      <c r="R58" s="115">
        <v>2E-3</v>
      </c>
      <c r="S58" s="31"/>
      <c r="T58" s="255">
        <v>0</v>
      </c>
      <c r="U58" s="256" t="s">
        <v>452</v>
      </c>
      <c r="V58" s="167">
        <v>4</v>
      </c>
      <c r="W58" s="225">
        <f t="shared" ref="W58:W76" si="7">MIN(I58:R58)</f>
        <v>2E-3</v>
      </c>
      <c r="X58" s="257" t="s">
        <v>410</v>
      </c>
      <c r="Y58" s="226">
        <f t="shared" ref="Y58:Y77" si="8">MAX(I58:R58)</f>
        <v>2E-3</v>
      </c>
      <c r="Z58" s="183">
        <f t="shared" ref="Z58:Z77" si="9">AVERAGE(I58:R58)</f>
        <v>2E-3</v>
      </c>
    </row>
    <row r="59" spans="3:27" ht="12" x14ac:dyDescent="0.2">
      <c r="C59" s="293"/>
      <c r="D59" s="301" t="s">
        <v>251</v>
      </c>
      <c r="E59" s="296"/>
      <c r="F59" s="296"/>
      <c r="G59" s="36" t="s">
        <v>235</v>
      </c>
      <c r="H59" s="30"/>
      <c r="I59" s="126">
        <v>2.0000000000000001E-4</v>
      </c>
      <c r="J59" s="30"/>
      <c r="K59" s="30"/>
      <c r="L59" s="126">
        <v>2.0000000000000001E-4</v>
      </c>
      <c r="M59" s="31"/>
      <c r="N59" s="31"/>
      <c r="O59" s="126">
        <v>2.0000000000000001E-4</v>
      </c>
      <c r="P59" s="31"/>
      <c r="Q59" s="31"/>
      <c r="R59" s="126">
        <v>2.0000000000000001E-4</v>
      </c>
      <c r="S59" s="31"/>
      <c r="T59" s="255">
        <v>0</v>
      </c>
      <c r="U59" s="256" t="s">
        <v>452</v>
      </c>
      <c r="V59" s="167">
        <v>4</v>
      </c>
      <c r="W59" s="228">
        <f t="shared" si="7"/>
        <v>2.0000000000000001E-4</v>
      </c>
      <c r="X59" s="257" t="s">
        <v>410</v>
      </c>
      <c r="Y59" s="229">
        <f t="shared" si="8"/>
        <v>2.0000000000000001E-4</v>
      </c>
      <c r="Z59" s="185">
        <f t="shared" si="9"/>
        <v>2.0000000000000001E-4</v>
      </c>
    </row>
    <row r="60" spans="3:27" ht="12" x14ac:dyDescent="0.2">
      <c r="C60" s="293"/>
      <c r="D60" s="301" t="s">
        <v>252</v>
      </c>
      <c r="E60" s="296"/>
      <c r="F60" s="296"/>
      <c r="G60" s="36" t="s">
        <v>235</v>
      </c>
      <c r="H60" s="30"/>
      <c r="I60" s="126">
        <v>4.0000000000000002E-4</v>
      </c>
      <c r="J60" s="30"/>
      <c r="K60" s="30"/>
      <c r="L60" s="126">
        <v>4.0000000000000002E-4</v>
      </c>
      <c r="M60" s="31"/>
      <c r="N60" s="31"/>
      <c r="O60" s="126">
        <v>4.0000000000000002E-4</v>
      </c>
      <c r="P60" s="31"/>
      <c r="Q60" s="31"/>
      <c r="R60" s="126">
        <v>4.0000000000000002E-4</v>
      </c>
      <c r="S60" s="31"/>
      <c r="T60" s="255">
        <v>0</v>
      </c>
      <c r="U60" s="256" t="s">
        <v>452</v>
      </c>
      <c r="V60" s="167">
        <v>4</v>
      </c>
      <c r="W60" s="228">
        <f t="shared" si="7"/>
        <v>4.0000000000000002E-4</v>
      </c>
      <c r="X60" s="257" t="s">
        <v>410</v>
      </c>
      <c r="Y60" s="229">
        <f t="shared" si="8"/>
        <v>4.0000000000000002E-4</v>
      </c>
      <c r="Z60" s="185">
        <f t="shared" si="9"/>
        <v>4.0000000000000002E-4</v>
      </c>
    </row>
    <row r="61" spans="3:27" ht="12" x14ac:dyDescent="0.2">
      <c r="C61" s="293"/>
      <c r="D61" s="307" t="s">
        <v>253</v>
      </c>
      <c r="E61" s="298"/>
      <c r="F61" s="298"/>
      <c r="G61" s="71" t="s">
        <v>235</v>
      </c>
      <c r="H61" s="72"/>
      <c r="I61" s="127">
        <v>2E-3</v>
      </c>
      <c r="J61" s="72"/>
      <c r="K61" s="72"/>
      <c r="L61" s="127">
        <v>2E-3</v>
      </c>
      <c r="M61" s="75"/>
      <c r="N61" s="75"/>
      <c r="O61" s="127">
        <v>2E-3</v>
      </c>
      <c r="P61" s="75"/>
      <c r="Q61" s="75"/>
      <c r="R61" s="127">
        <v>2E-3</v>
      </c>
      <c r="S61" s="75"/>
      <c r="T61" s="262">
        <v>0</v>
      </c>
      <c r="U61" s="273" t="s">
        <v>452</v>
      </c>
      <c r="V61" s="227">
        <v>4</v>
      </c>
      <c r="W61" s="230">
        <f t="shared" si="7"/>
        <v>2E-3</v>
      </c>
      <c r="X61" s="263" t="s">
        <v>410</v>
      </c>
      <c r="Y61" s="231">
        <f t="shared" si="8"/>
        <v>2E-3</v>
      </c>
      <c r="Z61" s="232">
        <f t="shared" si="9"/>
        <v>2E-3</v>
      </c>
    </row>
    <row r="62" spans="3:27" ht="12" x14ac:dyDescent="0.2">
      <c r="C62" s="293"/>
      <c r="D62" s="301" t="s">
        <v>254</v>
      </c>
      <c r="E62" s="296"/>
      <c r="F62" s="296"/>
      <c r="G62" s="36" t="s">
        <v>235</v>
      </c>
      <c r="H62" s="30"/>
      <c r="I62" s="115">
        <v>4.0000000000000001E-3</v>
      </c>
      <c r="J62" s="30"/>
      <c r="K62" s="30"/>
      <c r="L62" s="115">
        <v>4.0000000000000001E-3</v>
      </c>
      <c r="M62" s="31"/>
      <c r="N62" s="31"/>
      <c r="O62" s="115">
        <v>4.0000000000000001E-3</v>
      </c>
      <c r="P62" s="31"/>
      <c r="Q62" s="31"/>
      <c r="R62" s="115">
        <v>4.0000000000000001E-3</v>
      </c>
      <c r="S62" s="31"/>
      <c r="T62" s="255">
        <v>0</v>
      </c>
      <c r="U62" s="256" t="s">
        <v>452</v>
      </c>
      <c r="V62" s="167">
        <v>4</v>
      </c>
      <c r="W62" s="225">
        <f t="shared" si="7"/>
        <v>4.0000000000000001E-3</v>
      </c>
      <c r="X62" s="257" t="s">
        <v>410</v>
      </c>
      <c r="Y62" s="226">
        <f t="shared" si="8"/>
        <v>4.0000000000000001E-3</v>
      </c>
      <c r="Z62" s="183">
        <f t="shared" si="9"/>
        <v>4.0000000000000001E-3</v>
      </c>
    </row>
    <row r="63" spans="3:27" ht="12" x14ac:dyDescent="0.2">
      <c r="C63" s="293"/>
      <c r="D63" s="301" t="s">
        <v>255</v>
      </c>
      <c r="E63" s="296"/>
      <c r="F63" s="296"/>
      <c r="G63" s="36" t="s">
        <v>235</v>
      </c>
      <c r="H63" s="30"/>
      <c r="I63" s="126">
        <v>5.0000000000000001E-4</v>
      </c>
      <c r="J63" s="30"/>
      <c r="K63" s="30"/>
      <c r="L63" s="126">
        <v>5.0000000000000001E-4</v>
      </c>
      <c r="M63" s="31"/>
      <c r="N63" s="31"/>
      <c r="O63" s="126">
        <v>5.0000000000000001E-4</v>
      </c>
      <c r="P63" s="31"/>
      <c r="Q63" s="31"/>
      <c r="R63" s="126">
        <v>5.0000000000000001E-4</v>
      </c>
      <c r="S63" s="31"/>
      <c r="T63" s="255">
        <v>0</v>
      </c>
      <c r="U63" s="256" t="s">
        <v>452</v>
      </c>
      <c r="V63" s="167">
        <v>4</v>
      </c>
      <c r="W63" s="228">
        <f t="shared" si="7"/>
        <v>5.0000000000000001E-4</v>
      </c>
      <c r="X63" s="257" t="s">
        <v>410</v>
      </c>
      <c r="Y63" s="229">
        <f t="shared" si="8"/>
        <v>5.0000000000000001E-4</v>
      </c>
      <c r="Z63" s="185">
        <f t="shared" si="9"/>
        <v>5.0000000000000001E-4</v>
      </c>
    </row>
    <row r="64" spans="3:27" ht="12" x14ac:dyDescent="0.2">
      <c r="C64" s="293"/>
      <c r="D64" s="301" t="s">
        <v>256</v>
      </c>
      <c r="E64" s="296"/>
      <c r="F64" s="296"/>
      <c r="G64" s="36" t="s">
        <v>235</v>
      </c>
      <c r="H64" s="30"/>
      <c r="I64" s="126">
        <v>5.9999999999999995E-4</v>
      </c>
      <c r="J64" s="30"/>
      <c r="K64" s="30"/>
      <c r="L64" s="126">
        <v>5.9999999999999995E-4</v>
      </c>
      <c r="M64" s="31"/>
      <c r="N64" s="31"/>
      <c r="O64" s="126">
        <v>5.9999999999999995E-4</v>
      </c>
      <c r="P64" s="31"/>
      <c r="Q64" s="31"/>
      <c r="R64" s="126">
        <v>5.9999999999999995E-4</v>
      </c>
      <c r="S64" s="31"/>
      <c r="T64" s="255">
        <v>0</v>
      </c>
      <c r="U64" s="256" t="s">
        <v>452</v>
      </c>
      <c r="V64" s="167">
        <v>4</v>
      </c>
      <c r="W64" s="228">
        <f t="shared" si="7"/>
        <v>5.9999999999999995E-4</v>
      </c>
      <c r="X64" s="257" t="s">
        <v>410</v>
      </c>
      <c r="Y64" s="229">
        <f t="shared" si="8"/>
        <v>5.9999999999999995E-4</v>
      </c>
      <c r="Z64" s="185">
        <f t="shared" si="9"/>
        <v>5.9999999999999995E-4</v>
      </c>
    </row>
    <row r="65" spans="3:30" ht="12" x14ac:dyDescent="0.2">
      <c r="C65" s="293"/>
      <c r="D65" s="307" t="s">
        <v>257</v>
      </c>
      <c r="E65" s="298"/>
      <c r="F65" s="298"/>
      <c r="G65" s="71" t="s">
        <v>235</v>
      </c>
      <c r="H65" s="72"/>
      <c r="I65" s="127">
        <v>1E-3</v>
      </c>
      <c r="J65" s="72"/>
      <c r="K65" s="72"/>
      <c r="L65" s="127">
        <v>1E-3</v>
      </c>
      <c r="M65" s="75"/>
      <c r="N65" s="75"/>
      <c r="O65" s="127">
        <v>1E-3</v>
      </c>
      <c r="P65" s="75"/>
      <c r="Q65" s="75"/>
      <c r="R65" s="127">
        <v>1E-3</v>
      </c>
      <c r="S65" s="75"/>
      <c r="T65" s="262">
        <v>0</v>
      </c>
      <c r="U65" s="273" t="s">
        <v>452</v>
      </c>
      <c r="V65" s="227">
        <v>4</v>
      </c>
      <c r="W65" s="230">
        <f t="shared" si="7"/>
        <v>1E-3</v>
      </c>
      <c r="X65" s="263" t="s">
        <v>410</v>
      </c>
      <c r="Y65" s="231">
        <f t="shared" si="8"/>
        <v>1E-3</v>
      </c>
      <c r="Z65" s="232">
        <f t="shared" si="9"/>
        <v>1E-3</v>
      </c>
    </row>
    <row r="66" spans="3:30" ht="12" x14ac:dyDescent="0.2">
      <c r="C66" s="293"/>
      <c r="D66" s="301" t="s">
        <v>258</v>
      </c>
      <c r="E66" s="296"/>
      <c r="F66" s="296"/>
      <c r="G66" s="36" t="s">
        <v>235</v>
      </c>
      <c r="H66" s="30"/>
      <c r="I66" s="126">
        <v>5.0000000000000001E-4</v>
      </c>
      <c r="J66" s="30"/>
      <c r="K66" s="30"/>
      <c r="L66" s="126">
        <v>5.0000000000000001E-4</v>
      </c>
      <c r="M66" s="31"/>
      <c r="N66" s="31"/>
      <c r="O66" s="126">
        <v>5.0000000000000001E-4</v>
      </c>
      <c r="P66" s="31"/>
      <c r="Q66" s="31"/>
      <c r="R66" s="126">
        <v>5.0000000000000001E-4</v>
      </c>
      <c r="S66" s="31"/>
      <c r="T66" s="255">
        <v>0</v>
      </c>
      <c r="U66" s="256" t="s">
        <v>452</v>
      </c>
      <c r="V66" s="167">
        <v>4</v>
      </c>
      <c r="W66" s="228">
        <f t="shared" si="7"/>
        <v>5.0000000000000001E-4</v>
      </c>
      <c r="X66" s="257" t="s">
        <v>410</v>
      </c>
      <c r="Y66" s="229">
        <f t="shared" si="8"/>
        <v>5.0000000000000001E-4</v>
      </c>
      <c r="Z66" s="185">
        <f t="shared" si="9"/>
        <v>5.0000000000000001E-4</v>
      </c>
    </row>
    <row r="67" spans="3:30" ht="12" x14ac:dyDescent="0.2">
      <c r="C67" s="293"/>
      <c r="D67" s="301" t="s">
        <v>259</v>
      </c>
      <c r="E67" s="296"/>
      <c r="F67" s="296"/>
      <c r="G67" s="36" t="s">
        <v>235</v>
      </c>
      <c r="H67" s="30"/>
      <c r="I67" s="17" t="s">
        <v>135</v>
      </c>
      <c r="J67" s="30"/>
      <c r="K67" s="30"/>
      <c r="L67" s="126">
        <v>2.0000000000000001E-4</v>
      </c>
      <c r="M67" s="31"/>
      <c r="N67" s="31"/>
      <c r="O67" s="124" t="s">
        <v>402</v>
      </c>
      <c r="P67" s="31"/>
      <c r="Q67" s="31"/>
      <c r="R67" s="126"/>
      <c r="S67" s="31"/>
      <c r="T67" s="255">
        <v>0</v>
      </c>
      <c r="U67" s="256" t="s">
        <v>452</v>
      </c>
      <c r="V67" s="167">
        <v>1</v>
      </c>
      <c r="W67" s="233"/>
      <c r="X67" s="257"/>
      <c r="Y67" s="234"/>
      <c r="Z67" s="126"/>
    </row>
    <row r="68" spans="3:30" ht="12" x14ac:dyDescent="0.2">
      <c r="C68" s="293"/>
      <c r="D68" s="301" t="s">
        <v>260</v>
      </c>
      <c r="E68" s="296"/>
      <c r="F68" s="296"/>
      <c r="G68" s="36" t="s">
        <v>235</v>
      </c>
      <c r="H68" s="30"/>
      <c r="I68" s="17" t="s">
        <v>135</v>
      </c>
      <c r="J68" s="30"/>
      <c r="K68" s="30"/>
      <c r="L68" s="126">
        <v>5.9999999999999995E-4</v>
      </c>
      <c r="M68" s="31"/>
      <c r="N68" s="31"/>
      <c r="O68" s="124" t="s">
        <v>402</v>
      </c>
      <c r="P68" s="31"/>
      <c r="Q68" s="31"/>
      <c r="R68" s="126"/>
      <c r="S68" s="31"/>
      <c r="T68" s="255">
        <v>0</v>
      </c>
      <c r="U68" s="256" t="s">
        <v>452</v>
      </c>
      <c r="V68" s="167">
        <v>1</v>
      </c>
      <c r="W68" s="233"/>
      <c r="X68" s="257"/>
      <c r="Y68" s="234"/>
      <c r="Z68" s="126"/>
    </row>
    <row r="69" spans="3:30" ht="12" x14ac:dyDescent="0.2">
      <c r="C69" s="293"/>
      <c r="D69" s="307" t="s">
        <v>261</v>
      </c>
      <c r="E69" s="298"/>
      <c r="F69" s="298"/>
      <c r="G69" s="71" t="s">
        <v>235</v>
      </c>
      <c r="H69" s="72"/>
      <c r="I69" s="77" t="s">
        <v>135</v>
      </c>
      <c r="J69" s="72"/>
      <c r="K69" s="72"/>
      <c r="L69" s="193">
        <v>2.9999999999999997E-4</v>
      </c>
      <c r="M69" s="75"/>
      <c r="N69" s="75"/>
      <c r="O69" s="120" t="s">
        <v>402</v>
      </c>
      <c r="P69" s="75"/>
      <c r="Q69" s="75"/>
      <c r="R69" s="193"/>
      <c r="S69" s="75"/>
      <c r="T69" s="262">
        <v>0</v>
      </c>
      <c r="U69" s="273" t="s">
        <v>452</v>
      </c>
      <c r="V69" s="227">
        <v>1</v>
      </c>
      <c r="W69" s="235"/>
      <c r="X69" s="263"/>
      <c r="Y69" s="236"/>
      <c r="Z69" s="193"/>
    </row>
    <row r="70" spans="3:30" ht="12" x14ac:dyDescent="0.2">
      <c r="C70" s="293"/>
      <c r="D70" s="301" t="s">
        <v>262</v>
      </c>
      <c r="E70" s="296"/>
      <c r="F70" s="296"/>
      <c r="G70" s="36" t="s">
        <v>235</v>
      </c>
      <c r="H70" s="30"/>
      <c r="I70" s="17" t="s">
        <v>135</v>
      </c>
      <c r="J70" s="30"/>
      <c r="K70" s="30"/>
      <c r="L70" s="115">
        <v>2E-3</v>
      </c>
      <c r="M70" s="31"/>
      <c r="N70" s="31"/>
      <c r="O70" s="124" t="s">
        <v>402</v>
      </c>
      <c r="P70" s="31"/>
      <c r="Q70" s="31"/>
      <c r="R70" s="115"/>
      <c r="S70" s="31"/>
      <c r="T70" s="255">
        <v>0</v>
      </c>
      <c r="U70" s="256" t="s">
        <v>452</v>
      </c>
      <c r="V70" s="167">
        <v>1</v>
      </c>
      <c r="W70" s="237"/>
      <c r="X70" s="257"/>
      <c r="Y70" s="238"/>
      <c r="Z70" s="115"/>
    </row>
    <row r="71" spans="3:30" ht="12" x14ac:dyDescent="0.2">
      <c r="C71" s="293"/>
      <c r="D71" s="301" t="s">
        <v>50</v>
      </c>
      <c r="E71" s="296"/>
      <c r="F71" s="296"/>
      <c r="G71" s="36" t="s">
        <v>235</v>
      </c>
      <c r="H71" s="30"/>
      <c r="I71" s="115">
        <v>1E-3</v>
      </c>
      <c r="J71" s="30"/>
      <c r="K71" s="30"/>
      <c r="L71" s="115">
        <v>1E-3</v>
      </c>
      <c r="M71" s="31"/>
      <c r="N71" s="31"/>
      <c r="O71" s="115">
        <v>1E-3</v>
      </c>
      <c r="P71" s="31"/>
      <c r="Q71" s="31"/>
      <c r="R71" s="115">
        <v>1E-3</v>
      </c>
      <c r="S71" s="31"/>
      <c r="T71" s="255">
        <v>0</v>
      </c>
      <c r="U71" s="256" t="s">
        <v>452</v>
      </c>
      <c r="V71" s="167">
        <v>4</v>
      </c>
      <c r="W71" s="225">
        <f t="shared" si="7"/>
        <v>1E-3</v>
      </c>
      <c r="X71" s="257" t="s">
        <v>410</v>
      </c>
      <c r="Y71" s="226">
        <f t="shared" si="8"/>
        <v>1E-3</v>
      </c>
      <c r="Z71" s="183">
        <f t="shared" si="9"/>
        <v>1E-3</v>
      </c>
    </row>
    <row r="72" spans="3:30" ht="12" x14ac:dyDescent="0.2">
      <c r="C72" s="293"/>
      <c r="D72" s="301" t="s">
        <v>263</v>
      </c>
      <c r="E72" s="296"/>
      <c r="F72" s="296"/>
      <c r="G72" s="36" t="s">
        <v>235</v>
      </c>
      <c r="H72" s="30"/>
      <c r="I72" s="115">
        <v>2E-3</v>
      </c>
      <c r="J72" s="30"/>
      <c r="K72" s="30"/>
      <c r="L72" s="115">
        <v>2E-3</v>
      </c>
      <c r="M72" s="31"/>
      <c r="N72" s="31"/>
      <c r="O72" s="115">
        <v>2E-3</v>
      </c>
      <c r="P72" s="31"/>
      <c r="Q72" s="31"/>
      <c r="R72" s="115">
        <v>2E-3</v>
      </c>
      <c r="S72" s="31"/>
      <c r="T72" s="255">
        <v>0</v>
      </c>
      <c r="U72" s="256" t="s">
        <v>452</v>
      </c>
      <c r="V72" s="167">
        <v>4</v>
      </c>
      <c r="W72" s="225">
        <f t="shared" si="7"/>
        <v>2E-3</v>
      </c>
      <c r="X72" s="257" t="s">
        <v>410</v>
      </c>
      <c r="Y72" s="226">
        <f t="shared" si="8"/>
        <v>2E-3</v>
      </c>
      <c r="Z72" s="183">
        <f t="shared" si="9"/>
        <v>2E-3</v>
      </c>
    </row>
    <row r="73" spans="3:30" ht="12" x14ac:dyDescent="0.2">
      <c r="C73" s="293"/>
      <c r="D73" s="307" t="s">
        <v>264</v>
      </c>
      <c r="E73" s="298"/>
      <c r="F73" s="298"/>
      <c r="G73" s="71" t="s">
        <v>235</v>
      </c>
      <c r="H73" s="72"/>
      <c r="I73" s="77">
        <v>2.9</v>
      </c>
      <c r="J73" s="72"/>
      <c r="K73" s="72"/>
      <c r="L73" s="125">
        <v>3.2</v>
      </c>
      <c r="M73" s="75"/>
      <c r="N73" s="75"/>
      <c r="O73" s="125">
        <v>3.7</v>
      </c>
      <c r="P73" s="75"/>
      <c r="Q73" s="75"/>
      <c r="R73" s="125">
        <v>4.2</v>
      </c>
      <c r="S73" s="75"/>
      <c r="T73" s="262">
        <v>0</v>
      </c>
      <c r="U73" s="273" t="s">
        <v>452</v>
      </c>
      <c r="V73" s="227">
        <v>4</v>
      </c>
      <c r="W73" s="128">
        <f t="shared" si="7"/>
        <v>2.9</v>
      </c>
      <c r="X73" s="263" t="s">
        <v>410</v>
      </c>
      <c r="Y73" s="129">
        <f t="shared" si="8"/>
        <v>4.2</v>
      </c>
      <c r="Z73" s="73">
        <f t="shared" si="9"/>
        <v>3.5</v>
      </c>
      <c r="AC73" s="51"/>
    </row>
    <row r="74" spans="3:30" ht="12" x14ac:dyDescent="0.2">
      <c r="C74" s="293"/>
      <c r="D74" s="301" t="s">
        <v>265</v>
      </c>
      <c r="E74" s="296"/>
      <c r="F74" s="296"/>
      <c r="G74" s="99" t="s">
        <v>235</v>
      </c>
      <c r="H74" s="100"/>
      <c r="I74" s="133">
        <v>0.11</v>
      </c>
      <c r="J74" s="100"/>
      <c r="K74" s="100"/>
      <c r="L74" s="194">
        <v>0.15</v>
      </c>
      <c r="M74" s="103"/>
      <c r="N74" s="103"/>
      <c r="O74" s="132">
        <v>0.13</v>
      </c>
      <c r="P74" s="103"/>
      <c r="Q74" s="103"/>
      <c r="R74" s="194">
        <v>0.1</v>
      </c>
      <c r="S74" s="103"/>
      <c r="T74" s="268">
        <v>0</v>
      </c>
      <c r="U74" s="269" t="s">
        <v>452</v>
      </c>
      <c r="V74" s="169">
        <v>4</v>
      </c>
      <c r="W74" s="134">
        <f t="shared" si="7"/>
        <v>0.1</v>
      </c>
      <c r="X74" s="276" t="s">
        <v>410</v>
      </c>
      <c r="Y74" s="135">
        <f t="shared" si="8"/>
        <v>0.15</v>
      </c>
      <c r="Z74" s="136">
        <f t="shared" si="9"/>
        <v>0.1225</v>
      </c>
      <c r="AB74" s="175"/>
      <c r="AD74" s="117"/>
    </row>
    <row r="75" spans="3:30" ht="12" x14ac:dyDescent="0.2">
      <c r="C75" s="293"/>
      <c r="D75" s="301" t="s">
        <v>266</v>
      </c>
      <c r="E75" s="296"/>
      <c r="F75" s="296"/>
      <c r="G75" s="36" t="s">
        <v>235</v>
      </c>
      <c r="H75" s="30"/>
      <c r="I75" s="17">
        <v>0.03</v>
      </c>
      <c r="J75" s="30"/>
      <c r="K75" s="30"/>
      <c r="L75" s="156">
        <v>0.05</v>
      </c>
      <c r="M75" s="31"/>
      <c r="N75" s="31"/>
      <c r="O75" s="55">
        <v>0.04</v>
      </c>
      <c r="P75" s="31"/>
      <c r="Q75" s="31"/>
      <c r="R75" s="156">
        <v>0.04</v>
      </c>
      <c r="S75" s="31"/>
      <c r="T75" s="255">
        <v>0</v>
      </c>
      <c r="U75" s="256" t="s">
        <v>452</v>
      </c>
      <c r="V75" s="167">
        <v>4</v>
      </c>
      <c r="W75" s="138">
        <f t="shared" si="7"/>
        <v>0.03</v>
      </c>
      <c r="X75" s="257" t="s">
        <v>410</v>
      </c>
      <c r="Y75" s="139">
        <f t="shared" si="8"/>
        <v>0.05</v>
      </c>
      <c r="Z75" s="140">
        <f t="shared" si="9"/>
        <v>0.04</v>
      </c>
      <c r="AD75" s="117"/>
    </row>
    <row r="76" spans="3:30" ht="12" x14ac:dyDescent="0.2">
      <c r="C76" s="294"/>
      <c r="D76" s="308" t="s">
        <v>267</v>
      </c>
      <c r="E76" s="313"/>
      <c r="F76" s="313"/>
      <c r="G76" s="44" t="s">
        <v>235</v>
      </c>
      <c r="H76" s="65"/>
      <c r="I76" s="25" t="s">
        <v>135</v>
      </c>
      <c r="J76" s="65"/>
      <c r="K76" s="65"/>
      <c r="L76" s="195">
        <v>5.0000000000000001E-3</v>
      </c>
      <c r="M76" s="68"/>
      <c r="N76" s="68"/>
      <c r="O76" s="142" t="s">
        <v>402</v>
      </c>
      <c r="P76" s="68"/>
      <c r="Q76" s="68"/>
      <c r="R76" s="195">
        <v>5.0000000000000001E-3</v>
      </c>
      <c r="S76" s="68"/>
      <c r="T76" s="260">
        <v>0</v>
      </c>
      <c r="U76" s="267" t="s">
        <v>452</v>
      </c>
      <c r="V76" s="214">
        <v>2</v>
      </c>
      <c r="W76" s="239">
        <f t="shared" si="7"/>
        <v>5.0000000000000001E-3</v>
      </c>
      <c r="X76" s="261" t="s">
        <v>410</v>
      </c>
      <c r="Y76" s="240">
        <f t="shared" si="8"/>
        <v>5.0000000000000001E-3</v>
      </c>
      <c r="Z76" s="241">
        <f t="shared" si="9"/>
        <v>5.0000000000000001E-3</v>
      </c>
    </row>
    <row r="77" spans="3:30" ht="12" customHeight="1" x14ac:dyDescent="0.2">
      <c r="C77" s="292" t="s">
        <v>55</v>
      </c>
      <c r="D77" s="311" t="s">
        <v>268</v>
      </c>
      <c r="E77" s="300"/>
      <c r="F77" s="300"/>
      <c r="G77" s="58" t="s">
        <v>235</v>
      </c>
      <c r="H77" s="26"/>
      <c r="I77" s="144">
        <v>0.5</v>
      </c>
      <c r="J77" s="26"/>
      <c r="K77" s="26"/>
      <c r="L77" s="196">
        <v>0.5</v>
      </c>
      <c r="M77" s="28"/>
      <c r="N77" s="28"/>
      <c r="O77" s="144">
        <v>0.5</v>
      </c>
      <c r="P77" s="28"/>
      <c r="Q77" s="28"/>
      <c r="R77" s="196">
        <v>0.5</v>
      </c>
      <c r="S77" s="28"/>
      <c r="T77" s="258" t="s">
        <v>450</v>
      </c>
      <c r="U77" s="265" t="s">
        <v>452</v>
      </c>
      <c r="V77" s="215">
        <v>4</v>
      </c>
      <c r="W77" s="145">
        <f>MIN(I77:R77)</f>
        <v>0.5</v>
      </c>
      <c r="X77" s="259" t="s">
        <v>410</v>
      </c>
      <c r="Y77" s="146">
        <f t="shared" si="8"/>
        <v>0.5</v>
      </c>
      <c r="Z77" s="143">
        <f t="shared" si="9"/>
        <v>0.5</v>
      </c>
    </row>
    <row r="78" spans="3:30" ht="12" x14ac:dyDescent="0.2">
      <c r="C78" s="293"/>
      <c r="D78" s="301" t="s">
        <v>269</v>
      </c>
      <c r="E78" s="296"/>
      <c r="F78" s="296"/>
      <c r="G78" s="36" t="s">
        <v>235</v>
      </c>
      <c r="H78" s="30"/>
      <c r="I78" s="17" t="s">
        <v>135</v>
      </c>
      <c r="J78" s="30"/>
      <c r="K78" s="30"/>
      <c r="L78" s="115">
        <v>5.0000000000000001E-3</v>
      </c>
      <c r="M78" s="31"/>
      <c r="N78" s="31"/>
      <c r="O78" s="124" t="s">
        <v>402</v>
      </c>
      <c r="P78" s="31"/>
      <c r="Q78" s="31"/>
      <c r="R78" s="115"/>
      <c r="S78" s="31"/>
      <c r="T78" s="255" t="s">
        <v>135</v>
      </c>
      <c r="U78" s="256" t="s">
        <v>452</v>
      </c>
      <c r="V78" s="167">
        <f t="shared" si="6"/>
        <v>1</v>
      </c>
      <c r="W78" s="264"/>
      <c r="X78" s="257"/>
      <c r="Y78" s="16"/>
      <c r="Z78" s="17"/>
    </row>
    <row r="79" spans="3:30" ht="12" x14ac:dyDescent="0.2">
      <c r="C79" s="293"/>
      <c r="D79" s="301" t="s">
        <v>270</v>
      </c>
      <c r="E79" s="296"/>
      <c r="F79" s="296"/>
      <c r="G79" s="36" t="s">
        <v>235</v>
      </c>
      <c r="H79" s="30"/>
      <c r="I79" s="17" t="s">
        <v>135</v>
      </c>
      <c r="J79" s="30"/>
      <c r="K79" s="30"/>
      <c r="L79" s="190">
        <v>6.0000000000000001E-3</v>
      </c>
      <c r="M79" s="31"/>
      <c r="N79" s="31"/>
      <c r="O79" s="124" t="s">
        <v>402</v>
      </c>
      <c r="P79" s="31"/>
      <c r="Q79" s="31"/>
      <c r="R79" s="190"/>
      <c r="S79" s="31"/>
      <c r="T79" s="255" t="s">
        <v>135</v>
      </c>
      <c r="U79" s="256" t="s">
        <v>452</v>
      </c>
      <c r="V79" s="167">
        <f t="shared" si="6"/>
        <v>1</v>
      </c>
      <c r="W79" s="264"/>
      <c r="X79" s="257"/>
      <c r="Y79" s="16"/>
      <c r="Z79" s="17"/>
    </row>
    <row r="80" spans="3:30" ht="12" x14ac:dyDescent="0.2">
      <c r="C80" s="293"/>
      <c r="D80" s="307" t="s">
        <v>271</v>
      </c>
      <c r="E80" s="298"/>
      <c r="F80" s="298"/>
      <c r="G80" s="71" t="s">
        <v>235</v>
      </c>
      <c r="H80" s="72"/>
      <c r="I80" s="77" t="s">
        <v>135</v>
      </c>
      <c r="J80" s="72"/>
      <c r="K80" s="72"/>
      <c r="L80" s="147">
        <v>0.09</v>
      </c>
      <c r="M80" s="75"/>
      <c r="N80" s="75"/>
      <c r="O80" s="120" t="s">
        <v>402</v>
      </c>
      <c r="P80" s="75"/>
      <c r="Q80" s="75"/>
      <c r="R80" s="147"/>
      <c r="S80" s="75"/>
      <c r="T80" s="262" t="s">
        <v>135</v>
      </c>
      <c r="U80" s="273" t="s">
        <v>452</v>
      </c>
      <c r="V80" s="227">
        <f t="shared" si="6"/>
        <v>1</v>
      </c>
      <c r="W80" s="270"/>
      <c r="X80" s="263"/>
      <c r="Y80" s="76"/>
      <c r="Z80" s="77"/>
    </row>
    <row r="81" spans="3:30" ht="12" x14ac:dyDescent="0.2">
      <c r="C81" s="293"/>
      <c r="D81" s="301" t="s">
        <v>272</v>
      </c>
      <c r="E81" s="296"/>
      <c r="F81" s="296"/>
      <c r="G81" s="36" t="s">
        <v>235</v>
      </c>
      <c r="H81" s="100"/>
      <c r="I81" s="133" t="s">
        <v>135</v>
      </c>
      <c r="J81" s="100"/>
      <c r="K81" s="100"/>
      <c r="L81" s="149">
        <v>0.01</v>
      </c>
      <c r="M81" s="103"/>
      <c r="N81" s="103"/>
      <c r="O81" s="149" t="s">
        <v>402</v>
      </c>
      <c r="P81" s="103"/>
      <c r="Q81" s="103"/>
      <c r="R81" s="149"/>
      <c r="S81" s="103"/>
      <c r="T81" s="268" t="s">
        <v>135</v>
      </c>
      <c r="U81" s="269" t="s">
        <v>452</v>
      </c>
      <c r="V81" s="169">
        <f t="shared" si="6"/>
        <v>1</v>
      </c>
      <c r="W81" s="150"/>
      <c r="X81" s="276"/>
      <c r="Y81" s="105"/>
      <c r="Z81" s="133"/>
    </row>
    <row r="82" spans="3:30" ht="12" x14ac:dyDescent="0.2">
      <c r="C82" s="293"/>
      <c r="D82" s="301" t="s">
        <v>61</v>
      </c>
      <c r="E82" s="296"/>
      <c r="F82" s="296"/>
      <c r="G82" s="36" t="s">
        <v>235</v>
      </c>
      <c r="H82" s="30"/>
      <c r="I82" s="17" t="s">
        <v>135</v>
      </c>
      <c r="J82" s="30"/>
      <c r="K82" s="30"/>
      <c r="L82" s="124">
        <v>0.03</v>
      </c>
      <c r="M82" s="31"/>
      <c r="N82" s="31"/>
      <c r="O82" s="124" t="s">
        <v>402</v>
      </c>
      <c r="P82" s="31"/>
      <c r="Q82" s="31"/>
      <c r="R82" s="124"/>
      <c r="S82" s="31"/>
      <c r="T82" s="255" t="s">
        <v>135</v>
      </c>
      <c r="U82" s="256" t="s">
        <v>452</v>
      </c>
      <c r="V82" s="167">
        <f t="shared" si="6"/>
        <v>1</v>
      </c>
      <c r="W82" s="264"/>
      <c r="X82" s="257"/>
      <c r="Y82" s="16"/>
      <c r="Z82" s="17"/>
    </row>
    <row r="83" spans="3:30" ht="12" x14ac:dyDescent="0.2">
      <c r="C83" s="293"/>
      <c r="D83" s="295" t="s">
        <v>62</v>
      </c>
      <c r="E83" s="296"/>
      <c r="F83" s="296"/>
      <c r="G83" s="36" t="s">
        <v>235</v>
      </c>
      <c r="H83" s="17"/>
      <c r="I83" s="17" t="s">
        <v>135</v>
      </c>
      <c r="J83" s="17"/>
      <c r="K83" s="17"/>
      <c r="L83" s="156">
        <v>7.0000000000000007E-2</v>
      </c>
      <c r="M83" s="31"/>
      <c r="N83" s="31"/>
      <c r="O83" s="124" t="s">
        <v>402</v>
      </c>
      <c r="P83" s="31"/>
      <c r="Q83" s="31"/>
      <c r="R83" s="156"/>
      <c r="S83" s="31"/>
      <c r="T83" s="264" t="s">
        <v>135</v>
      </c>
      <c r="U83" s="257" t="s">
        <v>452</v>
      </c>
      <c r="V83" s="167">
        <f t="shared" si="6"/>
        <v>1</v>
      </c>
      <c r="W83" s="264"/>
      <c r="X83" s="257"/>
      <c r="Y83" s="16"/>
      <c r="Z83" s="17"/>
    </row>
    <row r="84" spans="3:30" ht="12" x14ac:dyDescent="0.2">
      <c r="C84" s="293"/>
      <c r="D84" s="297" t="s">
        <v>64</v>
      </c>
      <c r="E84" s="298"/>
      <c r="F84" s="298"/>
      <c r="G84" s="71" t="s">
        <v>235</v>
      </c>
      <c r="H84" s="77"/>
      <c r="I84" s="77">
        <v>0.08</v>
      </c>
      <c r="J84" s="77"/>
      <c r="K84" s="77"/>
      <c r="L84" s="151">
        <v>0.23</v>
      </c>
      <c r="M84" s="75"/>
      <c r="N84" s="75"/>
      <c r="O84" s="151">
        <v>0.08</v>
      </c>
      <c r="P84" s="75"/>
      <c r="Q84" s="75"/>
      <c r="R84" s="151">
        <v>0.15</v>
      </c>
      <c r="S84" s="75"/>
      <c r="T84" s="270" t="s">
        <v>450</v>
      </c>
      <c r="U84" s="263" t="s">
        <v>452</v>
      </c>
      <c r="V84" s="227">
        <v>4</v>
      </c>
      <c r="W84" s="152">
        <f t="shared" ref="W84:W86" si="10">MIN(I84:R84)</f>
        <v>0.08</v>
      </c>
      <c r="X84" s="263" t="s">
        <v>410</v>
      </c>
      <c r="Y84" s="153">
        <f t="shared" ref="Y84:Y86" si="11">MAX(I84:R84)</f>
        <v>0.23</v>
      </c>
      <c r="Z84" s="151">
        <f t="shared" ref="Z84:Z86" si="12">AVERAGE(I84:R84)</f>
        <v>0.13500000000000001</v>
      </c>
      <c r="AB84" s="175"/>
      <c r="AD84" s="117"/>
    </row>
    <row r="85" spans="3:30" ht="12" x14ac:dyDescent="0.2">
      <c r="C85" s="293"/>
      <c r="D85" s="295" t="s">
        <v>66</v>
      </c>
      <c r="E85" s="296"/>
      <c r="F85" s="296"/>
      <c r="G85" s="36" t="s">
        <v>235</v>
      </c>
      <c r="H85" s="17"/>
      <c r="I85" s="17">
        <v>2.9</v>
      </c>
      <c r="J85" s="17"/>
      <c r="K85" s="17"/>
      <c r="L85" s="50">
        <v>3.2</v>
      </c>
      <c r="M85" s="31"/>
      <c r="N85" s="31"/>
      <c r="O85" s="50">
        <v>3.7</v>
      </c>
      <c r="P85" s="31"/>
      <c r="Q85" s="31"/>
      <c r="R85" s="50">
        <v>4.2</v>
      </c>
      <c r="S85" s="31"/>
      <c r="T85" s="264" t="s">
        <v>450</v>
      </c>
      <c r="U85" s="257" t="s">
        <v>452</v>
      </c>
      <c r="V85" s="167">
        <v>4</v>
      </c>
      <c r="W85" s="154">
        <f t="shared" si="10"/>
        <v>2.9</v>
      </c>
      <c r="X85" s="257" t="s">
        <v>410</v>
      </c>
      <c r="Y85" s="155">
        <f t="shared" si="11"/>
        <v>4.2</v>
      </c>
      <c r="Z85" s="50">
        <f t="shared" si="12"/>
        <v>3.5</v>
      </c>
      <c r="AC85" s="51"/>
    </row>
    <row r="86" spans="3:30" ht="12" x14ac:dyDescent="0.2">
      <c r="C86" s="293"/>
      <c r="D86" s="295" t="s">
        <v>67</v>
      </c>
      <c r="E86" s="296"/>
      <c r="F86" s="296"/>
      <c r="G86" s="36" t="s">
        <v>235</v>
      </c>
      <c r="H86" s="17"/>
      <c r="I86" s="124">
        <v>0.04</v>
      </c>
      <c r="J86" s="17"/>
      <c r="K86" s="17"/>
      <c r="L86" s="156">
        <v>0.08</v>
      </c>
      <c r="M86" s="31"/>
      <c r="N86" s="31"/>
      <c r="O86" s="124">
        <v>0.04</v>
      </c>
      <c r="P86" s="31"/>
      <c r="Q86" s="31"/>
      <c r="R86" s="156">
        <v>0.04</v>
      </c>
      <c r="S86" s="31"/>
      <c r="T86" s="264" t="s">
        <v>450</v>
      </c>
      <c r="U86" s="257" t="s">
        <v>452</v>
      </c>
      <c r="V86" s="167">
        <v>4</v>
      </c>
      <c r="W86" s="179">
        <f t="shared" si="10"/>
        <v>0.04</v>
      </c>
      <c r="X86" s="257" t="s">
        <v>410</v>
      </c>
      <c r="Y86" s="158">
        <f t="shared" si="11"/>
        <v>0.08</v>
      </c>
      <c r="Z86" s="156">
        <f t="shared" si="12"/>
        <v>0.05</v>
      </c>
      <c r="AB86" s="175"/>
      <c r="AD86" s="173"/>
    </row>
    <row r="87" spans="3:30" ht="12" x14ac:dyDescent="0.2">
      <c r="C87" s="294"/>
      <c r="D87" s="295" t="s">
        <v>113</v>
      </c>
      <c r="E87" s="296"/>
      <c r="F87" s="296"/>
      <c r="G87" s="36" t="s">
        <v>235</v>
      </c>
      <c r="H87" s="17"/>
      <c r="I87" s="31" t="s">
        <v>135</v>
      </c>
      <c r="J87" s="17"/>
      <c r="K87" s="17"/>
      <c r="L87" s="156">
        <v>0.31</v>
      </c>
      <c r="M87" s="31"/>
      <c r="N87" s="31"/>
      <c r="O87" s="31" t="s">
        <v>402</v>
      </c>
      <c r="P87" s="31"/>
      <c r="Q87" s="31"/>
      <c r="R87" s="156"/>
      <c r="S87" s="31"/>
      <c r="T87" s="264" t="s">
        <v>450</v>
      </c>
      <c r="U87" s="257" t="s">
        <v>452</v>
      </c>
      <c r="V87" s="167">
        <f t="shared" si="6"/>
        <v>1</v>
      </c>
      <c r="W87" s="264"/>
      <c r="X87" s="257"/>
      <c r="Y87" s="16"/>
      <c r="Z87" s="17"/>
    </row>
    <row r="88" spans="3:30" ht="12" x14ac:dyDescent="0.2">
      <c r="C88" s="292" t="s">
        <v>70</v>
      </c>
      <c r="D88" s="311" t="s">
        <v>311</v>
      </c>
      <c r="E88" s="300"/>
      <c r="F88" s="300"/>
      <c r="G88" s="58" t="s">
        <v>235</v>
      </c>
      <c r="H88" s="26"/>
      <c r="I88" s="26"/>
      <c r="J88" s="26"/>
      <c r="K88" s="26"/>
      <c r="L88" s="28"/>
      <c r="M88" s="28"/>
      <c r="N88" s="28"/>
      <c r="O88" s="28"/>
      <c r="P88" s="28"/>
      <c r="Q88" s="28"/>
      <c r="R88" s="28"/>
      <c r="S88" s="28"/>
      <c r="T88" s="258" t="s">
        <v>402</v>
      </c>
      <c r="U88" s="265" t="s">
        <v>402</v>
      </c>
      <c r="V88" s="215" t="s">
        <v>402</v>
      </c>
      <c r="W88" s="274"/>
      <c r="X88" s="259"/>
      <c r="Y88" s="29"/>
      <c r="Z88" s="27"/>
    </row>
    <row r="89" spans="3:30" ht="12" x14ac:dyDescent="0.2">
      <c r="C89" s="293"/>
      <c r="D89" s="301" t="s">
        <v>312</v>
      </c>
      <c r="E89" s="296"/>
      <c r="F89" s="296"/>
      <c r="G89" s="36" t="s">
        <v>235</v>
      </c>
      <c r="H89" s="30"/>
      <c r="I89" s="30"/>
      <c r="J89" s="30"/>
      <c r="K89" s="30"/>
      <c r="L89" s="31"/>
      <c r="M89" s="31"/>
      <c r="N89" s="31"/>
      <c r="O89" s="31"/>
      <c r="P89" s="31"/>
      <c r="Q89" s="31"/>
      <c r="R89" s="31"/>
      <c r="S89" s="31"/>
      <c r="T89" s="255" t="s">
        <v>402</v>
      </c>
      <c r="U89" s="256" t="s">
        <v>402</v>
      </c>
      <c r="V89" s="167" t="s">
        <v>402</v>
      </c>
      <c r="W89" s="264"/>
      <c r="X89" s="257"/>
      <c r="Y89" s="16"/>
      <c r="Z89" s="17"/>
    </row>
    <row r="90" spans="3:30" ht="12" x14ac:dyDescent="0.2">
      <c r="C90" s="293"/>
      <c r="D90" s="301" t="s">
        <v>313</v>
      </c>
      <c r="E90" s="296"/>
      <c r="F90" s="296"/>
      <c r="G90" s="36" t="s">
        <v>235</v>
      </c>
      <c r="H90" s="30"/>
      <c r="I90" s="30"/>
      <c r="J90" s="30"/>
      <c r="K90" s="30"/>
      <c r="L90" s="31"/>
      <c r="M90" s="31"/>
      <c r="N90" s="31"/>
      <c r="O90" s="31"/>
      <c r="P90" s="31"/>
      <c r="Q90" s="31"/>
      <c r="R90" s="31"/>
      <c r="S90" s="31"/>
      <c r="T90" s="255" t="s">
        <v>402</v>
      </c>
      <c r="U90" s="256" t="s">
        <v>402</v>
      </c>
      <c r="V90" s="167" t="s">
        <v>402</v>
      </c>
      <c r="W90" s="264"/>
      <c r="X90" s="257"/>
      <c r="Y90" s="16"/>
      <c r="Z90" s="17"/>
    </row>
    <row r="91" spans="3:30" ht="12" x14ac:dyDescent="0.2">
      <c r="C91" s="293"/>
      <c r="D91" s="301" t="s">
        <v>314</v>
      </c>
      <c r="E91" s="296"/>
      <c r="F91" s="296"/>
      <c r="G91" s="36" t="s">
        <v>235</v>
      </c>
      <c r="H91" s="30"/>
      <c r="I91" s="30"/>
      <c r="J91" s="30"/>
      <c r="K91" s="30"/>
      <c r="L91" s="31"/>
      <c r="M91" s="31"/>
      <c r="N91" s="31"/>
      <c r="O91" s="31"/>
      <c r="P91" s="31"/>
      <c r="Q91" s="31"/>
      <c r="R91" s="31"/>
      <c r="S91" s="31"/>
      <c r="T91" s="255" t="s">
        <v>402</v>
      </c>
      <c r="U91" s="256" t="s">
        <v>402</v>
      </c>
      <c r="V91" s="167" t="s">
        <v>402</v>
      </c>
      <c r="W91" s="264"/>
      <c r="X91" s="257"/>
      <c r="Y91" s="16"/>
      <c r="Z91" s="17"/>
    </row>
    <row r="92" spans="3:30" ht="10.5" customHeight="1" x14ac:dyDescent="0.2">
      <c r="C92" s="294"/>
      <c r="D92" s="308" t="s">
        <v>315</v>
      </c>
      <c r="E92" s="303"/>
      <c r="F92" s="303"/>
      <c r="G92" s="44" t="s">
        <v>235</v>
      </c>
      <c r="H92" s="65"/>
      <c r="I92" s="65"/>
      <c r="J92" s="65"/>
      <c r="K92" s="65"/>
      <c r="L92" s="68"/>
      <c r="M92" s="68"/>
      <c r="N92" s="68"/>
      <c r="O92" s="68"/>
      <c r="P92" s="68"/>
      <c r="Q92" s="68"/>
      <c r="R92" s="68"/>
      <c r="S92" s="68"/>
      <c r="T92" s="260" t="s">
        <v>402</v>
      </c>
      <c r="U92" s="267" t="s">
        <v>402</v>
      </c>
      <c r="V92" s="214" t="s">
        <v>402</v>
      </c>
      <c r="W92" s="275"/>
      <c r="X92" s="261"/>
      <c r="Y92" s="24"/>
      <c r="Z92" s="25"/>
    </row>
    <row r="93" spans="3:30" ht="10.5" customHeight="1" x14ac:dyDescent="0.2">
      <c r="C93" s="292" t="s">
        <v>76</v>
      </c>
      <c r="D93" s="311" t="s">
        <v>316</v>
      </c>
      <c r="E93" s="300"/>
      <c r="F93" s="300"/>
      <c r="G93" s="58" t="s">
        <v>235</v>
      </c>
      <c r="H93" s="26"/>
      <c r="I93" s="26"/>
      <c r="J93" s="26"/>
      <c r="K93" s="26"/>
      <c r="L93" s="27" t="s">
        <v>429</v>
      </c>
      <c r="M93" s="27"/>
      <c r="N93" s="27"/>
      <c r="O93" s="27" t="s">
        <v>402</v>
      </c>
      <c r="P93" s="28"/>
      <c r="Q93" s="28"/>
      <c r="R93" s="28"/>
      <c r="S93" s="28"/>
      <c r="T93" s="258">
        <v>0</v>
      </c>
      <c r="U93" s="265" t="s">
        <v>452</v>
      </c>
      <c r="V93" s="215">
        <v>1</v>
      </c>
      <c r="W93" s="274"/>
      <c r="X93" s="259"/>
      <c r="Y93" s="29"/>
      <c r="Z93" s="27"/>
    </row>
    <row r="94" spans="3:30" ht="12" x14ac:dyDescent="0.2">
      <c r="C94" s="293"/>
      <c r="D94" s="301" t="s">
        <v>317</v>
      </c>
      <c r="E94" s="296"/>
      <c r="F94" s="296"/>
      <c r="G94" s="36" t="s">
        <v>235</v>
      </c>
      <c r="H94" s="30"/>
      <c r="I94" s="30"/>
      <c r="J94" s="30"/>
      <c r="K94" s="30"/>
      <c r="L94" s="17" t="s">
        <v>384</v>
      </c>
      <c r="M94" s="17"/>
      <c r="N94" s="17"/>
      <c r="O94" s="17" t="s">
        <v>402</v>
      </c>
      <c r="P94" s="31"/>
      <c r="Q94" s="31"/>
      <c r="R94" s="31"/>
      <c r="S94" s="31"/>
      <c r="T94" s="255">
        <v>0</v>
      </c>
      <c r="U94" s="256" t="s">
        <v>452</v>
      </c>
      <c r="V94" s="167">
        <v>1</v>
      </c>
      <c r="W94" s="264"/>
      <c r="X94" s="257"/>
      <c r="Y94" s="16"/>
      <c r="Z94" s="17"/>
    </row>
    <row r="95" spans="3:30" ht="12" x14ac:dyDescent="0.2">
      <c r="C95" s="293"/>
      <c r="D95" s="301" t="s">
        <v>318</v>
      </c>
      <c r="E95" s="296"/>
      <c r="F95" s="296"/>
      <c r="G95" s="36" t="s">
        <v>235</v>
      </c>
      <c r="H95" s="30"/>
      <c r="I95" s="30"/>
      <c r="J95" s="30"/>
      <c r="K95" s="30"/>
      <c r="L95" s="17" t="s">
        <v>429</v>
      </c>
      <c r="M95" s="17"/>
      <c r="N95" s="17"/>
      <c r="O95" s="17" t="s">
        <v>402</v>
      </c>
      <c r="P95" s="31"/>
      <c r="Q95" s="31"/>
      <c r="R95" s="31"/>
      <c r="S95" s="31"/>
      <c r="T95" s="255">
        <v>0</v>
      </c>
      <c r="U95" s="256" t="s">
        <v>452</v>
      </c>
      <c r="V95" s="167">
        <v>1</v>
      </c>
      <c r="W95" s="264"/>
      <c r="X95" s="257"/>
      <c r="Y95" s="16"/>
      <c r="Z95" s="17"/>
    </row>
    <row r="96" spans="3:30" ht="12" x14ac:dyDescent="0.2">
      <c r="C96" s="293"/>
      <c r="D96" s="307" t="s">
        <v>319</v>
      </c>
      <c r="E96" s="298"/>
      <c r="F96" s="298"/>
      <c r="G96" s="71" t="s">
        <v>235</v>
      </c>
      <c r="H96" s="72"/>
      <c r="I96" s="72"/>
      <c r="J96" s="72"/>
      <c r="K96" s="72"/>
      <c r="L96" s="77" t="s">
        <v>430</v>
      </c>
      <c r="M96" s="77"/>
      <c r="N96" s="77"/>
      <c r="O96" s="77" t="s">
        <v>402</v>
      </c>
      <c r="P96" s="75"/>
      <c r="Q96" s="75"/>
      <c r="R96" s="75"/>
      <c r="S96" s="75"/>
      <c r="T96" s="262">
        <v>0</v>
      </c>
      <c r="U96" s="273" t="s">
        <v>452</v>
      </c>
      <c r="V96" s="227">
        <v>1</v>
      </c>
      <c r="W96" s="270"/>
      <c r="X96" s="263"/>
      <c r="Y96" s="76"/>
      <c r="Z96" s="77"/>
    </row>
    <row r="97" spans="3:26" ht="12" x14ac:dyDescent="0.2">
      <c r="C97" s="293"/>
      <c r="D97" s="301" t="s">
        <v>320</v>
      </c>
      <c r="E97" s="296"/>
      <c r="F97" s="296"/>
      <c r="G97" s="36" t="s">
        <v>235</v>
      </c>
      <c r="H97" s="30"/>
      <c r="I97" s="30"/>
      <c r="J97" s="30"/>
      <c r="K97" s="30"/>
      <c r="L97" s="17" t="s">
        <v>431</v>
      </c>
      <c r="M97" s="17"/>
      <c r="N97" s="17"/>
      <c r="O97" s="17" t="s">
        <v>402</v>
      </c>
      <c r="P97" s="31"/>
      <c r="Q97" s="31"/>
      <c r="R97" s="31"/>
      <c r="S97" s="31"/>
      <c r="T97" s="255">
        <v>0</v>
      </c>
      <c r="U97" s="256" t="s">
        <v>452</v>
      </c>
      <c r="V97" s="167">
        <v>1</v>
      </c>
      <c r="W97" s="264"/>
      <c r="X97" s="257"/>
      <c r="Y97" s="16"/>
      <c r="Z97" s="17"/>
    </row>
    <row r="98" spans="3:26" ht="12" x14ac:dyDescent="0.2">
      <c r="C98" s="293"/>
      <c r="D98" s="301" t="s">
        <v>321</v>
      </c>
      <c r="E98" s="296"/>
      <c r="F98" s="296"/>
      <c r="G98" s="36" t="s">
        <v>235</v>
      </c>
      <c r="H98" s="30"/>
      <c r="I98" s="30"/>
      <c r="J98" s="30"/>
      <c r="K98" s="30"/>
      <c r="L98" s="17" t="s">
        <v>385</v>
      </c>
      <c r="M98" s="17"/>
      <c r="N98" s="17"/>
      <c r="O98" s="17" t="s">
        <v>402</v>
      </c>
      <c r="P98" s="31"/>
      <c r="Q98" s="31"/>
      <c r="R98" s="31"/>
      <c r="S98" s="31"/>
      <c r="T98" s="255">
        <v>0</v>
      </c>
      <c r="U98" s="256" t="s">
        <v>452</v>
      </c>
      <c r="V98" s="167">
        <v>1</v>
      </c>
      <c r="W98" s="264"/>
      <c r="X98" s="257"/>
      <c r="Y98" s="16"/>
      <c r="Z98" s="17"/>
    </row>
    <row r="99" spans="3:26" ht="12" x14ac:dyDescent="0.2">
      <c r="C99" s="293"/>
      <c r="D99" s="301" t="s">
        <v>322</v>
      </c>
      <c r="E99" s="296"/>
      <c r="F99" s="296"/>
      <c r="G99" s="36" t="s">
        <v>235</v>
      </c>
      <c r="H99" s="30"/>
      <c r="I99" s="30"/>
      <c r="J99" s="30"/>
      <c r="K99" s="30"/>
      <c r="L99" s="17" t="s">
        <v>378</v>
      </c>
      <c r="M99" s="17"/>
      <c r="N99" s="17"/>
      <c r="O99" s="17" t="s">
        <v>402</v>
      </c>
      <c r="P99" s="31"/>
      <c r="Q99" s="31"/>
      <c r="R99" s="31"/>
      <c r="S99" s="31"/>
      <c r="T99" s="255">
        <v>0</v>
      </c>
      <c r="U99" s="256" t="s">
        <v>452</v>
      </c>
      <c r="V99" s="167">
        <v>1</v>
      </c>
      <c r="W99" s="264"/>
      <c r="X99" s="257"/>
      <c r="Y99" s="16"/>
      <c r="Z99" s="17"/>
    </row>
    <row r="100" spans="3:26" ht="12" x14ac:dyDescent="0.2">
      <c r="C100" s="293"/>
      <c r="D100" s="307" t="s">
        <v>323</v>
      </c>
      <c r="E100" s="298"/>
      <c r="F100" s="298"/>
      <c r="G100" s="71" t="s">
        <v>235</v>
      </c>
      <c r="H100" s="72"/>
      <c r="I100" s="72"/>
      <c r="J100" s="72"/>
      <c r="K100" s="72"/>
      <c r="L100" s="77" t="s">
        <v>384</v>
      </c>
      <c r="M100" s="77"/>
      <c r="N100" s="77"/>
      <c r="O100" s="77" t="s">
        <v>402</v>
      </c>
      <c r="P100" s="75"/>
      <c r="Q100" s="75"/>
      <c r="R100" s="75"/>
      <c r="S100" s="75"/>
      <c r="T100" s="262">
        <v>0</v>
      </c>
      <c r="U100" s="273" t="s">
        <v>452</v>
      </c>
      <c r="V100" s="227">
        <v>1</v>
      </c>
      <c r="W100" s="270"/>
      <c r="X100" s="263"/>
      <c r="Y100" s="76"/>
      <c r="Z100" s="77"/>
    </row>
    <row r="101" spans="3:26" ht="12" x14ac:dyDescent="0.2">
      <c r="C101" s="293"/>
      <c r="D101" s="301" t="s">
        <v>324</v>
      </c>
      <c r="E101" s="296"/>
      <c r="F101" s="296"/>
      <c r="G101" s="36" t="s">
        <v>235</v>
      </c>
      <c r="H101" s="30"/>
      <c r="I101" s="30"/>
      <c r="J101" s="30"/>
      <c r="K101" s="30"/>
      <c r="L101" s="17" t="s">
        <v>384</v>
      </c>
      <c r="M101" s="17"/>
      <c r="N101" s="17"/>
      <c r="O101" s="17" t="s">
        <v>402</v>
      </c>
      <c r="P101" s="31"/>
      <c r="Q101" s="31"/>
      <c r="R101" s="31"/>
      <c r="S101" s="31"/>
      <c r="T101" s="255">
        <v>0</v>
      </c>
      <c r="U101" s="256" t="s">
        <v>452</v>
      </c>
      <c r="V101" s="167">
        <v>1</v>
      </c>
      <c r="W101" s="264"/>
      <c r="X101" s="257"/>
      <c r="Y101" s="16"/>
      <c r="Z101" s="17"/>
    </row>
    <row r="102" spans="3:26" ht="12" x14ac:dyDescent="0.2">
      <c r="C102" s="293"/>
      <c r="D102" s="301" t="s">
        <v>325</v>
      </c>
      <c r="E102" s="296"/>
      <c r="F102" s="296"/>
      <c r="G102" s="36" t="s">
        <v>235</v>
      </c>
      <c r="H102" s="30"/>
      <c r="I102" s="30"/>
      <c r="J102" s="30"/>
      <c r="K102" s="30"/>
      <c r="L102" s="17" t="s">
        <v>384</v>
      </c>
      <c r="M102" s="17"/>
      <c r="N102" s="17"/>
      <c r="O102" s="17" t="s">
        <v>402</v>
      </c>
      <c r="P102" s="31"/>
      <c r="Q102" s="31"/>
      <c r="R102" s="31"/>
      <c r="S102" s="31"/>
      <c r="T102" s="255">
        <v>0</v>
      </c>
      <c r="U102" s="256" t="s">
        <v>452</v>
      </c>
      <c r="V102" s="167">
        <v>1</v>
      </c>
      <c r="W102" s="264"/>
      <c r="X102" s="257"/>
      <c r="Y102" s="16"/>
      <c r="Z102" s="17"/>
    </row>
    <row r="103" spans="3:26" ht="12" x14ac:dyDescent="0.2">
      <c r="C103" s="293"/>
      <c r="D103" s="301" t="s">
        <v>326</v>
      </c>
      <c r="E103" s="296"/>
      <c r="F103" s="296"/>
      <c r="G103" s="36" t="s">
        <v>235</v>
      </c>
      <c r="H103" s="30"/>
      <c r="I103" s="30"/>
      <c r="J103" s="30"/>
      <c r="K103" s="30"/>
      <c r="L103" s="17" t="s">
        <v>431</v>
      </c>
      <c r="M103" s="17"/>
      <c r="N103" s="17"/>
      <c r="O103" s="17" t="s">
        <v>402</v>
      </c>
      <c r="P103" s="31"/>
      <c r="Q103" s="31"/>
      <c r="R103" s="31"/>
      <c r="S103" s="31"/>
      <c r="T103" s="255">
        <v>0</v>
      </c>
      <c r="U103" s="256" t="s">
        <v>452</v>
      </c>
      <c r="V103" s="167">
        <v>1</v>
      </c>
      <c r="W103" s="264"/>
      <c r="X103" s="257"/>
      <c r="Y103" s="16"/>
      <c r="Z103" s="17"/>
    </row>
    <row r="104" spans="3:26" ht="12" x14ac:dyDescent="0.2">
      <c r="C104" s="293"/>
      <c r="D104" s="301" t="s">
        <v>327</v>
      </c>
      <c r="E104" s="304"/>
      <c r="F104" s="304"/>
      <c r="G104" s="71" t="s">
        <v>235</v>
      </c>
      <c r="H104" s="72"/>
      <c r="I104" s="72"/>
      <c r="J104" s="72"/>
      <c r="K104" s="72"/>
      <c r="L104" s="77" t="s">
        <v>386</v>
      </c>
      <c r="M104" s="77"/>
      <c r="N104" s="77"/>
      <c r="O104" s="77" t="s">
        <v>402</v>
      </c>
      <c r="P104" s="75"/>
      <c r="Q104" s="75"/>
      <c r="R104" s="75"/>
      <c r="S104" s="75"/>
      <c r="T104" s="262">
        <v>0</v>
      </c>
      <c r="U104" s="273" t="s">
        <v>452</v>
      </c>
      <c r="V104" s="227">
        <v>1</v>
      </c>
      <c r="W104" s="270"/>
      <c r="X104" s="263"/>
      <c r="Y104" s="76"/>
      <c r="Z104" s="77"/>
    </row>
    <row r="105" spans="3:26" ht="12" x14ac:dyDescent="0.2">
      <c r="C105" s="293"/>
      <c r="D105" s="305" t="s">
        <v>328</v>
      </c>
      <c r="E105" s="306"/>
      <c r="F105" s="306"/>
      <c r="G105" s="36" t="s">
        <v>235</v>
      </c>
      <c r="H105" s="30"/>
      <c r="I105" s="30"/>
      <c r="J105" s="30"/>
      <c r="K105" s="30"/>
      <c r="L105" s="17" t="s">
        <v>431</v>
      </c>
      <c r="M105" s="17"/>
      <c r="N105" s="17"/>
      <c r="O105" s="201" t="s">
        <v>402</v>
      </c>
      <c r="P105" s="203"/>
      <c r="Q105" s="31"/>
      <c r="R105" s="31"/>
      <c r="S105" s="31"/>
      <c r="T105" s="255">
        <v>0</v>
      </c>
      <c r="U105" s="256" t="s">
        <v>452</v>
      </c>
      <c r="V105" s="167">
        <v>1</v>
      </c>
      <c r="W105" s="264"/>
      <c r="X105" s="257"/>
      <c r="Y105" s="16"/>
      <c r="Z105" s="17"/>
    </row>
    <row r="106" spans="3:26" ht="12" x14ac:dyDescent="0.2">
      <c r="C106" s="293"/>
      <c r="D106" s="301" t="s">
        <v>329</v>
      </c>
      <c r="E106" s="296"/>
      <c r="F106" s="296"/>
      <c r="G106" s="36" t="s">
        <v>235</v>
      </c>
      <c r="H106" s="30"/>
      <c r="I106" s="30"/>
      <c r="J106" s="30"/>
      <c r="K106" s="30"/>
      <c r="L106" s="17" t="s">
        <v>382</v>
      </c>
      <c r="M106" s="17"/>
      <c r="N106" s="17"/>
      <c r="O106" s="201" t="s">
        <v>402</v>
      </c>
      <c r="P106" s="203"/>
      <c r="Q106" s="31"/>
      <c r="R106" s="31"/>
      <c r="S106" s="31"/>
      <c r="T106" s="255">
        <v>0</v>
      </c>
      <c r="U106" s="256" t="s">
        <v>452</v>
      </c>
      <c r="V106" s="167">
        <v>1</v>
      </c>
      <c r="W106" s="264"/>
      <c r="X106" s="257"/>
      <c r="Y106" s="16"/>
      <c r="Z106" s="17"/>
    </row>
    <row r="107" spans="3:26" ht="12" x14ac:dyDescent="0.2">
      <c r="C107" s="293"/>
      <c r="D107" s="301" t="s">
        <v>330</v>
      </c>
      <c r="E107" s="296"/>
      <c r="F107" s="296"/>
      <c r="G107" s="36" t="s">
        <v>235</v>
      </c>
      <c r="H107" s="30"/>
      <c r="I107" s="30"/>
      <c r="J107" s="30"/>
      <c r="K107" s="30"/>
      <c r="L107" s="17" t="s">
        <v>431</v>
      </c>
      <c r="M107" s="17"/>
      <c r="N107" s="17"/>
      <c r="O107" s="201" t="s">
        <v>402</v>
      </c>
      <c r="P107" s="203"/>
      <c r="Q107" s="31"/>
      <c r="R107" s="31"/>
      <c r="S107" s="31"/>
      <c r="T107" s="255">
        <v>0</v>
      </c>
      <c r="U107" s="256" t="s">
        <v>452</v>
      </c>
      <c r="V107" s="167">
        <v>1</v>
      </c>
      <c r="W107" s="264"/>
      <c r="X107" s="257"/>
      <c r="Y107" s="16"/>
      <c r="Z107" s="17"/>
    </row>
    <row r="108" spans="3:26" ht="12" x14ac:dyDescent="0.2">
      <c r="C108" s="293"/>
      <c r="D108" s="301" t="s">
        <v>331</v>
      </c>
      <c r="E108" s="296"/>
      <c r="F108" s="296"/>
      <c r="G108" s="71" t="s">
        <v>235</v>
      </c>
      <c r="H108" s="72"/>
      <c r="I108" s="72"/>
      <c r="J108" s="72"/>
      <c r="K108" s="72"/>
      <c r="L108" s="77" t="s">
        <v>432</v>
      </c>
      <c r="M108" s="77"/>
      <c r="N108" s="77"/>
      <c r="O108" s="206" t="s">
        <v>402</v>
      </c>
      <c r="P108" s="205"/>
      <c r="Q108" s="75"/>
      <c r="R108" s="75"/>
      <c r="S108" s="75"/>
      <c r="T108" s="262">
        <v>0</v>
      </c>
      <c r="U108" s="273" t="s">
        <v>452</v>
      </c>
      <c r="V108" s="227">
        <v>1</v>
      </c>
      <c r="W108" s="270"/>
      <c r="X108" s="263"/>
      <c r="Y108" s="76"/>
      <c r="Z108" s="77"/>
    </row>
    <row r="109" spans="3:26" ht="12" x14ac:dyDescent="0.2">
      <c r="C109" s="293"/>
      <c r="D109" s="305" t="s">
        <v>332</v>
      </c>
      <c r="E109" s="306"/>
      <c r="F109" s="306"/>
      <c r="G109" s="36" t="s">
        <v>235</v>
      </c>
      <c r="H109" s="30"/>
      <c r="I109" s="30"/>
      <c r="J109" s="30"/>
      <c r="K109" s="30"/>
      <c r="L109" s="17" t="s">
        <v>433</v>
      </c>
      <c r="M109" s="17"/>
      <c r="N109" s="17"/>
      <c r="O109" s="201" t="s">
        <v>402</v>
      </c>
      <c r="P109" s="203"/>
      <c r="Q109" s="31"/>
      <c r="R109" s="31"/>
      <c r="S109" s="31"/>
      <c r="T109" s="255">
        <v>0</v>
      </c>
      <c r="U109" s="256" t="s">
        <v>452</v>
      </c>
      <c r="V109" s="167">
        <v>1</v>
      </c>
      <c r="W109" s="264"/>
      <c r="X109" s="257"/>
      <c r="Y109" s="16"/>
      <c r="Z109" s="17"/>
    </row>
    <row r="110" spans="3:26" ht="12" x14ac:dyDescent="0.2">
      <c r="C110" s="293"/>
      <c r="D110" s="301" t="s">
        <v>333</v>
      </c>
      <c r="E110" s="296"/>
      <c r="F110" s="296"/>
      <c r="G110" s="36" t="s">
        <v>235</v>
      </c>
      <c r="H110" s="30"/>
      <c r="I110" s="30"/>
      <c r="J110" s="30"/>
      <c r="K110" s="30"/>
      <c r="L110" s="17" t="s">
        <v>434</v>
      </c>
      <c r="M110" s="17"/>
      <c r="N110" s="17"/>
      <c r="O110" s="201" t="s">
        <v>402</v>
      </c>
      <c r="P110" s="203"/>
      <c r="Q110" s="31"/>
      <c r="R110" s="31"/>
      <c r="S110" s="31"/>
      <c r="T110" s="255">
        <v>0</v>
      </c>
      <c r="U110" s="256" t="s">
        <v>452</v>
      </c>
      <c r="V110" s="167">
        <v>1</v>
      </c>
      <c r="W110" s="264"/>
      <c r="X110" s="257"/>
      <c r="Y110" s="16"/>
      <c r="Z110" s="17"/>
    </row>
    <row r="111" spans="3:26" ht="12" x14ac:dyDescent="0.2">
      <c r="C111" s="293"/>
      <c r="D111" s="301" t="s">
        <v>334</v>
      </c>
      <c r="E111" s="296"/>
      <c r="F111" s="296"/>
      <c r="G111" s="36" t="s">
        <v>235</v>
      </c>
      <c r="H111" s="30"/>
      <c r="I111" s="30"/>
      <c r="J111" s="30"/>
      <c r="K111" s="30"/>
      <c r="L111" s="115">
        <v>6.0000000000000001E-3</v>
      </c>
      <c r="M111" s="17"/>
      <c r="N111" s="17"/>
      <c r="O111" s="207" t="s">
        <v>402</v>
      </c>
      <c r="P111" s="203"/>
      <c r="Q111" s="31"/>
      <c r="R111" s="31"/>
      <c r="S111" s="31"/>
      <c r="T111" s="255">
        <v>0</v>
      </c>
      <c r="U111" s="256" t="s">
        <v>452</v>
      </c>
      <c r="V111" s="167">
        <v>1</v>
      </c>
      <c r="W111" s="264"/>
      <c r="X111" s="257"/>
      <c r="Y111" s="16"/>
      <c r="Z111" s="17"/>
    </row>
    <row r="112" spans="3:26" ht="12" x14ac:dyDescent="0.2">
      <c r="C112" s="293"/>
      <c r="D112" s="307" t="s">
        <v>335</v>
      </c>
      <c r="E112" s="298"/>
      <c r="F112" s="298"/>
      <c r="G112" s="71" t="s">
        <v>235</v>
      </c>
      <c r="H112" s="72"/>
      <c r="I112" s="72"/>
      <c r="J112" s="72"/>
      <c r="K112" s="72"/>
      <c r="L112" s="199">
        <v>1.0999999999999999E-2</v>
      </c>
      <c r="M112" s="77"/>
      <c r="N112" s="77"/>
      <c r="O112" s="250" t="s">
        <v>402</v>
      </c>
      <c r="P112" s="205"/>
      <c r="Q112" s="75"/>
      <c r="R112" s="75"/>
      <c r="S112" s="75"/>
      <c r="T112" s="262">
        <v>0</v>
      </c>
      <c r="U112" s="273" t="s">
        <v>452</v>
      </c>
      <c r="V112" s="227">
        <v>1</v>
      </c>
      <c r="W112" s="270"/>
      <c r="X112" s="263"/>
      <c r="Y112" s="76"/>
      <c r="Z112" s="77"/>
    </row>
    <row r="113" spans="3:26" ht="12" x14ac:dyDescent="0.2">
      <c r="C113" s="293"/>
      <c r="D113" s="301" t="s">
        <v>336</v>
      </c>
      <c r="E113" s="296"/>
      <c r="F113" s="296"/>
      <c r="G113" s="36" t="s">
        <v>235</v>
      </c>
      <c r="H113" s="30"/>
      <c r="I113" s="30"/>
      <c r="J113" s="30"/>
      <c r="K113" s="30"/>
      <c r="L113" s="17" t="s">
        <v>435</v>
      </c>
      <c r="M113" s="17"/>
      <c r="N113" s="17"/>
      <c r="O113" s="201" t="s">
        <v>402</v>
      </c>
      <c r="P113" s="203"/>
      <c r="Q113" s="31"/>
      <c r="R113" s="31"/>
      <c r="S113" s="31"/>
      <c r="T113" s="255">
        <v>0</v>
      </c>
      <c r="U113" s="256" t="s">
        <v>452</v>
      </c>
      <c r="V113" s="167">
        <v>1</v>
      </c>
      <c r="W113" s="264"/>
      <c r="X113" s="257"/>
      <c r="Y113" s="16"/>
      <c r="Z113" s="17"/>
    </row>
    <row r="114" spans="3:26" ht="12" x14ac:dyDescent="0.2">
      <c r="C114" s="293"/>
      <c r="D114" s="301" t="s">
        <v>337</v>
      </c>
      <c r="E114" s="304"/>
      <c r="F114" s="304"/>
      <c r="G114" s="36" t="s">
        <v>235</v>
      </c>
      <c r="H114" s="30"/>
      <c r="I114" s="30"/>
      <c r="J114" s="30"/>
      <c r="K114" s="30"/>
      <c r="L114" s="159">
        <v>4.0000000000000002E-4</v>
      </c>
      <c r="M114" s="17"/>
      <c r="N114" s="17"/>
      <c r="O114" s="211" t="s">
        <v>402</v>
      </c>
      <c r="P114" s="203"/>
      <c r="Q114" s="31"/>
      <c r="R114" s="31"/>
      <c r="S114" s="31"/>
      <c r="T114" s="255">
        <v>0</v>
      </c>
      <c r="U114" s="256" t="s">
        <v>452</v>
      </c>
      <c r="V114" s="167">
        <v>1</v>
      </c>
      <c r="W114" s="264"/>
      <c r="X114" s="257"/>
      <c r="Y114" s="16"/>
      <c r="Z114" s="17"/>
    </row>
    <row r="115" spans="3:26" ht="12" x14ac:dyDescent="0.2">
      <c r="C115" s="293"/>
      <c r="D115" s="301" t="s">
        <v>100</v>
      </c>
      <c r="E115" s="304"/>
      <c r="F115" s="304"/>
      <c r="G115" s="36" t="s">
        <v>235</v>
      </c>
      <c r="H115" s="30"/>
      <c r="I115" s="30"/>
      <c r="J115" s="30"/>
      <c r="K115" s="30"/>
      <c r="L115" s="17" t="s">
        <v>381</v>
      </c>
      <c r="M115" s="17"/>
      <c r="N115" s="17"/>
      <c r="O115" s="201" t="s">
        <v>402</v>
      </c>
      <c r="P115" s="203"/>
      <c r="Q115" s="31"/>
      <c r="R115" s="31"/>
      <c r="S115" s="31"/>
      <c r="T115" s="255">
        <v>0</v>
      </c>
      <c r="U115" s="256" t="s">
        <v>452</v>
      </c>
      <c r="V115" s="167">
        <v>1</v>
      </c>
      <c r="W115" s="264"/>
      <c r="X115" s="257"/>
      <c r="Y115" s="16"/>
      <c r="Z115" s="17"/>
    </row>
    <row r="116" spans="3:26" ht="12" x14ac:dyDescent="0.2">
      <c r="C116" s="293"/>
      <c r="D116" s="309" t="s">
        <v>338</v>
      </c>
      <c r="E116" s="310"/>
      <c r="F116" s="310"/>
      <c r="G116" s="71" t="s">
        <v>235</v>
      </c>
      <c r="H116" s="72"/>
      <c r="I116" s="72"/>
      <c r="J116" s="72"/>
      <c r="K116" s="72"/>
      <c r="L116" s="77" t="s">
        <v>436</v>
      </c>
      <c r="M116" s="181"/>
      <c r="N116" s="181"/>
      <c r="O116" s="206" t="s">
        <v>402</v>
      </c>
      <c r="P116" s="205"/>
      <c r="Q116" s="75"/>
      <c r="R116" s="75"/>
      <c r="S116" s="75"/>
      <c r="T116" s="262">
        <v>0</v>
      </c>
      <c r="U116" s="273" t="s">
        <v>452</v>
      </c>
      <c r="V116" s="227">
        <v>1</v>
      </c>
      <c r="W116" s="270"/>
      <c r="X116" s="263"/>
      <c r="Y116" s="76"/>
      <c r="Z116" s="77"/>
    </row>
    <row r="117" spans="3:26" ht="12" x14ac:dyDescent="0.2">
      <c r="C117" s="293"/>
      <c r="D117" s="301" t="s">
        <v>339</v>
      </c>
      <c r="E117" s="304"/>
      <c r="F117" s="304"/>
      <c r="G117" s="36" t="s">
        <v>235</v>
      </c>
      <c r="H117" s="30"/>
      <c r="I117" s="30"/>
      <c r="J117" s="30"/>
      <c r="K117" s="30"/>
      <c r="L117" s="17" t="s">
        <v>439</v>
      </c>
      <c r="M117" s="124"/>
      <c r="N117" s="124"/>
      <c r="O117" s="201" t="s">
        <v>402</v>
      </c>
      <c r="P117" s="203"/>
      <c r="Q117" s="31"/>
      <c r="R117" s="31"/>
      <c r="S117" s="31"/>
      <c r="T117" s="255">
        <v>0</v>
      </c>
      <c r="U117" s="256" t="s">
        <v>452</v>
      </c>
      <c r="V117" s="167">
        <v>1</v>
      </c>
      <c r="W117" s="264"/>
      <c r="X117" s="257"/>
      <c r="Y117" s="16"/>
      <c r="Z117" s="17"/>
    </row>
    <row r="118" spans="3:26" ht="12" x14ac:dyDescent="0.2">
      <c r="C118" s="293"/>
      <c r="D118" s="301" t="s">
        <v>340</v>
      </c>
      <c r="E118" s="296"/>
      <c r="F118" s="296"/>
      <c r="G118" s="36" t="s">
        <v>235</v>
      </c>
      <c r="H118" s="30"/>
      <c r="I118" s="30"/>
      <c r="J118" s="30"/>
      <c r="K118" s="30"/>
      <c r="L118" s="126">
        <v>2.0000000000000001E-4</v>
      </c>
      <c r="M118" s="126"/>
      <c r="N118" s="126"/>
      <c r="O118" s="208" t="s">
        <v>402</v>
      </c>
      <c r="P118" s="203"/>
      <c r="Q118" s="31"/>
      <c r="R118" s="31"/>
      <c r="S118" s="31"/>
      <c r="T118" s="255">
        <v>0</v>
      </c>
      <c r="U118" s="256" t="s">
        <v>452</v>
      </c>
      <c r="V118" s="167">
        <v>1</v>
      </c>
      <c r="W118" s="264"/>
      <c r="X118" s="257"/>
      <c r="Y118" s="16"/>
      <c r="Z118" s="17"/>
    </row>
    <row r="119" spans="3:26" ht="12" x14ac:dyDescent="0.2">
      <c r="C119" s="293"/>
      <c r="D119" s="301" t="s">
        <v>397</v>
      </c>
      <c r="E119" s="304"/>
      <c r="F119" s="304"/>
      <c r="G119" s="36" t="s">
        <v>21</v>
      </c>
      <c r="H119" s="30"/>
      <c r="I119" s="30"/>
      <c r="J119" s="30"/>
      <c r="K119" s="30"/>
      <c r="L119" s="160">
        <v>2.9E-5</v>
      </c>
      <c r="M119" s="160"/>
      <c r="N119" s="160"/>
      <c r="O119" s="212" t="s">
        <v>402</v>
      </c>
      <c r="P119" s="203"/>
      <c r="Q119" s="31"/>
      <c r="R119" s="31"/>
      <c r="S119" s="31"/>
      <c r="T119" s="255">
        <v>1</v>
      </c>
      <c r="U119" s="256" t="s">
        <v>452</v>
      </c>
      <c r="V119" s="167">
        <v>1</v>
      </c>
      <c r="W119" s="264"/>
      <c r="X119" s="257"/>
      <c r="Y119" s="16"/>
      <c r="Z119" s="17"/>
    </row>
    <row r="120" spans="3:26" ht="12" x14ac:dyDescent="0.2">
      <c r="C120" s="293"/>
      <c r="D120" s="301" t="s">
        <v>398</v>
      </c>
      <c r="E120" s="304"/>
      <c r="F120" s="304"/>
      <c r="G120" s="36" t="s">
        <v>21</v>
      </c>
      <c r="H120" s="30"/>
      <c r="I120" s="30"/>
      <c r="J120" s="30"/>
      <c r="K120" s="30"/>
      <c r="L120" s="160">
        <v>1.2E-5</v>
      </c>
      <c r="M120" s="160"/>
      <c r="N120" s="160"/>
      <c r="O120" s="212" t="s">
        <v>402</v>
      </c>
      <c r="P120" s="203"/>
      <c r="Q120" s="31"/>
      <c r="R120" s="31"/>
      <c r="S120" s="31"/>
      <c r="T120" s="264" t="s">
        <v>450</v>
      </c>
      <c r="U120" s="257" t="s">
        <v>452</v>
      </c>
      <c r="V120" s="167">
        <v>1</v>
      </c>
      <c r="W120" s="161"/>
      <c r="X120" s="162"/>
      <c r="Y120" s="323"/>
      <c r="Z120" s="31"/>
    </row>
    <row r="121" spans="3:26" ht="12" x14ac:dyDescent="0.2">
      <c r="C121" s="293"/>
      <c r="D121" s="301" t="s">
        <v>399</v>
      </c>
      <c r="E121" s="304"/>
      <c r="F121" s="304"/>
      <c r="G121" s="36" t="s">
        <v>21</v>
      </c>
      <c r="H121" s="30"/>
      <c r="I121" s="30"/>
      <c r="J121" s="30"/>
      <c r="K121" s="30"/>
      <c r="L121" s="160">
        <v>7.9999999999999996E-6</v>
      </c>
      <c r="M121" s="160"/>
      <c r="N121" s="160"/>
      <c r="O121" s="212" t="s">
        <v>402</v>
      </c>
      <c r="P121" s="203"/>
      <c r="Q121" s="31"/>
      <c r="R121" s="31"/>
      <c r="S121" s="31"/>
      <c r="T121" s="264" t="s">
        <v>450</v>
      </c>
      <c r="U121" s="257" t="s">
        <v>452</v>
      </c>
      <c r="V121" s="167">
        <v>1</v>
      </c>
      <c r="W121" s="161"/>
      <c r="X121" s="162"/>
      <c r="Y121" s="323"/>
      <c r="Z121" s="31"/>
    </row>
    <row r="122" spans="3:26" ht="12" x14ac:dyDescent="0.2">
      <c r="C122" s="293"/>
      <c r="D122" s="301" t="s">
        <v>400</v>
      </c>
      <c r="E122" s="304"/>
      <c r="F122" s="304"/>
      <c r="G122" s="36" t="s">
        <v>21</v>
      </c>
      <c r="H122" s="30"/>
      <c r="I122" s="30"/>
      <c r="J122" s="30"/>
      <c r="K122" s="30"/>
      <c r="L122" s="160">
        <v>1.7E-5</v>
      </c>
      <c r="M122" s="160"/>
      <c r="N122" s="160"/>
      <c r="O122" s="212" t="s">
        <v>402</v>
      </c>
      <c r="P122" s="203"/>
      <c r="Q122" s="31"/>
      <c r="R122" s="31"/>
      <c r="S122" s="31"/>
      <c r="T122" s="264" t="s">
        <v>450</v>
      </c>
      <c r="U122" s="257" t="s">
        <v>452</v>
      </c>
      <c r="V122" s="167">
        <v>1</v>
      </c>
      <c r="W122" s="161"/>
      <c r="X122" s="162"/>
      <c r="Y122" s="323"/>
      <c r="Z122" s="31"/>
    </row>
    <row r="123" spans="3:26" ht="12" x14ac:dyDescent="0.2">
      <c r="C123" s="293"/>
      <c r="D123" s="301" t="s">
        <v>401</v>
      </c>
      <c r="E123" s="304"/>
      <c r="F123" s="304"/>
      <c r="G123" s="36" t="s">
        <v>21</v>
      </c>
      <c r="H123" s="30"/>
      <c r="I123" s="30"/>
      <c r="J123" s="30"/>
      <c r="K123" s="30"/>
      <c r="L123" s="160">
        <v>1.5E-5</v>
      </c>
      <c r="M123" s="160"/>
      <c r="N123" s="160"/>
      <c r="O123" s="212" t="s">
        <v>402</v>
      </c>
      <c r="P123" s="203"/>
      <c r="Q123" s="31"/>
      <c r="R123" s="31"/>
      <c r="S123" s="31"/>
      <c r="T123" s="264" t="s">
        <v>450</v>
      </c>
      <c r="U123" s="257" t="s">
        <v>452</v>
      </c>
      <c r="V123" s="167">
        <v>1</v>
      </c>
      <c r="W123" s="161"/>
      <c r="X123" s="162"/>
      <c r="Y123" s="323"/>
      <c r="Z123" s="31"/>
    </row>
    <row r="124" spans="3:26" ht="12" x14ac:dyDescent="0.2">
      <c r="C124" s="293"/>
      <c r="D124" s="301" t="s">
        <v>119</v>
      </c>
      <c r="E124" s="304"/>
      <c r="F124" s="304"/>
      <c r="G124" s="36" t="s">
        <v>235</v>
      </c>
      <c r="H124" s="30"/>
      <c r="I124" s="30"/>
      <c r="J124" s="30"/>
      <c r="K124" s="30"/>
      <c r="L124" s="31"/>
      <c r="M124" s="31"/>
      <c r="N124" s="31"/>
      <c r="O124" s="203"/>
      <c r="P124" s="203"/>
      <c r="Q124" s="31"/>
      <c r="R124" s="31"/>
      <c r="S124" s="31"/>
      <c r="T124" s="161"/>
      <c r="U124" s="326"/>
      <c r="V124" s="242"/>
      <c r="W124" s="327"/>
      <c r="X124" s="326"/>
      <c r="Y124" s="328"/>
      <c r="Z124" s="329"/>
    </row>
    <row r="125" spans="3:26" ht="12" x14ac:dyDescent="0.2">
      <c r="C125" s="293"/>
      <c r="D125" s="301" t="s">
        <v>341</v>
      </c>
      <c r="E125" s="304"/>
      <c r="F125" s="304"/>
      <c r="G125" s="36" t="s">
        <v>235</v>
      </c>
      <c r="H125" s="30"/>
      <c r="I125" s="30"/>
      <c r="J125" s="30"/>
      <c r="K125" s="30"/>
      <c r="L125" s="31"/>
      <c r="M125" s="31"/>
      <c r="N125" s="31"/>
      <c r="O125" s="203"/>
      <c r="P125" s="203"/>
      <c r="Q125" s="31"/>
      <c r="R125" s="31"/>
      <c r="S125" s="31"/>
      <c r="T125" s="161"/>
      <c r="U125" s="326"/>
      <c r="V125" s="242"/>
      <c r="W125" s="327"/>
      <c r="X125" s="326"/>
      <c r="Y125" s="328"/>
      <c r="Z125" s="329"/>
    </row>
    <row r="126" spans="3:26" ht="12" x14ac:dyDescent="0.2">
      <c r="C126" s="294"/>
      <c r="D126" s="308" t="s">
        <v>117</v>
      </c>
      <c r="E126" s="303"/>
      <c r="F126" s="303"/>
      <c r="G126" s="44" t="s">
        <v>235</v>
      </c>
      <c r="H126" s="65"/>
      <c r="I126" s="65"/>
      <c r="J126" s="65"/>
      <c r="K126" s="65"/>
      <c r="L126" s="68"/>
      <c r="M126" s="68"/>
      <c r="N126" s="68"/>
      <c r="O126" s="204"/>
      <c r="P126" s="204"/>
      <c r="Q126" s="68"/>
      <c r="R126" s="68"/>
      <c r="S126" s="68"/>
      <c r="T126" s="163"/>
      <c r="U126" s="330"/>
      <c r="V126" s="243"/>
      <c r="W126" s="331"/>
      <c r="X126" s="330"/>
      <c r="Y126" s="332"/>
      <c r="Z126" s="333"/>
    </row>
    <row r="127" spans="3:26" ht="12" x14ac:dyDescent="0.2">
      <c r="C127" s="292" t="s">
        <v>105</v>
      </c>
      <c r="D127" s="299" t="s">
        <v>106</v>
      </c>
      <c r="E127" s="300"/>
      <c r="F127" s="300"/>
      <c r="G127" s="36" t="s">
        <v>235</v>
      </c>
      <c r="H127" s="17"/>
      <c r="I127" s="17"/>
      <c r="J127" s="17"/>
      <c r="K127" s="17"/>
      <c r="L127" s="17"/>
      <c r="M127" s="17"/>
      <c r="N127" s="17"/>
      <c r="O127" s="201"/>
      <c r="P127" s="201"/>
      <c r="Q127" s="17"/>
      <c r="R127" s="17"/>
      <c r="S127" s="17"/>
      <c r="T127" s="264"/>
      <c r="U127" s="176"/>
      <c r="V127" s="167"/>
      <c r="W127" s="334"/>
      <c r="X127" s="176"/>
      <c r="Y127" s="335"/>
      <c r="Z127" s="336"/>
    </row>
    <row r="128" spans="3:26" ht="12" x14ac:dyDescent="0.2">
      <c r="C128" s="293"/>
      <c r="D128" s="295" t="s">
        <v>108</v>
      </c>
      <c r="E128" s="296"/>
      <c r="F128" s="296"/>
      <c r="G128" s="36" t="s">
        <v>235</v>
      </c>
      <c r="H128" s="17"/>
      <c r="I128" s="17"/>
      <c r="J128" s="17"/>
      <c r="K128" s="17"/>
      <c r="L128" s="17"/>
      <c r="M128" s="17"/>
      <c r="N128" s="17"/>
      <c r="O128" s="201"/>
      <c r="P128" s="201"/>
      <c r="Q128" s="17"/>
      <c r="R128" s="17"/>
      <c r="S128" s="17"/>
      <c r="T128" s="264"/>
      <c r="U128" s="176"/>
      <c r="V128" s="167"/>
      <c r="W128" s="334"/>
      <c r="X128" s="176"/>
      <c r="Y128" s="335"/>
      <c r="Z128" s="336"/>
    </row>
    <row r="129" spans="3:26" ht="12" x14ac:dyDescent="0.2">
      <c r="C129" s="293"/>
      <c r="D129" s="297" t="s">
        <v>109</v>
      </c>
      <c r="E129" s="298"/>
      <c r="F129" s="298"/>
      <c r="G129" s="71"/>
      <c r="H129" s="77"/>
      <c r="I129" s="77"/>
      <c r="J129" s="77"/>
      <c r="K129" s="77"/>
      <c r="L129" s="17"/>
      <c r="M129" s="77"/>
      <c r="N129" s="77"/>
      <c r="O129" s="201"/>
      <c r="P129" s="201"/>
      <c r="Q129" s="17"/>
      <c r="R129" s="17"/>
      <c r="S129" s="17"/>
      <c r="T129" s="264"/>
      <c r="U129" s="176"/>
      <c r="V129" s="167"/>
      <c r="W129" s="334"/>
      <c r="X129" s="176"/>
      <c r="Y129" s="335"/>
      <c r="Z129" s="336"/>
    </row>
    <row r="130" spans="3:26" ht="12" x14ac:dyDescent="0.2">
      <c r="C130" s="293"/>
      <c r="D130" s="295" t="s">
        <v>110</v>
      </c>
      <c r="E130" s="296"/>
      <c r="F130" s="296"/>
      <c r="G130" s="36"/>
      <c r="H130" s="17"/>
      <c r="I130" s="17"/>
      <c r="J130" s="17"/>
      <c r="K130" s="17"/>
      <c r="L130" s="133"/>
      <c r="M130" s="17"/>
      <c r="N130" s="17"/>
      <c r="O130" s="209"/>
      <c r="P130" s="209"/>
      <c r="Q130" s="133"/>
      <c r="R130" s="133"/>
      <c r="S130" s="133"/>
      <c r="T130" s="150"/>
      <c r="U130" s="249"/>
      <c r="V130" s="169"/>
      <c r="W130" s="349"/>
      <c r="X130" s="249"/>
      <c r="Y130" s="350"/>
      <c r="Z130" s="351"/>
    </row>
    <row r="131" spans="3:26" ht="12" x14ac:dyDescent="0.2">
      <c r="C131" s="293"/>
      <c r="D131" s="295"/>
      <c r="E131" s="296"/>
      <c r="F131" s="296"/>
      <c r="G131" s="36" t="s">
        <v>342</v>
      </c>
      <c r="H131" s="17"/>
      <c r="I131" s="17"/>
      <c r="J131" s="17"/>
      <c r="K131" s="17"/>
      <c r="L131" s="17"/>
      <c r="M131" s="17"/>
      <c r="N131" s="17"/>
      <c r="O131" s="201"/>
      <c r="P131" s="201"/>
      <c r="Q131" s="17"/>
      <c r="R131" s="17"/>
      <c r="S131" s="17"/>
      <c r="T131" s="264"/>
      <c r="U131" s="176"/>
      <c r="V131" s="167"/>
      <c r="W131" s="334"/>
      <c r="X131" s="176"/>
      <c r="Y131" s="335"/>
      <c r="Z131" s="336"/>
    </row>
    <row r="132" spans="3:26" ht="12" x14ac:dyDescent="0.2">
      <c r="C132" s="293"/>
      <c r="D132" s="295"/>
      <c r="E132" s="296"/>
      <c r="F132" s="296"/>
      <c r="G132" s="36"/>
      <c r="H132" s="17"/>
      <c r="I132" s="17"/>
      <c r="J132" s="17"/>
      <c r="K132" s="17"/>
      <c r="L132" s="17"/>
      <c r="M132" s="17"/>
      <c r="N132" s="17"/>
      <c r="O132" s="201"/>
      <c r="P132" s="201"/>
      <c r="Q132" s="17"/>
      <c r="R132" s="17"/>
      <c r="S132" s="17"/>
      <c r="T132" s="264"/>
      <c r="U132" s="176"/>
      <c r="V132" s="167"/>
      <c r="W132" s="334"/>
      <c r="X132" s="176"/>
      <c r="Y132" s="335"/>
      <c r="Z132" s="336"/>
    </row>
    <row r="133" spans="3:26" ht="12" x14ac:dyDescent="0.2">
      <c r="C133" s="294"/>
      <c r="D133" s="302"/>
      <c r="E133" s="303"/>
      <c r="F133" s="303"/>
      <c r="G133" s="44"/>
      <c r="H133" s="25"/>
      <c r="I133" s="25"/>
      <c r="J133" s="25"/>
      <c r="K133" s="25"/>
      <c r="L133" s="25"/>
      <c r="M133" s="25"/>
      <c r="N133" s="25"/>
      <c r="O133" s="202"/>
      <c r="P133" s="202"/>
      <c r="Q133" s="202"/>
      <c r="R133" s="25"/>
      <c r="S133" s="25"/>
      <c r="T133" s="275"/>
      <c r="U133" s="177"/>
      <c r="V133" s="214"/>
      <c r="W133" s="337"/>
      <c r="X133" s="177"/>
      <c r="Y133" s="338"/>
      <c r="Z133" s="339"/>
    </row>
  </sheetData>
  <dataConsolidate/>
  <mergeCells count="122">
    <mergeCell ref="C25:F28"/>
    <mergeCell ref="P2:Q2"/>
    <mergeCell ref="C2:D2"/>
    <mergeCell ref="E2:F2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  <mergeCell ref="C9:G12"/>
    <mergeCell ref="G2:J2"/>
    <mergeCell ref="K2:M2"/>
    <mergeCell ref="C17:F20"/>
    <mergeCell ref="D42:F42"/>
    <mergeCell ref="C33:F36"/>
    <mergeCell ref="D46:F46"/>
    <mergeCell ref="D65:F65"/>
    <mergeCell ref="D66:F66"/>
    <mergeCell ref="C50:C76"/>
    <mergeCell ref="D50:F50"/>
    <mergeCell ref="D51:F51"/>
    <mergeCell ref="D52:F52"/>
    <mergeCell ref="D53:F53"/>
    <mergeCell ref="D73:F73"/>
    <mergeCell ref="D57:F57"/>
    <mergeCell ref="D54:F54"/>
    <mergeCell ref="D62:F62"/>
    <mergeCell ref="D76:F76"/>
    <mergeCell ref="D59:F59"/>
    <mergeCell ref="D56:F56"/>
    <mergeCell ref="D61:F61"/>
    <mergeCell ref="D58:F58"/>
    <mergeCell ref="D37:F40"/>
    <mergeCell ref="D41:F41"/>
    <mergeCell ref="C37:C49"/>
    <mergeCell ref="C29:F32"/>
    <mergeCell ref="D122:F122"/>
    <mergeCell ref="D119:F119"/>
    <mergeCell ref="D120:F120"/>
    <mergeCell ref="D121:F121"/>
    <mergeCell ref="D93:F93"/>
    <mergeCell ref="D102:F102"/>
    <mergeCell ref="D103:F103"/>
    <mergeCell ref="D95:F95"/>
    <mergeCell ref="D96:F96"/>
    <mergeCell ref="D45:F45"/>
    <mergeCell ref="D60:F60"/>
    <mergeCell ref="D55:F55"/>
    <mergeCell ref="D70:F70"/>
    <mergeCell ref="D86:F86"/>
    <mergeCell ref="D47:F47"/>
    <mergeCell ref="D64:F64"/>
    <mergeCell ref="D49:F49"/>
    <mergeCell ref="D43:F43"/>
    <mergeCell ref="D44:F44"/>
    <mergeCell ref="D48:F48"/>
    <mergeCell ref="D63:F63"/>
    <mergeCell ref="D67:F67"/>
    <mergeCell ref="D78:F78"/>
    <mergeCell ref="D79:F79"/>
    <mergeCell ref="D80:F80"/>
    <mergeCell ref="D77:F77"/>
    <mergeCell ref="D75:F75"/>
    <mergeCell ref="D68:F68"/>
    <mergeCell ref="D74:F74"/>
    <mergeCell ref="D69:F69"/>
    <mergeCell ref="D85:F85"/>
    <mergeCell ref="D71:F71"/>
    <mergeCell ref="D72:F72"/>
    <mergeCell ref="D84:F84"/>
    <mergeCell ref="C77:C87"/>
    <mergeCell ref="C88:C92"/>
    <mergeCell ref="D98:F98"/>
    <mergeCell ref="D89:F89"/>
    <mergeCell ref="D91:F91"/>
    <mergeCell ref="C93:C126"/>
    <mergeCell ref="D100:F100"/>
    <mergeCell ref="D94:F94"/>
    <mergeCell ref="D114:F114"/>
    <mergeCell ref="D113:F113"/>
    <mergeCell ref="D112:F112"/>
    <mergeCell ref="D104:F104"/>
    <mergeCell ref="D105:F105"/>
    <mergeCell ref="D99:F99"/>
    <mergeCell ref="D107:F107"/>
    <mergeCell ref="D111:F111"/>
    <mergeCell ref="D108:F108"/>
    <mergeCell ref="D109:F109"/>
    <mergeCell ref="D110:F110"/>
    <mergeCell ref="D87:F87"/>
    <mergeCell ref="D88:F88"/>
    <mergeCell ref="D81:F81"/>
    <mergeCell ref="D82:F82"/>
    <mergeCell ref="D83:F83"/>
    <mergeCell ref="D90:F90"/>
    <mergeCell ref="D106:F106"/>
    <mergeCell ref="D101:F101"/>
    <mergeCell ref="D123:F123"/>
    <mergeCell ref="D92:F92"/>
    <mergeCell ref="D97:F97"/>
    <mergeCell ref="C127:C133"/>
    <mergeCell ref="D127:F127"/>
    <mergeCell ref="D130:F133"/>
    <mergeCell ref="D129:F129"/>
    <mergeCell ref="D128:F128"/>
    <mergeCell ref="D115:F115"/>
    <mergeCell ref="D126:F126"/>
    <mergeCell ref="D118:F118"/>
    <mergeCell ref="D125:F125"/>
    <mergeCell ref="D124:F124"/>
    <mergeCell ref="D117:F117"/>
    <mergeCell ref="D116:F116"/>
  </mergeCells>
  <phoneticPr fontId="5"/>
  <printOptions horizontalCentered="1"/>
  <pageMargins left="0.39370078740157483" right="0.39370078740157483" top="0.39370078740157483" bottom="0.39370078740157483" header="0.27559055118110237" footer="0.51181102362204722"/>
  <pageSetup paperSize="8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D133"/>
  <sheetViews>
    <sheetView zoomScale="85" zoomScaleNormal="85" workbookViewId="0"/>
  </sheetViews>
  <sheetFormatPr defaultColWidth="9" defaultRowHeight="9.6" x14ac:dyDescent="0.2"/>
  <cols>
    <col min="1" max="1" width="5.21875" style="2" customWidth="1"/>
    <col min="2" max="2" width="3" style="2" customWidth="1"/>
    <col min="3" max="3" width="2.6640625" style="2" customWidth="1"/>
    <col min="4" max="4" width="9.21875" style="2" customWidth="1"/>
    <col min="5" max="5" width="8.6640625" style="2" customWidth="1"/>
    <col min="6" max="6" width="4.21875" style="2" customWidth="1"/>
    <col min="7" max="7" width="5.88671875" style="2" customWidth="1"/>
    <col min="8" max="19" width="8.109375" style="2" customWidth="1"/>
    <col min="20" max="20" width="3.21875" style="2" customWidth="1"/>
    <col min="21" max="21" width="1.44140625" style="2" customWidth="1"/>
    <col min="22" max="22" width="3.21875" style="2" customWidth="1"/>
    <col min="23" max="23" width="6.21875" style="1" customWidth="1"/>
    <col min="24" max="24" width="2.33203125" style="1" customWidth="1"/>
    <col min="25" max="26" width="6.21875" style="1" customWidth="1"/>
    <col min="27" max="29" width="9" style="2" customWidth="1"/>
    <col min="30" max="16384" width="9" style="2"/>
  </cols>
  <sheetData>
    <row r="1" spans="1:30" ht="16.5" customHeight="1" x14ac:dyDescent="0.2">
      <c r="A1" s="1"/>
      <c r="C1" s="281" t="s">
        <v>0</v>
      </c>
      <c r="D1" s="281"/>
      <c r="E1" s="281" t="s">
        <v>1</v>
      </c>
      <c r="F1" s="281"/>
      <c r="G1" s="281" t="s">
        <v>2</v>
      </c>
      <c r="H1" s="281"/>
      <c r="I1" s="281"/>
      <c r="J1" s="281"/>
      <c r="K1" s="286" t="s">
        <v>3</v>
      </c>
      <c r="L1" s="287"/>
      <c r="M1" s="288"/>
      <c r="N1" s="282" t="s">
        <v>4</v>
      </c>
      <c r="O1" s="281"/>
      <c r="P1" s="277" t="s">
        <v>120</v>
      </c>
      <c r="Q1" s="278"/>
      <c r="R1" s="284" t="s">
        <v>5</v>
      </c>
      <c r="S1" s="281"/>
      <c r="T1" s="281"/>
      <c r="U1" s="281"/>
      <c r="V1" s="281"/>
      <c r="W1" s="281"/>
      <c r="X1" s="281"/>
      <c r="Y1" s="283" t="s">
        <v>6</v>
      </c>
      <c r="Z1" s="283"/>
    </row>
    <row r="2" spans="1:30" ht="23.25" customHeight="1" x14ac:dyDescent="0.2">
      <c r="C2" s="285" t="s">
        <v>133</v>
      </c>
      <c r="D2" s="285"/>
      <c r="E2" s="280">
        <v>51001</v>
      </c>
      <c r="F2" s="280"/>
      <c r="G2" s="280" t="s">
        <v>132</v>
      </c>
      <c r="H2" s="280"/>
      <c r="I2" s="280"/>
      <c r="J2" s="280"/>
      <c r="K2" s="289" t="s">
        <v>140</v>
      </c>
      <c r="L2" s="290"/>
      <c r="M2" s="291"/>
      <c r="N2" s="279" t="s">
        <v>388</v>
      </c>
      <c r="O2" s="280"/>
      <c r="P2" s="277" t="s">
        <v>448</v>
      </c>
      <c r="Q2" s="278"/>
      <c r="R2" s="279" t="s">
        <v>127</v>
      </c>
      <c r="S2" s="280"/>
      <c r="T2" s="280"/>
      <c r="U2" s="280"/>
      <c r="V2" s="280"/>
      <c r="W2" s="280"/>
      <c r="X2" s="280"/>
      <c r="Y2" s="285" t="s">
        <v>122</v>
      </c>
      <c r="Z2" s="285"/>
    </row>
    <row r="3" spans="1:30" ht="2.25" customHeight="1" x14ac:dyDescent="0.2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30" ht="14.25" customHeight="1" x14ac:dyDescent="0.2">
      <c r="A4" s="5"/>
      <c r="C4" s="314" t="s">
        <v>141</v>
      </c>
      <c r="D4" s="315"/>
      <c r="E4" s="315"/>
      <c r="F4" s="315"/>
      <c r="G4" s="316"/>
      <c r="H4" s="26"/>
      <c r="I4" s="7">
        <v>45062</v>
      </c>
      <c r="J4" s="7"/>
      <c r="K4" s="8">
        <v>45111</v>
      </c>
      <c r="L4" s="8">
        <v>45139</v>
      </c>
      <c r="M4" s="9"/>
      <c r="N4" s="9"/>
      <c r="O4" s="8">
        <v>45244</v>
      </c>
      <c r="P4" s="9"/>
      <c r="Q4" s="8">
        <v>45301</v>
      </c>
      <c r="R4" s="8">
        <v>45329</v>
      </c>
      <c r="S4" s="165"/>
      <c r="T4" s="271" t="s">
        <v>403</v>
      </c>
      <c r="U4" s="272" t="s">
        <v>404</v>
      </c>
      <c r="V4" s="213" t="s">
        <v>405</v>
      </c>
      <c r="W4" s="10" t="s">
        <v>406</v>
      </c>
      <c r="X4" s="11" t="s">
        <v>407</v>
      </c>
      <c r="Y4" s="12" t="s">
        <v>408</v>
      </c>
      <c r="Z4" s="12" t="s">
        <v>409</v>
      </c>
    </row>
    <row r="5" spans="1:30" ht="14.25" customHeight="1" x14ac:dyDescent="0.2">
      <c r="C5" s="311" t="s">
        <v>142</v>
      </c>
      <c r="D5" s="312"/>
      <c r="E5" s="312"/>
      <c r="F5" s="312"/>
      <c r="G5" s="317"/>
      <c r="H5" s="13"/>
      <c r="I5" s="13" t="s">
        <v>419</v>
      </c>
      <c r="J5" s="13"/>
      <c r="K5" s="14">
        <v>0.42708333333333331</v>
      </c>
      <c r="L5" s="14" t="s">
        <v>419</v>
      </c>
      <c r="M5" s="15"/>
      <c r="N5" s="15"/>
      <c r="O5" s="14">
        <v>0.46180555555555558</v>
      </c>
      <c r="P5" s="15"/>
      <c r="Q5" s="14">
        <v>0.42708333333333331</v>
      </c>
      <c r="R5" s="14">
        <v>0.4284722222222222</v>
      </c>
      <c r="S5" s="15"/>
      <c r="T5" s="264"/>
      <c r="U5" s="257"/>
      <c r="V5" s="167"/>
      <c r="W5" s="264"/>
      <c r="X5" s="257"/>
      <c r="Y5" s="16"/>
      <c r="Z5" s="17"/>
    </row>
    <row r="6" spans="1:30" ht="12" x14ac:dyDescent="0.2">
      <c r="C6" s="301"/>
      <c r="D6" s="304"/>
      <c r="E6" s="304"/>
      <c r="F6" s="304"/>
      <c r="G6" s="318"/>
      <c r="H6" s="18"/>
      <c r="I6" s="18" t="s">
        <v>420</v>
      </c>
      <c r="J6" s="18"/>
      <c r="K6" s="19">
        <v>0.67708333333333337</v>
      </c>
      <c r="L6" s="19" t="s">
        <v>440</v>
      </c>
      <c r="M6" s="20"/>
      <c r="N6" s="20"/>
      <c r="O6" s="19">
        <v>0.71180555555555547</v>
      </c>
      <c r="P6" s="20"/>
      <c r="Q6" s="19">
        <v>0.67708333333333337</v>
      </c>
      <c r="R6" s="19">
        <v>0.7583333333333333</v>
      </c>
      <c r="S6" s="20"/>
      <c r="T6" s="255"/>
      <c r="U6" s="256"/>
      <c r="V6" s="167"/>
      <c r="W6" s="264"/>
      <c r="X6" s="257"/>
      <c r="Y6" s="16"/>
      <c r="Z6" s="17"/>
    </row>
    <row r="7" spans="1:30" ht="12" x14ac:dyDescent="0.2">
      <c r="C7" s="301"/>
      <c r="D7" s="304"/>
      <c r="E7" s="304"/>
      <c r="F7" s="304"/>
      <c r="G7" s="318"/>
      <c r="H7" s="18"/>
      <c r="I7" s="18" t="s">
        <v>421</v>
      </c>
      <c r="J7" s="18"/>
      <c r="K7" s="19">
        <v>0.92708333333333337</v>
      </c>
      <c r="L7" s="19" t="s">
        <v>441</v>
      </c>
      <c r="M7" s="20"/>
      <c r="N7" s="20"/>
      <c r="O7" s="19">
        <v>0.96527777777777779</v>
      </c>
      <c r="P7" s="20"/>
      <c r="Q7" s="19">
        <v>0.93055555555555547</v>
      </c>
      <c r="R7" s="19">
        <v>0.97222222222222221</v>
      </c>
      <c r="S7" s="20"/>
      <c r="T7" s="255"/>
      <c r="U7" s="256"/>
      <c r="V7" s="167"/>
      <c r="W7" s="264"/>
      <c r="X7" s="257"/>
      <c r="Y7" s="16"/>
      <c r="Z7" s="17"/>
    </row>
    <row r="8" spans="1:30" ht="12" x14ac:dyDescent="0.2">
      <c r="C8" s="308"/>
      <c r="D8" s="313"/>
      <c r="E8" s="313"/>
      <c r="F8" s="313"/>
      <c r="G8" s="319"/>
      <c r="H8" s="18"/>
      <c r="I8" s="21">
        <v>0.21527777777777779</v>
      </c>
      <c r="J8" s="21"/>
      <c r="K8" s="22">
        <v>0.17708333333333334</v>
      </c>
      <c r="L8" s="22">
        <v>0.21180555555555555</v>
      </c>
      <c r="M8" s="23"/>
      <c r="N8" s="23"/>
      <c r="O8" s="22">
        <v>0.21527777777777779</v>
      </c>
      <c r="P8" s="23"/>
      <c r="Q8" s="22">
        <v>0.18055555555555555</v>
      </c>
      <c r="R8" s="22">
        <v>0.22222222222222221</v>
      </c>
      <c r="S8" s="23"/>
      <c r="T8" s="260"/>
      <c r="U8" s="267"/>
      <c r="V8" s="214"/>
      <c r="W8" s="275"/>
      <c r="X8" s="261"/>
      <c r="Y8" s="24"/>
      <c r="Z8" s="25"/>
    </row>
    <row r="9" spans="1:30" ht="13.5" customHeight="1" x14ac:dyDescent="0.2">
      <c r="C9" s="311" t="s">
        <v>143</v>
      </c>
      <c r="D9" s="312"/>
      <c r="E9" s="312"/>
      <c r="F9" s="312"/>
      <c r="G9" s="317"/>
      <c r="H9" s="26"/>
      <c r="I9" s="26" t="s">
        <v>393</v>
      </c>
      <c r="J9" s="26"/>
      <c r="K9" s="27" t="s">
        <v>393</v>
      </c>
      <c r="L9" s="27" t="s">
        <v>393</v>
      </c>
      <c r="M9" s="28"/>
      <c r="N9" s="28"/>
      <c r="O9" s="27" t="s">
        <v>393</v>
      </c>
      <c r="P9" s="28"/>
      <c r="Q9" s="27" t="s">
        <v>426</v>
      </c>
      <c r="R9" s="27" t="s">
        <v>393</v>
      </c>
      <c r="S9" s="28"/>
      <c r="T9" s="258"/>
      <c r="U9" s="265"/>
      <c r="V9" s="215"/>
      <c r="W9" s="274"/>
      <c r="X9" s="259"/>
      <c r="Y9" s="29"/>
      <c r="Z9" s="27"/>
    </row>
    <row r="10" spans="1:30" ht="12" x14ac:dyDescent="0.2">
      <c r="C10" s="301"/>
      <c r="D10" s="304"/>
      <c r="E10" s="304"/>
      <c r="F10" s="304"/>
      <c r="G10" s="318"/>
      <c r="H10" s="30"/>
      <c r="I10" s="30" t="s">
        <v>393</v>
      </c>
      <c r="J10" s="30"/>
      <c r="K10" s="17" t="s">
        <v>393</v>
      </c>
      <c r="L10" s="17" t="s">
        <v>393</v>
      </c>
      <c r="M10" s="31"/>
      <c r="N10" s="31"/>
      <c r="O10" s="17" t="s">
        <v>393</v>
      </c>
      <c r="P10" s="31"/>
      <c r="Q10" s="17" t="s">
        <v>426</v>
      </c>
      <c r="R10" s="17" t="s">
        <v>393</v>
      </c>
      <c r="S10" s="31"/>
      <c r="T10" s="255"/>
      <c r="U10" s="256"/>
      <c r="V10" s="167"/>
      <c r="W10" s="264"/>
      <c r="X10" s="257"/>
      <c r="Y10" s="16"/>
      <c r="Z10" s="17"/>
    </row>
    <row r="11" spans="1:30" ht="12" x14ac:dyDescent="0.2">
      <c r="C11" s="301"/>
      <c r="D11" s="304"/>
      <c r="E11" s="304"/>
      <c r="F11" s="304"/>
      <c r="G11" s="318"/>
      <c r="H11" s="30"/>
      <c r="I11" s="30" t="s">
        <v>393</v>
      </c>
      <c r="J11" s="30"/>
      <c r="K11" s="17" t="s">
        <v>426</v>
      </c>
      <c r="L11" s="17" t="s">
        <v>393</v>
      </c>
      <c r="M11" s="31"/>
      <c r="N11" s="31"/>
      <c r="O11" s="17" t="s">
        <v>393</v>
      </c>
      <c r="P11" s="31"/>
      <c r="Q11" s="17" t="s">
        <v>426</v>
      </c>
      <c r="R11" s="17" t="s">
        <v>393</v>
      </c>
      <c r="S11" s="31"/>
      <c r="T11" s="255"/>
      <c r="U11" s="256"/>
      <c r="V11" s="167"/>
      <c r="W11" s="264"/>
      <c r="X11" s="257"/>
      <c r="Y11" s="16"/>
      <c r="Z11" s="17"/>
    </row>
    <row r="12" spans="1:30" ht="12" x14ac:dyDescent="0.2">
      <c r="C12" s="308"/>
      <c r="D12" s="313"/>
      <c r="E12" s="313"/>
      <c r="F12" s="313"/>
      <c r="G12" s="319"/>
      <c r="H12" s="30"/>
      <c r="I12" s="30" t="s">
        <v>393</v>
      </c>
      <c r="J12" s="30"/>
      <c r="K12" s="17" t="s">
        <v>426</v>
      </c>
      <c r="L12" s="17" t="s">
        <v>393</v>
      </c>
      <c r="M12" s="31"/>
      <c r="N12" s="31"/>
      <c r="O12" s="17" t="s">
        <v>393</v>
      </c>
      <c r="P12" s="31"/>
      <c r="Q12" s="17" t="s">
        <v>426</v>
      </c>
      <c r="R12" s="17" t="s">
        <v>393</v>
      </c>
      <c r="S12" s="31"/>
      <c r="T12" s="260"/>
      <c r="U12" s="267"/>
      <c r="V12" s="214"/>
      <c r="W12" s="275"/>
      <c r="X12" s="261"/>
      <c r="Y12" s="24"/>
      <c r="Z12" s="25"/>
    </row>
    <row r="13" spans="1:30" ht="13.5" customHeight="1" x14ac:dyDescent="0.2">
      <c r="C13" s="311" t="s">
        <v>144</v>
      </c>
      <c r="D13" s="312"/>
      <c r="E13" s="312"/>
      <c r="F13" s="312"/>
      <c r="H13" s="26"/>
      <c r="I13" s="33">
        <v>27.8</v>
      </c>
      <c r="J13" s="33"/>
      <c r="K13" s="34">
        <v>29.3</v>
      </c>
      <c r="L13" s="34">
        <v>34.9</v>
      </c>
      <c r="M13" s="35"/>
      <c r="N13" s="35"/>
      <c r="O13" s="34">
        <v>16.7</v>
      </c>
      <c r="P13" s="35"/>
      <c r="Q13" s="34">
        <v>4.9000000000000004</v>
      </c>
      <c r="R13" s="34">
        <v>10.1</v>
      </c>
      <c r="S13" s="28"/>
      <c r="T13" s="258"/>
      <c r="U13" s="265"/>
      <c r="V13" s="215"/>
      <c r="W13" s="274"/>
      <c r="X13" s="259"/>
      <c r="Y13" s="29"/>
      <c r="Z13" s="27"/>
    </row>
    <row r="14" spans="1:30" ht="12" x14ac:dyDescent="0.2">
      <c r="C14" s="301"/>
      <c r="D14" s="304"/>
      <c r="E14" s="304"/>
      <c r="F14" s="304"/>
      <c r="G14" s="36" t="s">
        <v>145</v>
      </c>
      <c r="H14" s="30"/>
      <c r="I14" s="38">
        <v>27.4</v>
      </c>
      <c r="J14" s="38"/>
      <c r="K14" s="39">
        <v>33.4</v>
      </c>
      <c r="L14" s="39">
        <v>32.1</v>
      </c>
      <c r="M14" s="40"/>
      <c r="N14" s="40"/>
      <c r="O14" s="39">
        <v>11.5</v>
      </c>
      <c r="P14" s="40"/>
      <c r="Q14" s="39">
        <v>7.8</v>
      </c>
      <c r="R14" s="39">
        <v>11.2</v>
      </c>
      <c r="S14" s="31"/>
      <c r="T14" s="255"/>
      <c r="U14" s="256"/>
      <c r="V14" s="167"/>
      <c r="W14" s="41">
        <f>MIN(I13:R16)</f>
        <v>3</v>
      </c>
      <c r="X14" s="257" t="s">
        <v>410</v>
      </c>
      <c r="Y14" s="42">
        <f>MAX(I13:R16)</f>
        <v>34.9</v>
      </c>
      <c r="Z14" s="39">
        <f>AVERAGE(I13:R16)</f>
        <v>17.904166666666669</v>
      </c>
      <c r="AD14" s="170"/>
    </row>
    <row r="15" spans="1:30" ht="12" x14ac:dyDescent="0.2">
      <c r="C15" s="301"/>
      <c r="D15" s="304"/>
      <c r="E15" s="304"/>
      <c r="F15" s="304"/>
      <c r="G15" s="36"/>
      <c r="H15" s="30"/>
      <c r="I15" s="38">
        <v>21.5</v>
      </c>
      <c r="J15" s="38"/>
      <c r="K15" s="39">
        <v>28.3</v>
      </c>
      <c r="L15" s="39">
        <v>28.9</v>
      </c>
      <c r="M15" s="40"/>
      <c r="N15" s="40"/>
      <c r="O15" s="39">
        <v>9.5</v>
      </c>
      <c r="P15" s="40"/>
      <c r="Q15" s="39">
        <v>6.3</v>
      </c>
      <c r="R15" s="39">
        <v>4</v>
      </c>
      <c r="S15" s="31"/>
      <c r="T15" s="255"/>
      <c r="U15" s="256"/>
      <c r="V15" s="167"/>
      <c r="W15" s="264"/>
      <c r="X15" s="257"/>
      <c r="Y15" s="16"/>
      <c r="Z15" s="17"/>
      <c r="AD15" s="170"/>
    </row>
    <row r="16" spans="1:30" ht="12" x14ac:dyDescent="0.2">
      <c r="C16" s="308"/>
      <c r="D16" s="313"/>
      <c r="E16" s="313"/>
      <c r="F16" s="313"/>
      <c r="G16" s="44"/>
      <c r="H16" s="30"/>
      <c r="I16" s="38">
        <v>17.5</v>
      </c>
      <c r="J16" s="38"/>
      <c r="K16" s="39">
        <v>26</v>
      </c>
      <c r="L16" s="39">
        <v>27</v>
      </c>
      <c r="M16" s="40"/>
      <c r="N16" s="40"/>
      <c r="O16" s="39">
        <v>6.8</v>
      </c>
      <c r="P16" s="40"/>
      <c r="Q16" s="39">
        <v>3.8</v>
      </c>
      <c r="R16" s="39">
        <v>3</v>
      </c>
      <c r="S16" s="31"/>
      <c r="T16" s="260"/>
      <c r="U16" s="267"/>
      <c r="V16" s="214"/>
      <c r="W16" s="275"/>
      <c r="X16" s="261"/>
      <c r="Y16" s="24"/>
      <c r="Z16" s="25"/>
      <c r="AD16" s="170"/>
    </row>
    <row r="17" spans="3:30" ht="13.5" customHeight="1" x14ac:dyDescent="0.2">
      <c r="C17" s="311" t="s">
        <v>146</v>
      </c>
      <c r="D17" s="312"/>
      <c r="E17" s="312"/>
      <c r="F17" s="312"/>
      <c r="H17" s="26"/>
      <c r="I17" s="33">
        <v>24.2</v>
      </c>
      <c r="J17" s="45"/>
      <c r="K17" s="34">
        <v>27</v>
      </c>
      <c r="L17" s="34">
        <v>28.5</v>
      </c>
      <c r="M17" s="46"/>
      <c r="N17" s="46"/>
      <c r="O17" s="34">
        <v>19.600000000000001</v>
      </c>
      <c r="P17" s="46"/>
      <c r="Q17" s="34">
        <v>12.1</v>
      </c>
      <c r="R17" s="34">
        <v>12</v>
      </c>
      <c r="S17" s="28"/>
      <c r="T17" s="258"/>
      <c r="U17" s="265"/>
      <c r="V17" s="215"/>
      <c r="W17" s="274"/>
      <c r="X17" s="257"/>
      <c r="Y17" s="29"/>
      <c r="Z17" s="27"/>
      <c r="AD17" s="170"/>
    </row>
    <row r="18" spans="3:30" ht="12" x14ac:dyDescent="0.2">
      <c r="C18" s="301"/>
      <c r="D18" s="304"/>
      <c r="E18" s="304"/>
      <c r="F18" s="304"/>
      <c r="G18" s="36" t="s">
        <v>145</v>
      </c>
      <c r="H18" s="30"/>
      <c r="I18" s="38">
        <v>24.1</v>
      </c>
      <c r="J18" s="47"/>
      <c r="K18" s="39">
        <v>28.8</v>
      </c>
      <c r="L18" s="39">
        <v>29.9</v>
      </c>
      <c r="M18" s="48"/>
      <c r="N18" s="48"/>
      <c r="O18" s="39">
        <v>18.7</v>
      </c>
      <c r="P18" s="48"/>
      <c r="Q18" s="39">
        <v>13</v>
      </c>
      <c r="R18" s="39">
        <v>12.5</v>
      </c>
      <c r="S18" s="31"/>
      <c r="T18" s="255"/>
      <c r="U18" s="256"/>
      <c r="V18" s="167"/>
      <c r="W18" s="49">
        <f>MIN(I17:R20)</f>
        <v>10.8</v>
      </c>
      <c r="X18" s="257" t="s">
        <v>410</v>
      </c>
      <c r="Y18" s="42">
        <f>MAX(I17:R20)</f>
        <v>29.9</v>
      </c>
      <c r="Z18" s="50">
        <f>AVERAGE(I17:R20)</f>
        <v>20.195833333333336</v>
      </c>
      <c r="AD18" s="170"/>
    </row>
    <row r="19" spans="3:30" ht="12" x14ac:dyDescent="0.2">
      <c r="C19" s="301"/>
      <c r="D19" s="304"/>
      <c r="E19" s="304"/>
      <c r="F19" s="304"/>
      <c r="G19" s="36"/>
      <c r="H19" s="30"/>
      <c r="I19" s="38">
        <v>22.1</v>
      </c>
      <c r="J19" s="47"/>
      <c r="K19" s="39">
        <v>27.8</v>
      </c>
      <c r="L19" s="39">
        <v>28.8</v>
      </c>
      <c r="M19" s="48"/>
      <c r="N19" s="48"/>
      <c r="O19" s="39">
        <v>16.2</v>
      </c>
      <c r="P19" s="48"/>
      <c r="Q19" s="39">
        <v>12.5</v>
      </c>
      <c r="R19" s="39">
        <v>10.8</v>
      </c>
      <c r="S19" s="31"/>
      <c r="T19" s="255"/>
      <c r="U19" s="256"/>
      <c r="V19" s="167"/>
      <c r="W19" s="264"/>
      <c r="X19" s="257"/>
      <c r="Y19" s="16"/>
      <c r="Z19" s="17"/>
      <c r="AD19" s="170"/>
    </row>
    <row r="20" spans="3:30" ht="12" x14ac:dyDescent="0.2">
      <c r="C20" s="308"/>
      <c r="D20" s="313"/>
      <c r="E20" s="313"/>
      <c r="F20" s="313"/>
      <c r="G20" s="44"/>
      <c r="H20" s="30"/>
      <c r="I20" s="38">
        <v>21</v>
      </c>
      <c r="J20" s="47"/>
      <c r="K20" s="39">
        <v>27.2</v>
      </c>
      <c r="L20" s="39">
        <v>27.8</v>
      </c>
      <c r="M20" s="48"/>
      <c r="N20" s="48"/>
      <c r="O20" s="39">
        <v>16</v>
      </c>
      <c r="P20" s="48"/>
      <c r="Q20" s="39">
        <v>12</v>
      </c>
      <c r="R20" s="39">
        <v>12.1</v>
      </c>
      <c r="S20" s="31"/>
      <c r="T20" s="260"/>
      <c r="U20" s="267"/>
      <c r="V20" s="214"/>
      <c r="W20" s="275"/>
      <c r="X20" s="261"/>
      <c r="Y20" s="24"/>
      <c r="Z20" s="25"/>
      <c r="AD20" s="170"/>
    </row>
    <row r="21" spans="3:30" ht="13.5" customHeight="1" x14ac:dyDescent="0.2">
      <c r="C21" s="311" t="s">
        <v>147</v>
      </c>
      <c r="D21" s="312"/>
      <c r="E21" s="312"/>
      <c r="F21" s="312"/>
      <c r="H21" s="26"/>
      <c r="I21" s="52">
        <v>0.94</v>
      </c>
      <c r="J21" s="26"/>
      <c r="K21" s="34">
        <v>1.2</v>
      </c>
      <c r="L21" s="53">
        <v>1.4</v>
      </c>
      <c r="M21" s="28"/>
      <c r="N21" s="28"/>
      <c r="O21" s="53">
        <v>0.97</v>
      </c>
      <c r="P21" s="28"/>
      <c r="Q21" s="53">
        <v>0.76</v>
      </c>
      <c r="R21" s="34">
        <v>1.4</v>
      </c>
      <c r="S21" s="28"/>
      <c r="T21" s="258"/>
      <c r="U21" s="265"/>
      <c r="V21" s="215"/>
      <c r="W21" s="274"/>
      <c r="X21" s="259"/>
      <c r="Y21" s="29"/>
      <c r="Z21" s="27"/>
      <c r="AD21" s="170"/>
    </row>
    <row r="22" spans="3:30" ht="12" x14ac:dyDescent="0.2">
      <c r="C22" s="301"/>
      <c r="D22" s="304"/>
      <c r="E22" s="304"/>
      <c r="F22" s="304"/>
      <c r="G22" s="36" t="s">
        <v>148</v>
      </c>
      <c r="H22" s="30"/>
      <c r="I22" s="38">
        <v>1.1000000000000001</v>
      </c>
      <c r="J22" s="30"/>
      <c r="K22" s="39">
        <v>1</v>
      </c>
      <c r="L22" s="55">
        <v>1.1000000000000001</v>
      </c>
      <c r="M22" s="31"/>
      <c r="N22" s="31"/>
      <c r="O22" s="39">
        <v>1.1000000000000001</v>
      </c>
      <c r="P22" s="31"/>
      <c r="Q22" s="55">
        <v>0.81</v>
      </c>
      <c r="R22" s="39">
        <v>1.5</v>
      </c>
      <c r="S22" s="31"/>
      <c r="T22" s="255"/>
      <c r="U22" s="256"/>
      <c r="V22" s="167"/>
      <c r="W22" s="56">
        <f>MIN(I21:R24)</f>
        <v>0.35</v>
      </c>
      <c r="X22" s="257" t="s">
        <v>410</v>
      </c>
      <c r="Y22" s="178">
        <f>MAX(I21:R24)</f>
        <v>1.5</v>
      </c>
      <c r="Z22" s="39">
        <f>AVERAGE(I21:R24)</f>
        <v>0.96750000000000014</v>
      </c>
      <c r="AC22" s="43"/>
      <c r="AD22" s="173"/>
    </row>
    <row r="23" spans="3:30" ht="12" x14ac:dyDescent="0.2">
      <c r="C23" s="301"/>
      <c r="D23" s="304"/>
      <c r="E23" s="304"/>
      <c r="F23" s="304"/>
      <c r="G23" s="36"/>
      <c r="H23" s="30"/>
      <c r="I23" s="38">
        <v>1.1000000000000001</v>
      </c>
      <c r="J23" s="30"/>
      <c r="K23" s="55">
        <v>0.94</v>
      </c>
      <c r="L23" s="55">
        <v>0.77</v>
      </c>
      <c r="M23" s="31"/>
      <c r="N23" s="31"/>
      <c r="O23" s="39">
        <v>1</v>
      </c>
      <c r="P23" s="31"/>
      <c r="Q23" s="55">
        <v>0.73</v>
      </c>
      <c r="R23" s="55">
        <v>0.81</v>
      </c>
      <c r="S23" s="31"/>
      <c r="T23" s="255"/>
      <c r="U23" s="256"/>
      <c r="V23" s="167"/>
      <c r="W23" s="264"/>
      <c r="X23" s="257"/>
      <c r="Y23" s="16"/>
      <c r="Z23" s="17"/>
      <c r="AD23" s="170"/>
    </row>
    <row r="24" spans="3:30" ht="12" x14ac:dyDescent="0.2">
      <c r="C24" s="308"/>
      <c r="D24" s="313"/>
      <c r="E24" s="313"/>
      <c r="F24" s="313"/>
      <c r="G24" s="44"/>
      <c r="H24" s="30"/>
      <c r="I24" s="38">
        <v>1</v>
      </c>
      <c r="J24" s="30"/>
      <c r="K24" s="39">
        <v>1</v>
      </c>
      <c r="L24" s="55">
        <v>0.35</v>
      </c>
      <c r="M24" s="31"/>
      <c r="N24" s="31"/>
      <c r="O24" s="55">
        <v>0.92</v>
      </c>
      <c r="P24" s="31"/>
      <c r="Q24" s="55">
        <v>0.56999999999999995</v>
      </c>
      <c r="R24" s="55">
        <v>0.75</v>
      </c>
      <c r="S24" s="31"/>
      <c r="T24" s="260"/>
      <c r="U24" s="267"/>
      <c r="V24" s="214"/>
      <c r="W24" s="275"/>
      <c r="X24" s="261"/>
      <c r="Y24" s="24"/>
      <c r="Z24" s="25"/>
      <c r="AD24" s="170"/>
    </row>
    <row r="25" spans="3:30" ht="13.5" customHeight="1" x14ac:dyDescent="0.2">
      <c r="C25" s="311" t="s">
        <v>14</v>
      </c>
      <c r="D25" s="312"/>
      <c r="E25" s="312"/>
      <c r="F25" s="312"/>
      <c r="G25" s="58"/>
      <c r="H25" s="26"/>
      <c r="I25" s="59">
        <v>30</v>
      </c>
      <c r="J25" s="26"/>
      <c r="K25" s="60">
        <v>30</v>
      </c>
      <c r="L25" s="60">
        <v>30</v>
      </c>
      <c r="M25" s="28"/>
      <c r="N25" s="28"/>
      <c r="O25" s="60">
        <v>30</v>
      </c>
      <c r="P25" s="28"/>
      <c r="Q25" s="60">
        <v>30</v>
      </c>
      <c r="R25" s="60">
        <v>30</v>
      </c>
      <c r="S25" s="28"/>
      <c r="T25" s="258"/>
      <c r="U25" s="265"/>
      <c r="V25" s="215"/>
      <c r="W25" s="274"/>
      <c r="X25" s="259"/>
      <c r="Y25" s="29"/>
      <c r="Z25" s="27"/>
      <c r="AD25" s="170"/>
    </row>
    <row r="26" spans="3:30" ht="13.5" customHeight="1" x14ac:dyDescent="0.2">
      <c r="C26" s="301"/>
      <c r="D26" s="304"/>
      <c r="E26" s="304"/>
      <c r="F26" s="304"/>
      <c r="G26" s="36" t="s">
        <v>139</v>
      </c>
      <c r="H26" s="30"/>
      <c r="I26" s="61">
        <v>30</v>
      </c>
      <c r="J26" s="30"/>
      <c r="K26" s="62">
        <v>30</v>
      </c>
      <c r="L26" s="62">
        <v>30</v>
      </c>
      <c r="M26" s="31"/>
      <c r="N26" s="31"/>
      <c r="O26" s="62">
        <v>30</v>
      </c>
      <c r="P26" s="31"/>
      <c r="Q26" s="62">
        <v>30</v>
      </c>
      <c r="R26" s="62">
        <v>30</v>
      </c>
      <c r="S26" s="31"/>
      <c r="T26" s="255"/>
      <c r="U26" s="256"/>
      <c r="V26" s="167"/>
      <c r="W26" s="63">
        <f>MIN(I25:R28)</f>
        <v>30</v>
      </c>
      <c r="X26" s="257" t="s">
        <v>410</v>
      </c>
      <c r="Y26" s="64">
        <f>MAX(I25:R28)</f>
        <v>30</v>
      </c>
      <c r="Z26" s="62">
        <f>AVERAGE(I25:R28)</f>
        <v>30</v>
      </c>
      <c r="AD26" s="170"/>
    </row>
    <row r="27" spans="3:30" ht="13.5" customHeight="1" x14ac:dyDescent="0.2">
      <c r="C27" s="301"/>
      <c r="D27" s="304"/>
      <c r="E27" s="304"/>
      <c r="F27" s="304"/>
      <c r="G27" s="36"/>
      <c r="H27" s="30"/>
      <c r="I27" s="61">
        <v>30</v>
      </c>
      <c r="J27" s="30"/>
      <c r="K27" s="62">
        <v>30</v>
      </c>
      <c r="L27" s="62">
        <v>30</v>
      </c>
      <c r="M27" s="31"/>
      <c r="N27" s="31"/>
      <c r="O27" s="62">
        <v>30</v>
      </c>
      <c r="P27" s="31"/>
      <c r="Q27" s="62">
        <v>30</v>
      </c>
      <c r="R27" s="62">
        <v>30</v>
      </c>
      <c r="S27" s="31"/>
      <c r="T27" s="255"/>
      <c r="U27" s="256"/>
      <c r="V27" s="167"/>
      <c r="W27" s="264"/>
      <c r="X27" s="257"/>
      <c r="Y27" s="16"/>
      <c r="Z27" s="17"/>
      <c r="AD27" s="170"/>
    </row>
    <row r="28" spans="3:30" ht="13.5" customHeight="1" x14ac:dyDescent="0.2">
      <c r="C28" s="308"/>
      <c r="D28" s="313"/>
      <c r="E28" s="313"/>
      <c r="F28" s="313"/>
      <c r="G28" s="44"/>
      <c r="H28" s="65"/>
      <c r="I28" s="66">
        <v>30</v>
      </c>
      <c r="J28" s="65"/>
      <c r="K28" s="67">
        <v>30</v>
      </c>
      <c r="L28" s="67">
        <v>30</v>
      </c>
      <c r="M28" s="68"/>
      <c r="N28" s="68"/>
      <c r="O28" s="67">
        <v>30</v>
      </c>
      <c r="P28" s="68"/>
      <c r="Q28" s="67">
        <v>30</v>
      </c>
      <c r="R28" s="67">
        <v>30</v>
      </c>
      <c r="S28" s="68"/>
      <c r="T28" s="260"/>
      <c r="U28" s="267"/>
      <c r="V28" s="214"/>
      <c r="W28" s="275"/>
      <c r="X28" s="261"/>
      <c r="Y28" s="24"/>
      <c r="Z28" s="25"/>
      <c r="AD28" s="170"/>
    </row>
    <row r="29" spans="3:30" ht="13.5" customHeight="1" x14ac:dyDescent="0.2">
      <c r="C29" s="311" t="s">
        <v>15</v>
      </c>
      <c r="D29" s="312"/>
      <c r="E29" s="312"/>
      <c r="F29" s="312"/>
      <c r="G29" s="58"/>
      <c r="H29" s="26"/>
      <c r="I29" s="26" t="s">
        <v>425</v>
      </c>
      <c r="J29" s="26"/>
      <c r="K29" s="27" t="s">
        <v>394</v>
      </c>
      <c r="L29" s="27" t="s">
        <v>394</v>
      </c>
      <c r="M29" s="28"/>
      <c r="N29" s="28"/>
      <c r="O29" s="27" t="s">
        <v>394</v>
      </c>
      <c r="P29" s="28"/>
      <c r="Q29" s="27" t="s">
        <v>394</v>
      </c>
      <c r="R29" s="27" t="s">
        <v>394</v>
      </c>
      <c r="S29" s="28"/>
      <c r="T29" s="258"/>
      <c r="U29" s="265"/>
      <c r="V29" s="215"/>
      <c r="W29" s="274"/>
      <c r="X29" s="259"/>
      <c r="Y29" s="29"/>
      <c r="Z29" s="27"/>
      <c r="AD29" s="170"/>
    </row>
    <row r="30" spans="3:30" ht="13.5" customHeight="1" x14ac:dyDescent="0.2">
      <c r="C30" s="301"/>
      <c r="D30" s="304"/>
      <c r="E30" s="304"/>
      <c r="F30" s="304"/>
      <c r="G30" s="36"/>
      <c r="H30" s="30"/>
      <c r="I30" s="30" t="s">
        <v>425</v>
      </c>
      <c r="J30" s="30"/>
      <c r="K30" s="17" t="s">
        <v>394</v>
      </c>
      <c r="L30" s="17" t="s">
        <v>394</v>
      </c>
      <c r="M30" s="31"/>
      <c r="N30" s="31"/>
      <c r="O30" s="17" t="s">
        <v>394</v>
      </c>
      <c r="P30" s="31"/>
      <c r="Q30" s="17" t="s">
        <v>394</v>
      </c>
      <c r="R30" s="17" t="s">
        <v>394</v>
      </c>
      <c r="S30" s="31"/>
      <c r="T30" s="255"/>
      <c r="U30" s="256"/>
      <c r="V30" s="167"/>
      <c r="W30" s="264"/>
      <c r="X30" s="257"/>
      <c r="Y30" s="16"/>
      <c r="Z30" s="17"/>
      <c r="AD30" s="170"/>
    </row>
    <row r="31" spans="3:30" ht="13.5" customHeight="1" x14ac:dyDescent="0.2">
      <c r="C31" s="301"/>
      <c r="D31" s="304"/>
      <c r="E31" s="304"/>
      <c r="F31" s="304"/>
      <c r="G31" s="36"/>
      <c r="H31" s="30"/>
      <c r="I31" s="30" t="s">
        <v>425</v>
      </c>
      <c r="J31" s="30"/>
      <c r="K31" s="17" t="s">
        <v>394</v>
      </c>
      <c r="L31" s="17" t="s">
        <v>394</v>
      </c>
      <c r="M31" s="31"/>
      <c r="N31" s="31"/>
      <c r="O31" s="17" t="s">
        <v>394</v>
      </c>
      <c r="P31" s="31"/>
      <c r="Q31" s="17" t="s">
        <v>394</v>
      </c>
      <c r="R31" s="17" t="s">
        <v>394</v>
      </c>
      <c r="S31" s="31"/>
      <c r="T31" s="255"/>
      <c r="U31" s="256"/>
      <c r="V31" s="167"/>
      <c r="W31" s="264"/>
      <c r="X31" s="257"/>
      <c r="Y31" s="16"/>
      <c r="Z31" s="17"/>
      <c r="AD31" s="170"/>
    </row>
    <row r="32" spans="3:30" ht="13.5" customHeight="1" x14ac:dyDescent="0.2">
      <c r="C32" s="308"/>
      <c r="D32" s="313"/>
      <c r="E32" s="313"/>
      <c r="F32" s="313"/>
      <c r="G32" s="44"/>
      <c r="H32" s="65"/>
      <c r="I32" s="65" t="s">
        <v>425</v>
      </c>
      <c r="J32" s="65"/>
      <c r="K32" s="25" t="s">
        <v>394</v>
      </c>
      <c r="L32" s="25" t="s">
        <v>394</v>
      </c>
      <c r="M32" s="68"/>
      <c r="N32" s="68"/>
      <c r="O32" s="25" t="s">
        <v>394</v>
      </c>
      <c r="P32" s="68"/>
      <c r="Q32" s="25" t="s">
        <v>394</v>
      </c>
      <c r="R32" s="25" t="s">
        <v>394</v>
      </c>
      <c r="S32" s="68"/>
      <c r="T32" s="260"/>
      <c r="U32" s="267"/>
      <c r="V32" s="214"/>
      <c r="W32" s="275"/>
      <c r="X32" s="261"/>
      <c r="Y32" s="24"/>
      <c r="Z32" s="25"/>
      <c r="AD32" s="170"/>
    </row>
    <row r="33" spans="3:30" ht="13.5" customHeight="1" x14ac:dyDescent="0.2">
      <c r="C33" s="311" t="s">
        <v>16</v>
      </c>
      <c r="D33" s="312"/>
      <c r="E33" s="312"/>
      <c r="F33" s="312"/>
      <c r="G33" s="58"/>
      <c r="H33" s="26"/>
      <c r="I33" s="26" t="s">
        <v>395</v>
      </c>
      <c r="J33" s="26"/>
      <c r="K33" s="27" t="s">
        <v>395</v>
      </c>
      <c r="L33" s="27" t="s">
        <v>395</v>
      </c>
      <c r="M33" s="28"/>
      <c r="N33" s="28"/>
      <c r="O33" s="27" t="s">
        <v>395</v>
      </c>
      <c r="P33" s="28"/>
      <c r="Q33" s="27" t="s">
        <v>395</v>
      </c>
      <c r="R33" s="27" t="s">
        <v>395</v>
      </c>
      <c r="S33" s="28"/>
      <c r="T33" s="258"/>
      <c r="U33" s="265"/>
      <c r="V33" s="215"/>
      <c r="W33" s="274"/>
      <c r="X33" s="259"/>
      <c r="Y33" s="29"/>
      <c r="Z33" s="27"/>
      <c r="AD33" s="170"/>
    </row>
    <row r="34" spans="3:30" ht="13.5" customHeight="1" x14ac:dyDescent="0.2">
      <c r="C34" s="301"/>
      <c r="D34" s="304"/>
      <c r="E34" s="304"/>
      <c r="F34" s="304"/>
      <c r="G34" s="36"/>
      <c r="H34" s="30"/>
      <c r="I34" s="30" t="s">
        <v>395</v>
      </c>
      <c r="J34" s="30"/>
      <c r="K34" s="17" t="s">
        <v>395</v>
      </c>
      <c r="L34" s="17" t="s">
        <v>395</v>
      </c>
      <c r="M34" s="31"/>
      <c r="N34" s="31"/>
      <c r="O34" s="17" t="s">
        <v>395</v>
      </c>
      <c r="P34" s="31"/>
      <c r="Q34" s="17" t="s">
        <v>395</v>
      </c>
      <c r="R34" s="17" t="s">
        <v>395</v>
      </c>
      <c r="S34" s="31"/>
      <c r="T34" s="255"/>
      <c r="U34" s="256"/>
      <c r="V34" s="167"/>
      <c r="W34" s="264"/>
      <c r="X34" s="257"/>
      <c r="Y34" s="16"/>
      <c r="Z34" s="17"/>
      <c r="AD34" s="170"/>
    </row>
    <row r="35" spans="3:30" ht="13.5" customHeight="1" x14ac:dyDescent="0.2">
      <c r="C35" s="301"/>
      <c r="D35" s="304"/>
      <c r="E35" s="304"/>
      <c r="F35" s="304"/>
      <c r="G35" s="36"/>
      <c r="H35" s="30"/>
      <c r="I35" s="30" t="s">
        <v>395</v>
      </c>
      <c r="J35" s="30"/>
      <c r="K35" s="17" t="s">
        <v>395</v>
      </c>
      <c r="L35" s="17" t="s">
        <v>395</v>
      </c>
      <c r="M35" s="31"/>
      <c r="N35" s="31"/>
      <c r="O35" s="17" t="s">
        <v>395</v>
      </c>
      <c r="P35" s="31"/>
      <c r="Q35" s="17" t="s">
        <v>395</v>
      </c>
      <c r="R35" s="17" t="s">
        <v>395</v>
      </c>
      <c r="S35" s="31"/>
      <c r="T35" s="255"/>
      <c r="U35" s="256"/>
      <c r="V35" s="167"/>
      <c r="W35" s="264"/>
      <c r="X35" s="257"/>
      <c r="Y35" s="16"/>
      <c r="Z35" s="17"/>
      <c r="AD35" s="170"/>
    </row>
    <row r="36" spans="3:30" ht="13.5" customHeight="1" x14ac:dyDescent="0.2">
      <c r="C36" s="308"/>
      <c r="D36" s="313"/>
      <c r="E36" s="313"/>
      <c r="F36" s="313"/>
      <c r="G36" s="44"/>
      <c r="H36" s="65"/>
      <c r="I36" s="65" t="s">
        <v>395</v>
      </c>
      <c r="J36" s="65"/>
      <c r="K36" s="25" t="s">
        <v>395</v>
      </c>
      <c r="L36" s="25" t="s">
        <v>395</v>
      </c>
      <c r="M36" s="68"/>
      <c r="N36" s="68"/>
      <c r="O36" s="25" t="s">
        <v>395</v>
      </c>
      <c r="P36" s="68"/>
      <c r="Q36" s="25" t="s">
        <v>395</v>
      </c>
      <c r="R36" s="25" t="s">
        <v>395</v>
      </c>
      <c r="S36" s="68"/>
      <c r="T36" s="260"/>
      <c r="U36" s="267"/>
      <c r="V36" s="214"/>
      <c r="W36" s="275"/>
      <c r="X36" s="261"/>
      <c r="Y36" s="24"/>
      <c r="Z36" s="25"/>
      <c r="AD36" s="170"/>
    </row>
    <row r="37" spans="3:30" ht="12" customHeight="1" x14ac:dyDescent="0.2">
      <c r="C37" s="292" t="s">
        <v>17</v>
      </c>
      <c r="D37" s="311" t="s">
        <v>149</v>
      </c>
      <c r="E37" s="312"/>
      <c r="F37" s="312"/>
      <c r="H37" s="26"/>
      <c r="I37" s="32">
        <v>6.9</v>
      </c>
      <c r="J37" s="26"/>
      <c r="K37" s="69" t="s">
        <v>135</v>
      </c>
      <c r="L37" s="27">
        <v>6.9</v>
      </c>
      <c r="M37" s="28"/>
      <c r="N37" s="28"/>
      <c r="O37" s="69">
        <v>6.9</v>
      </c>
      <c r="P37" s="28"/>
      <c r="Q37" s="69"/>
      <c r="R37" s="69">
        <v>6.9</v>
      </c>
      <c r="S37" s="28"/>
      <c r="T37" s="258" t="s">
        <v>402</v>
      </c>
      <c r="U37" s="265" t="s">
        <v>402</v>
      </c>
      <c r="V37" s="215"/>
      <c r="W37" s="274"/>
      <c r="X37" s="259"/>
      <c r="Y37" s="29"/>
      <c r="Z37" s="27"/>
      <c r="AD37" s="170"/>
    </row>
    <row r="38" spans="3:30" ht="12" x14ac:dyDescent="0.2">
      <c r="C38" s="293"/>
      <c r="D38" s="301"/>
      <c r="E38" s="304"/>
      <c r="F38" s="304"/>
      <c r="G38" s="36" t="s">
        <v>150</v>
      </c>
      <c r="H38" s="30"/>
      <c r="I38" s="37">
        <v>6.8</v>
      </c>
      <c r="J38" s="30"/>
      <c r="K38" s="50" t="s">
        <v>135</v>
      </c>
      <c r="L38" s="17">
        <v>7.3</v>
      </c>
      <c r="M38" s="31"/>
      <c r="N38" s="31"/>
      <c r="O38" s="50">
        <v>7</v>
      </c>
      <c r="P38" s="31"/>
      <c r="Q38" s="50"/>
      <c r="R38" s="50">
        <v>7.1</v>
      </c>
      <c r="S38" s="31"/>
      <c r="T38" s="255">
        <f>COUNTIF(I37:R40,"&gt;8.5")</f>
        <v>0</v>
      </c>
      <c r="U38" s="256" t="s">
        <v>452</v>
      </c>
      <c r="V38" s="167">
        <v>24</v>
      </c>
      <c r="W38" s="49">
        <f>MIN(I37:R40)</f>
        <v>6.7</v>
      </c>
      <c r="X38" s="257" t="s">
        <v>410</v>
      </c>
      <c r="Y38" s="42">
        <f>MAX(I37:R40)</f>
        <v>7.3</v>
      </c>
      <c r="Z38" s="70">
        <f>AVERAGE(I37:R40)</f>
        <v>6.9312500000000012</v>
      </c>
      <c r="AD38" s="170"/>
    </row>
    <row r="39" spans="3:30" ht="12" x14ac:dyDescent="0.2">
      <c r="C39" s="293"/>
      <c r="D39" s="301"/>
      <c r="E39" s="304"/>
      <c r="F39" s="304"/>
      <c r="G39" s="36"/>
      <c r="H39" s="30"/>
      <c r="I39" s="37">
        <v>6.8</v>
      </c>
      <c r="J39" s="30"/>
      <c r="K39" s="50" t="s">
        <v>135</v>
      </c>
      <c r="L39" s="50">
        <v>7</v>
      </c>
      <c r="M39" s="31"/>
      <c r="N39" s="31"/>
      <c r="O39" s="50">
        <v>6.9</v>
      </c>
      <c r="P39" s="31"/>
      <c r="Q39" s="50"/>
      <c r="R39" s="50">
        <v>7</v>
      </c>
      <c r="S39" s="31"/>
      <c r="T39" s="255"/>
      <c r="U39" s="256" t="s">
        <v>402</v>
      </c>
      <c r="V39" s="167"/>
      <c r="W39" s="264"/>
      <c r="X39" s="257"/>
      <c r="Y39" s="16"/>
      <c r="Z39" s="17"/>
      <c r="AD39" s="170"/>
    </row>
    <row r="40" spans="3:30" ht="12" x14ac:dyDescent="0.2">
      <c r="C40" s="293"/>
      <c r="D40" s="307"/>
      <c r="E40" s="320"/>
      <c r="F40" s="320"/>
      <c r="G40" s="71"/>
      <c r="H40" s="72"/>
      <c r="I40" s="73">
        <v>6.7</v>
      </c>
      <c r="J40" s="72"/>
      <c r="K40" s="74" t="s">
        <v>135</v>
      </c>
      <c r="L40" s="77">
        <v>6.9</v>
      </c>
      <c r="M40" s="75"/>
      <c r="N40" s="75"/>
      <c r="O40" s="74">
        <v>6.9</v>
      </c>
      <c r="P40" s="75"/>
      <c r="Q40" s="74"/>
      <c r="R40" s="74">
        <v>6.9</v>
      </c>
      <c r="S40" s="75"/>
      <c r="T40" s="255"/>
      <c r="U40" s="256" t="s">
        <v>402</v>
      </c>
      <c r="V40" s="167"/>
      <c r="W40" s="270"/>
      <c r="X40" s="263"/>
      <c r="Y40" s="76"/>
      <c r="Z40" s="77"/>
      <c r="AD40" s="170"/>
    </row>
    <row r="41" spans="3:30" ht="12" x14ac:dyDescent="0.2">
      <c r="C41" s="293"/>
      <c r="D41" s="301" t="s">
        <v>151</v>
      </c>
      <c r="E41" s="296"/>
      <c r="F41" s="296"/>
      <c r="G41" s="36" t="s">
        <v>152</v>
      </c>
      <c r="H41" s="30"/>
      <c r="I41" s="38">
        <v>8.9</v>
      </c>
      <c r="J41" s="30"/>
      <c r="K41" s="39" t="s">
        <v>135</v>
      </c>
      <c r="L41" s="39">
        <v>7.5</v>
      </c>
      <c r="M41" s="31"/>
      <c r="N41" s="31"/>
      <c r="O41" s="39">
        <v>8.6</v>
      </c>
      <c r="P41" s="31"/>
      <c r="Q41" s="39"/>
      <c r="R41" s="79">
        <v>10</v>
      </c>
      <c r="S41" s="31"/>
      <c r="T41" s="268">
        <f>COUNTIF(I41:R41,"&lt;5")</f>
        <v>0</v>
      </c>
      <c r="U41" s="269" t="s">
        <v>452</v>
      </c>
      <c r="V41" s="169">
        <v>4</v>
      </c>
      <c r="W41" s="82">
        <f>MIN(I41:R41)</f>
        <v>7.5</v>
      </c>
      <c r="X41" s="269" t="s">
        <v>410</v>
      </c>
      <c r="Y41" s="340">
        <f>MAX(I41:R41)</f>
        <v>10</v>
      </c>
      <c r="Z41" s="37">
        <f>AVERAGE(I41:R41)</f>
        <v>8.75</v>
      </c>
      <c r="AD41" s="170"/>
    </row>
    <row r="42" spans="3:30" ht="12" x14ac:dyDescent="0.2">
      <c r="C42" s="293"/>
      <c r="D42" s="301" t="s">
        <v>153</v>
      </c>
      <c r="E42" s="296"/>
      <c r="F42" s="296"/>
      <c r="G42" s="36" t="s">
        <v>152</v>
      </c>
      <c r="H42" s="30"/>
      <c r="I42" s="38">
        <v>1.2</v>
      </c>
      <c r="J42" s="30"/>
      <c r="K42" s="39" t="s">
        <v>135</v>
      </c>
      <c r="L42" s="39">
        <v>1.9</v>
      </c>
      <c r="M42" s="31"/>
      <c r="N42" s="31"/>
      <c r="O42" s="39">
        <v>1.3</v>
      </c>
      <c r="P42" s="31"/>
      <c r="Q42" s="39"/>
      <c r="R42" s="39">
        <v>3</v>
      </c>
      <c r="S42" s="31"/>
      <c r="T42" s="255">
        <f>COUNTIF(I42:R42,"&gt;5")</f>
        <v>0</v>
      </c>
      <c r="U42" s="256" t="s">
        <v>452</v>
      </c>
      <c r="V42" s="167">
        <v>4</v>
      </c>
      <c r="W42" s="82">
        <f>MIN(I42:R42)</f>
        <v>1.2</v>
      </c>
      <c r="X42" s="257" t="s">
        <v>410</v>
      </c>
      <c r="Y42" s="83">
        <f>MAX(I42:R42)</f>
        <v>3</v>
      </c>
      <c r="Z42" s="37">
        <f>AVERAGE(I42:R42)</f>
        <v>1.8499999999999999</v>
      </c>
      <c r="AD42" s="170"/>
    </row>
    <row r="43" spans="3:30" ht="12" x14ac:dyDescent="0.2">
      <c r="C43" s="293"/>
      <c r="D43" s="301" t="s">
        <v>154</v>
      </c>
      <c r="E43" s="296"/>
      <c r="F43" s="296"/>
      <c r="G43" s="36" t="s">
        <v>155</v>
      </c>
      <c r="H43" s="30"/>
      <c r="I43" s="38">
        <v>6.5</v>
      </c>
      <c r="J43" s="30"/>
      <c r="K43" s="39" t="s">
        <v>135</v>
      </c>
      <c r="L43" s="39">
        <v>7.3</v>
      </c>
      <c r="M43" s="31"/>
      <c r="N43" s="31"/>
      <c r="O43" s="39">
        <v>6.4</v>
      </c>
      <c r="P43" s="31"/>
      <c r="Q43" s="39"/>
      <c r="R43" s="39">
        <v>7.4</v>
      </c>
      <c r="S43" s="31"/>
      <c r="T43" s="255" t="s">
        <v>135</v>
      </c>
      <c r="U43" s="256" t="s">
        <v>452</v>
      </c>
      <c r="V43" s="167">
        <v>4</v>
      </c>
      <c r="W43" s="82">
        <f t="shared" ref="W43:W55" si="0">MIN(I43:R43)</f>
        <v>6.4</v>
      </c>
      <c r="X43" s="257" t="s">
        <v>410</v>
      </c>
      <c r="Y43" s="83">
        <f t="shared" ref="Y43:Y55" si="1">MAX(I43:R43)</f>
        <v>7.4</v>
      </c>
      <c r="Z43" s="37">
        <f t="shared" ref="Z43:Z55" si="2">AVERAGE(I43:R43)</f>
        <v>6.9</v>
      </c>
      <c r="AD43" s="170"/>
    </row>
    <row r="44" spans="3:30" ht="12" x14ac:dyDescent="0.2">
      <c r="C44" s="293"/>
      <c r="D44" s="307" t="s">
        <v>156</v>
      </c>
      <c r="E44" s="298"/>
      <c r="F44" s="298"/>
      <c r="G44" s="71" t="s">
        <v>157</v>
      </c>
      <c r="H44" s="72"/>
      <c r="I44" s="84">
        <v>2</v>
      </c>
      <c r="J44" s="72"/>
      <c r="K44" s="125" t="s">
        <v>135</v>
      </c>
      <c r="L44" s="85">
        <v>7</v>
      </c>
      <c r="M44" s="75"/>
      <c r="N44" s="75"/>
      <c r="O44" s="85">
        <v>4</v>
      </c>
      <c r="P44" s="75"/>
      <c r="Q44" s="125"/>
      <c r="R44" s="85">
        <v>6</v>
      </c>
      <c r="S44" s="75"/>
      <c r="T44" s="255">
        <f>COUNTIF(I44:R44,"&gt;100")</f>
        <v>0</v>
      </c>
      <c r="U44" s="256" t="s">
        <v>452</v>
      </c>
      <c r="V44" s="167">
        <v>4</v>
      </c>
      <c r="W44" s="86">
        <f t="shared" si="0"/>
        <v>2</v>
      </c>
      <c r="X44" s="263" t="s">
        <v>410</v>
      </c>
      <c r="Y44" s="87">
        <f t="shared" si="1"/>
        <v>7</v>
      </c>
      <c r="Z44" s="88">
        <f t="shared" si="2"/>
        <v>4.75</v>
      </c>
      <c r="AD44" s="170"/>
    </row>
    <row r="45" spans="3:30" ht="12.75" customHeight="1" x14ac:dyDescent="0.2">
      <c r="C45" s="293"/>
      <c r="D45" s="301" t="s">
        <v>158</v>
      </c>
      <c r="E45" s="296"/>
      <c r="F45" s="296"/>
      <c r="G45" s="36" t="s">
        <v>157</v>
      </c>
      <c r="H45" s="30"/>
      <c r="I45" s="38">
        <v>4.3</v>
      </c>
      <c r="J45" s="30"/>
      <c r="K45" s="39" t="s">
        <v>135</v>
      </c>
      <c r="L45" s="50">
        <v>4.7</v>
      </c>
      <c r="M45" s="31"/>
      <c r="N45" s="31"/>
      <c r="O45" s="39">
        <v>5.4</v>
      </c>
      <c r="P45" s="31"/>
      <c r="Q45" s="39"/>
      <c r="R45" s="39">
        <v>5.8</v>
      </c>
      <c r="S45" s="31"/>
      <c r="T45" s="255" t="s">
        <v>135</v>
      </c>
      <c r="U45" s="256" t="s">
        <v>452</v>
      </c>
      <c r="V45" s="167">
        <v>4</v>
      </c>
      <c r="W45" s="90">
        <f t="shared" si="0"/>
        <v>4.3</v>
      </c>
      <c r="X45" s="91" t="s">
        <v>410</v>
      </c>
      <c r="Y45" s="92">
        <f t="shared" si="1"/>
        <v>5.8</v>
      </c>
      <c r="Z45" s="38">
        <f t="shared" si="2"/>
        <v>5.05</v>
      </c>
      <c r="AD45" s="170"/>
    </row>
    <row r="46" spans="3:30" ht="12.75" customHeight="1" x14ac:dyDescent="0.2">
      <c r="C46" s="293"/>
      <c r="D46" s="301" t="s">
        <v>159</v>
      </c>
      <c r="E46" s="296"/>
      <c r="F46" s="296"/>
      <c r="G46" s="36" t="s">
        <v>157</v>
      </c>
      <c r="H46" s="30"/>
      <c r="I46" s="54">
        <v>0.2</v>
      </c>
      <c r="J46" s="93"/>
      <c r="K46" s="55" t="s">
        <v>135</v>
      </c>
      <c r="L46" s="55">
        <v>0.38</v>
      </c>
      <c r="M46" s="31"/>
      <c r="N46" s="31"/>
      <c r="O46" s="55">
        <v>0.47</v>
      </c>
      <c r="P46" s="31"/>
      <c r="Q46" s="55"/>
      <c r="R46" s="55">
        <v>0.46</v>
      </c>
      <c r="S46" s="31"/>
      <c r="T46" s="255" t="s">
        <v>135</v>
      </c>
      <c r="U46" s="256" t="s">
        <v>452</v>
      </c>
      <c r="V46" s="167">
        <v>4</v>
      </c>
      <c r="W46" s="94">
        <f t="shared" si="0"/>
        <v>0.2</v>
      </c>
      <c r="X46" s="257" t="s">
        <v>410</v>
      </c>
      <c r="Y46" s="95">
        <f t="shared" si="1"/>
        <v>0.47</v>
      </c>
      <c r="Z46" s="54">
        <f t="shared" si="2"/>
        <v>0.3775</v>
      </c>
      <c r="AD46" s="173"/>
    </row>
    <row r="47" spans="3:30" ht="12.75" customHeight="1" x14ac:dyDescent="0.2">
      <c r="C47" s="293"/>
      <c r="D47" s="301" t="s">
        <v>118</v>
      </c>
      <c r="E47" s="304"/>
      <c r="F47" s="304"/>
      <c r="G47" s="36" t="s">
        <v>112</v>
      </c>
      <c r="H47" s="30"/>
      <c r="I47" s="38" t="s">
        <v>135</v>
      </c>
      <c r="J47" s="30"/>
      <c r="K47" s="96" t="s">
        <v>135</v>
      </c>
      <c r="L47" s="190">
        <v>2.7E-2</v>
      </c>
      <c r="M47" s="31"/>
      <c r="N47" s="31"/>
      <c r="O47" s="96"/>
      <c r="P47" s="31"/>
      <c r="Q47" s="96"/>
      <c r="R47" s="55">
        <v>0.12</v>
      </c>
      <c r="S47" s="31"/>
      <c r="T47" s="255">
        <f>COUNTIF(I47:R47,"&gt;0.03")</f>
        <v>1</v>
      </c>
      <c r="U47" s="256" t="s">
        <v>452</v>
      </c>
      <c r="V47" s="167">
        <f>COUNT(I47:R47)</f>
        <v>2</v>
      </c>
      <c r="W47" s="56">
        <f t="shared" si="0"/>
        <v>2.7E-2</v>
      </c>
      <c r="X47" s="257" t="s">
        <v>410</v>
      </c>
      <c r="Y47" s="57">
        <f t="shared" si="1"/>
        <v>0.12</v>
      </c>
      <c r="Z47" s="55">
        <f t="shared" si="2"/>
        <v>7.3499999999999996E-2</v>
      </c>
      <c r="AD47" s="170"/>
    </row>
    <row r="48" spans="3:30" ht="12.75" customHeight="1" x14ac:dyDescent="0.15">
      <c r="C48" s="293"/>
      <c r="D48" s="305" t="s">
        <v>136</v>
      </c>
      <c r="E48" s="321"/>
      <c r="F48" s="321"/>
      <c r="G48" s="99" t="s">
        <v>157</v>
      </c>
      <c r="H48" s="100"/>
      <c r="I48" s="101" t="s">
        <v>135</v>
      </c>
      <c r="J48" s="100"/>
      <c r="K48" s="102" t="s">
        <v>135</v>
      </c>
      <c r="L48" s="200">
        <v>1.1E-4</v>
      </c>
      <c r="M48" s="103"/>
      <c r="N48" s="103"/>
      <c r="O48" s="102"/>
      <c r="P48" s="103"/>
      <c r="Q48" s="102"/>
      <c r="R48" s="200">
        <v>1.2999999999999999E-4</v>
      </c>
      <c r="S48" s="103"/>
      <c r="T48" s="268">
        <f>COUNTIF(I48:R48,"&gt;0.002")</f>
        <v>0</v>
      </c>
      <c r="U48" s="269" t="s">
        <v>451</v>
      </c>
      <c r="V48" s="169">
        <f>COUNT(I48:R48)</f>
        <v>2</v>
      </c>
      <c r="W48" s="341">
        <f t="shared" si="0"/>
        <v>1.1E-4</v>
      </c>
      <c r="X48" s="276" t="s">
        <v>410</v>
      </c>
      <c r="Y48" s="342">
        <f t="shared" si="1"/>
        <v>1.2999999999999999E-4</v>
      </c>
      <c r="Z48" s="343">
        <f t="shared" si="2"/>
        <v>1.1999999999999999E-4</v>
      </c>
      <c r="AA48" s="108"/>
      <c r="AD48" s="170"/>
    </row>
    <row r="49" spans="3:30" ht="12.75" customHeight="1" x14ac:dyDescent="0.15">
      <c r="C49" s="294"/>
      <c r="D49" s="308" t="s">
        <v>160</v>
      </c>
      <c r="E49" s="313"/>
      <c r="F49" s="313"/>
      <c r="G49" s="44" t="s">
        <v>157</v>
      </c>
      <c r="H49" s="65"/>
      <c r="I49" s="109" t="s">
        <v>135</v>
      </c>
      <c r="J49" s="65"/>
      <c r="K49" s="110" t="s">
        <v>135</v>
      </c>
      <c r="L49" s="191">
        <v>3.7000000000000002E-3</v>
      </c>
      <c r="M49" s="68"/>
      <c r="N49" s="68"/>
      <c r="O49" s="110"/>
      <c r="P49" s="68"/>
      <c r="Q49" s="110"/>
      <c r="R49" s="111">
        <v>5.9999999999999995E-4</v>
      </c>
      <c r="S49" s="68"/>
      <c r="T49" s="260">
        <f>COUNTIF(I49:R49,"&gt;0.05")</f>
        <v>0</v>
      </c>
      <c r="U49" s="267" t="s">
        <v>451</v>
      </c>
      <c r="V49" s="214">
        <f>COUNT(I49:R49)</f>
        <v>2</v>
      </c>
      <c r="W49" s="218">
        <f t="shared" si="0"/>
        <v>5.9999999999999995E-4</v>
      </c>
      <c r="X49" s="261" t="s">
        <v>410</v>
      </c>
      <c r="Y49" s="344">
        <f t="shared" si="1"/>
        <v>3.7000000000000002E-3</v>
      </c>
      <c r="Z49" s="191">
        <f t="shared" si="2"/>
        <v>2.15E-3</v>
      </c>
      <c r="AA49" s="108"/>
      <c r="AD49" s="170"/>
    </row>
    <row r="50" spans="3:30" ht="12" customHeight="1" x14ac:dyDescent="0.2">
      <c r="C50" s="292" t="s">
        <v>27</v>
      </c>
      <c r="D50" s="311" t="s">
        <v>161</v>
      </c>
      <c r="E50" s="300"/>
      <c r="F50" s="300"/>
      <c r="G50" s="58" t="s">
        <v>157</v>
      </c>
      <c r="H50" s="26"/>
      <c r="I50" s="34" t="s">
        <v>378</v>
      </c>
      <c r="J50" s="26"/>
      <c r="K50" s="113">
        <v>2.9999999999999997E-4</v>
      </c>
      <c r="L50" s="113">
        <v>2.9999999999999997E-4</v>
      </c>
      <c r="M50" s="28"/>
      <c r="N50" s="28"/>
      <c r="O50" s="113">
        <v>2.9999999999999997E-4</v>
      </c>
      <c r="P50" s="28"/>
      <c r="Q50" s="113">
        <v>2.9999999999999997E-4</v>
      </c>
      <c r="R50" s="113">
        <v>2.9999999999999997E-4</v>
      </c>
      <c r="S50" s="28"/>
      <c r="T50" s="258">
        <v>0</v>
      </c>
      <c r="U50" s="265" t="s">
        <v>452</v>
      </c>
      <c r="V50" s="215">
        <v>6</v>
      </c>
      <c r="W50" s="219">
        <f t="shared" si="0"/>
        <v>2.9999999999999997E-4</v>
      </c>
      <c r="X50" s="259" t="s">
        <v>410</v>
      </c>
      <c r="Y50" s="220">
        <f t="shared" si="1"/>
        <v>2.9999999999999997E-4</v>
      </c>
      <c r="Z50" s="221">
        <f t="shared" si="2"/>
        <v>2.9999999999999997E-4</v>
      </c>
      <c r="AD50" s="170"/>
    </row>
    <row r="51" spans="3:30" ht="12" x14ac:dyDescent="0.2">
      <c r="C51" s="293"/>
      <c r="D51" s="301" t="s">
        <v>162</v>
      </c>
      <c r="E51" s="296"/>
      <c r="F51" s="296"/>
      <c r="G51" s="36" t="s">
        <v>157</v>
      </c>
      <c r="H51" s="30"/>
      <c r="I51" s="39" t="s">
        <v>379</v>
      </c>
      <c r="J51" s="30"/>
      <c r="K51" s="114">
        <v>0.1</v>
      </c>
      <c r="L51" s="192">
        <v>0.1</v>
      </c>
      <c r="M51" s="31"/>
      <c r="N51" s="31"/>
      <c r="O51" s="114">
        <v>0.1</v>
      </c>
      <c r="P51" s="31"/>
      <c r="Q51" s="114">
        <v>0.1</v>
      </c>
      <c r="R51" s="192">
        <v>0.1</v>
      </c>
      <c r="S51" s="31"/>
      <c r="T51" s="255">
        <v>0</v>
      </c>
      <c r="U51" s="256" t="s">
        <v>452</v>
      </c>
      <c r="V51" s="167">
        <v>6</v>
      </c>
      <c r="W51" s="222">
        <f t="shared" si="0"/>
        <v>0.1</v>
      </c>
      <c r="X51" s="257" t="s">
        <v>410</v>
      </c>
      <c r="Y51" s="223">
        <f t="shared" si="1"/>
        <v>0.1</v>
      </c>
      <c r="Z51" s="224">
        <f t="shared" si="2"/>
        <v>0.1</v>
      </c>
      <c r="AD51" s="170"/>
    </row>
    <row r="52" spans="3:30" ht="12" x14ac:dyDescent="0.2">
      <c r="C52" s="293"/>
      <c r="D52" s="301" t="s">
        <v>163</v>
      </c>
      <c r="E52" s="296"/>
      <c r="F52" s="296"/>
      <c r="G52" s="36" t="s">
        <v>157</v>
      </c>
      <c r="H52" s="30"/>
      <c r="I52" s="39" t="s">
        <v>380</v>
      </c>
      <c r="J52" s="30"/>
      <c r="K52" s="115">
        <v>5.0000000000000001E-3</v>
      </c>
      <c r="L52" s="115">
        <v>5.0000000000000001E-3</v>
      </c>
      <c r="M52" s="31"/>
      <c r="N52" s="31"/>
      <c r="O52" s="115">
        <v>5.0000000000000001E-3</v>
      </c>
      <c r="P52" s="31"/>
      <c r="Q52" s="115">
        <v>5.0000000000000001E-3</v>
      </c>
      <c r="R52" s="115">
        <v>5.0000000000000001E-3</v>
      </c>
      <c r="S52" s="31"/>
      <c r="T52" s="255">
        <v>0</v>
      </c>
      <c r="U52" s="256" t="s">
        <v>452</v>
      </c>
      <c r="V52" s="167">
        <v>6</v>
      </c>
      <c r="W52" s="225">
        <f t="shared" si="0"/>
        <v>5.0000000000000001E-3</v>
      </c>
      <c r="X52" s="257" t="s">
        <v>410</v>
      </c>
      <c r="Y52" s="226">
        <f t="shared" si="1"/>
        <v>5.0000000000000001E-3</v>
      </c>
      <c r="Z52" s="183">
        <f t="shared" si="2"/>
        <v>5.0000000000000001E-3</v>
      </c>
      <c r="AD52" s="170"/>
    </row>
    <row r="53" spans="3:30" ht="12" x14ac:dyDescent="0.2">
      <c r="C53" s="293"/>
      <c r="D53" s="307" t="s">
        <v>164</v>
      </c>
      <c r="E53" s="298"/>
      <c r="F53" s="298"/>
      <c r="G53" s="71" t="s">
        <v>157</v>
      </c>
      <c r="H53" s="72"/>
      <c r="I53" s="120">
        <v>0.01</v>
      </c>
      <c r="J53" s="72"/>
      <c r="K53" s="120">
        <v>0.01</v>
      </c>
      <c r="L53" s="120">
        <v>0.01</v>
      </c>
      <c r="M53" s="75"/>
      <c r="N53" s="75"/>
      <c r="O53" s="120">
        <v>0.01</v>
      </c>
      <c r="P53" s="75"/>
      <c r="Q53" s="120">
        <v>0.01</v>
      </c>
      <c r="R53" s="120">
        <v>0.01</v>
      </c>
      <c r="S53" s="75"/>
      <c r="T53" s="262">
        <v>0</v>
      </c>
      <c r="U53" s="273" t="s">
        <v>452</v>
      </c>
      <c r="V53" s="227">
        <v>6</v>
      </c>
      <c r="W53" s="121">
        <f t="shared" si="0"/>
        <v>0.01</v>
      </c>
      <c r="X53" s="263" t="s">
        <v>410</v>
      </c>
      <c r="Y53" s="122">
        <f t="shared" si="1"/>
        <v>0.01</v>
      </c>
      <c r="Z53" s="123">
        <f t="shared" si="2"/>
        <v>0.01</v>
      </c>
      <c r="AD53" s="170"/>
    </row>
    <row r="54" spans="3:30" ht="12" x14ac:dyDescent="0.2">
      <c r="C54" s="293"/>
      <c r="D54" s="301" t="s">
        <v>165</v>
      </c>
      <c r="E54" s="296"/>
      <c r="F54" s="296"/>
      <c r="G54" s="36" t="s">
        <v>157</v>
      </c>
      <c r="H54" s="30"/>
      <c r="I54" s="39" t="s">
        <v>380</v>
      </c>
      <c r="J54" s="30"/>
      <c r="K54" s="115">
        <v>5.0000000000000001E-3</v>
      </c>
      <c r="L54" s="115">
        <v>5.0000000000000001E-3</v>
      </c>
      <c r="M54" s="31"/>
      <c r="N54" s="31"/>
      <c r="O54" s="115">
        <v>5.0000000000000001E-3</v>
      </c>
      <c r="P54" s="31"/>
      <c r="Q54" s="115">
        <v>5.0000000000000001E-3</v>
      </c>
      <c r="R54" s="115">
        <v>5.0000000000000001E-3</v>
      </c>
      <c r="S54" s="31"/>
      <c r="T54" s="255">
        <v>0</v>
      </c>
      <c r="U54" s="256" t="s">
        <v>452</v>
      </c>
      <c r="V54" s="167">
        <v>6</v>
      </c>
      <c r="W54" s="225">
        <f t="shared" si="0"/>
        <v>5.0000000000000001E-3</v>
      </c>
      <c r="X54" s="257" t="s">
        <v>410</v>
      </c>
      <c r="Y54" s="226">
        <f t="shared" si="1"/>
        <v>5.0000000000000001E-3</v>
      </c>
      <c r="Z54" s="183">
        <f t="shared" si="2"/>
        <v>5.0000000000000001E-3</v>
      </c>
      <c r="AD54" s="170"/>
    </row>
    <row r="55" spans="3:30" ht="12" x14ac:dyDescent="0.2">
      <c r="C55" s="293"/>
      <c r="D55" s="301" t="s">
        <v>166</v>
      </c>
      <c r="E55" s="296"/>
      <c r="F55" s="296"/>
      <c r="G55" s="36" t="s">
        <v>157</v>
      </c>
      <c r="H55" s="30"/>
      <c r="I55" s="38" t="s">
        <v>135</v>
      </c>
      <c r="J55" s="30"/>
      <c r="K55" s="17" t="s">
        <v>135</v>
      </c>
      <c r="L55" s="126">
        <v>5.0000000000000001E-4</v>
      </c>
      <c r="M55" s="31"/>
      <c r="N55" s="31"/>
      <c r="O55" s="124" t="s">
        <v>402</v>
      </c>
      <c r="P55" s="31"/>
      <c r="Q55" s="17"/>
      <c r="R55" s="126">
        <v>5.0000000000000001E-4</v>
      </c>
      <c r="S55" s="31"/>
      <c r="T55" s="255">
        <v>0</v>
      </c>
      <c r="U55" s="256" t="s">
        <v>452</v>
      </c>
      <c r="V55" s="167">
        <v>2</v>
      </c>
      <c r="W55" s="228">
        <f t="shared" si="0"/>
        <v>5.0000000000000001E-4</v>
      </c>
      <c r="X55" s="257" t="s">
        <v>410</v>
      </c>
      <c r="Y55" s="229">
        <f t="shared" si="1"/>
        <v>5.0000000000000001E-4</v>
      </c>
      <c r="Z55" s="185">
        <f t="shared" si="2"/>
        <v>5.0000000000000001E-4</v>
      </c>
      <c r="AD55" s="170"/>
    </row>
    <row r="56" spans="3:30" ht="12" x14ac:dyDescent="0.2">
      <c r="C56" s="293"/>
      <c r="D56" s="301" t="s">
        <v>167</v>
      </c>
      <c r="E56" s="296"/>
      <c r="F56" s="296"/>
      <c r="G56" s="36" t="s">
        <v>157</v>
      </c>
      <c r="H56" s="30"/>
      <c r="I56" s="38" t="s">
        <v>135</v>
      </c>
      <c r="J56" s="30"/>
      <c r="K56" s="17" t="s">
        <v>135</v>
      </c>
      <c r="L56" s="17" t="s">
        <v>135</v>
      </c>
      <c r="M56" s="31"/>
      <c r="N56" s="31"/>
      <c r="O56" s="124" t="s">
        <v>402</v>
      </c>
      <c r="P56" s="31"/>
      <c r="Q56" s="17"/>
      <c r="R56" s="17"/>
      <c r="S56" s="31"/>
      <c r="T56" s="255"/>
      <c r="U56" s="256" t="s">
        <v>402</v>
      </c>
      <c r="V56" s="167"/>
      <c r="W56" s="255"/>
      <c r="X56" s="257"/>
      <c r="Y56" s="266"/>
      <c r="Z56" s="30"/>
      <c r="AD56" s="170"/>
    </row>
    <row r="57" spans="3:30" ht="12" x14ac:dyDescent="0.2">
      <c r="C57" s="293"/>
      <c r="D57" s="307" t="s">
        <v>168</v>
      </c>
      <c r="E57" s="298"/>
      <c r="F57" s="298"/>
      <c r="G57" s="71" t="s">
        <v>157</v>
      </c>
      <c r="H57" s="72"/>
      <c r="I57" s="118" t="s">
        <v>135</v>
      </c>
      <c r="J57" s="72"/>
      <c r="K57" s="77" t="s">
        <v>135</v>
      </c>
      <c r="L57" s="193">
        <v>5.0000000000000001E-4</v>
      </c>
      <c r="M57" s="75"/>
      <c r="N57" s="75"/>
      <c r="O57" s="120" t="s">
        <v>402</v>
      </c>
      <c r="P57" s="75"/>
      <c r="Q57" s="77"/>
      <c r="R57" s="193"/>
      <c r="S57" s="75"/>
      <c r="T57" s="262">
        <v>0</v>
      </c>
      <c r="U57" s="273" t="s">
        <v>452</v>
      </c>
      <c r="V57" s="227">
        <f t="shared" ref="V57:V87" si="3">COUNT(I57:S57)</f>
        <v>1</v>
      </c>
      <c r="W57" s="270"/>
      <c r="X57" s="263"/>
      <c r="Y57" s="76"/>
      <c r="Z57" s="77"/>
      <c r="AD57" s="170"/>
    </row>
    <row r="58" spans="3:30" ht="12" x14ac:dyDescent="0.2">
      <c r="C58" s="293"/>
      <c r="D58" s="301" t="s">
        <v>169</v>
      </c>
      <c r="E58" s="296"/>
      <c r="F58" s="296"/>
      <c r="G58" s="36" t="s">
        <v>157</v>
      </c>
      <c r="H58" s="30"/>
      <c r="I58" s="115">
        <v>2E-3</v>
      </c>
      <c r="J58" s="30"/>
      <c r="K58" s="115">
        <v>2E-3</v>
      </c>
      <c r="L58" s="115">
        <v>2E-3</v>
      </c>
      <c r="M58" s="31"/>
      <c r="N58" s="31"/>
      <c r="O58" s="115">
        <v>2E-3</v>
      </c>
      <c r="P58" s="31"/>
      <c r="Q58" s="115">
        <v>2E-3</v>
      </c>
      <c r="R58" s="115">
        <v>2E-3</v>
      </c>
      <c r="S58" s="31"/>
      <c r="T58" s="255">
        <v>0</v>
      </c>
      <c r="U58" s="256" t="s">
        <v>452</v>
      </c>
      <c r="V58" s="167">
        <v>6</v>
      </c>
      <c r="W58" s="225">
        <f t="shared" ref="W58:W76" si="4">MIN(I58:R58)</f>
        <v>2E-3</v>
      </c>
      <c r="X58" s="257" t="s">
        <v>410</v>
      </c>
      <c r="Y58" s="226">
        <f t="shared" ref="Y58:Y77" si="5">MAX(I58:R58)</f>
        <v>2E-3</v>
      </c>
      <c r="Z58" s="183">
        <f t="shared" ref="Z58:Z77" si="6">AVERAGE(I58:R58)</f>
        <v>2E-3</v>
      </c>
      <c r="AD58" s="170"/>
    </row>
    <row r="59" spans="3:30" ht="12" x14ac:dyDescent="0.2">
      <c r="C59" s="293"/>
      <c r="D59" s="301" t="s">
        <v>170</v>
      </c>
      <c r="E59" s="296"/>
      <c r="F59" s="296"/>
      <c r="G59" s="36" t="s">
        <v>157</v>
      </c>
      <c r="H59" s="30"/>
      <c r="I59" s="39" t="s">
        <v>381</v>
      </c>
      <c r="J59" s="30"/>
      <c r="K59" s="126">
        <v>2.0000000000000001E-4</v>
      </c>
      <c r="L59" s="126">
        <v>2.0000000000000001E-4</v>
      </c>
      <c r="M59" s="31"/>
      <c r="N59" s="31"/>
      <c r="O59" s="126">
        <v>2.0000000000000001E-4</v>
      </c>
      <c r="P59" s="31"/>
      <c r="Q59" s="126">
        <v>2.0000000000000001E-4</v>
      </c>
      <c r="R59" s="126">
        <v>2.0000000000000001E-4</v>
      </c>
      <c r="S59" s="31"/>
      <c r="T59" s="255">
        <v>0</v>
      </c>
      <c r="U59" s="256" t="s">
        <v>452</v>
      </c>
      <c r="V59" s="167">
        <v>6</v>
      </c>
      <c r="W59" s="228">
        <f t="shared" si="4"/>
        <v>2.0000000000000001E-4</v>
      </c>
      <c r="X59" s="257" t="s">
        <v>410</v>
      </c>
      <c r="Y59" s="229">
        <f t="shared" si="5"/>
        <v>2.0000000000000001E-4</v>
      </c>
      <c r="Z59" s="185">
        <f t="shared" si="6"/>
        <v>2.0000000000000001E-4</v>
      </c>
      <c r="AD59" s="170"/>
    </row>
    <row r="60" spans="3:30" ht="12" x14ac:dyDescent="0.2">
      <c r="C60" s="293"/>
      <c r="D60" s="301" t="s">
        <v>171</v>
      </c>
      <c r="E60" s="296"/>
      <c r="F60" s="296"/>
      <c r="G60" s="36" t="s">
        <v>157</v>
      </c>
      <c r="H60" s="30"/>
      <c r="I60" s="39" t="s">
        <v>383</v>
      </c>
      <c r="J60" s="30"/>
      <c r="K60" s="126">
        <v>4.0000000000000002E-4</v>
      </c>
      <c r="L60" s="126">
        <v>4.0000000000000002E-4</v>
      </c>
      <c r="M60" s="31"/>
      <c r="N60" s="31"/>
      <c r="O60" s="126">
        <v>4.0000000000000002E-4</v>
      </c>
      <c r="P60" s="31"/>
      <c r="Q60" s="126">
        <v>4.0000000000000002E-4</v>
      </c>
      <c r="R60" s="126">
        <v>4.0000000000000002E-4</v>
      </c>
      <c r="S60" s="31"/>
      <c r="T60" s="255">
        <v>0</v>
      </c>
      <c r="U60" s="256" t="s">
        <v>452</v>
      </c>
      <c r="V60" s="167">
        <v>6</v>
      </c>
      <c r="W60" s="228">
        <f t="shared" si="4"/>
        <v>4.0000000000000002E-4</v>
      </c>
      <c r="X60" s="257" t="s">
        <v>410</v>
      </c>
      <c r="Y60" s="229">
        <f t="shared" si="5"/>
        <v>4.0000000000000002E-4</v>
      </c>
      <c r="Z60" s="185">
        <f t="shared" si="6"/>
        <v>4.0000000000000002E-4</v>
      </c>
      <c r="AD60" s="170"/>
    </row>
    <row r="61" spans="3:30" ht="12" x14ac:dyDescent="0.2">
      <c r="C61" s="293"/>
      <c r="D61" s="307" t="s">
        <v>172</v>
      </c>
      <c r="E61" s="298"/>
      <c r="F61" s="298"/>
      <c r="G61" s="71" t="s">
        <v>157</v>
      </c>
      <c r="H61" s="72"/>
      <c r="I61" s="125" t="s">
        <v>382</v>
      </c>
      <c r="J61" s="72"/>
      <c r="K61" s="127">
        <v>2E-3</v>
      </c>
      <c r="L61" s="127">
        <v>2E-3</v>
      </c>
      <c r="M61" s="75"/>
      <c r="N61" s="75"/>
      <c r="O61" s="127">
        <v>2E-3</v>
      </c>
      <c r="P61" s="75"/>
      <c r="Q61" s="127">
        <v>2E-3</v>
      </c>
      <c r="R61" s="127">
        <v>2E-3</v>
      </c>
      <c r="S61" s="75"/>
      <c r="T61" s="262">
        <v>0</v>
      </c>
      <c r="U61" s="273" t="s">
        <v>452</v>
      </c>
      <c r="V61" s="227">
        <v>6</v>
      </c>
      <c r="W61" s="230">
        <f t="shared" si="4"/>
        <v>2E-3</v>
      </c>
      <c r="X61" s="263" t="s">
        <v>410</v>
      </c>
      <c r="Y61" s="231">
        <f t="shared" si="5"/>
        <v>2E-3</v>
      </c>
      <c r="Z61" s="232">
        <f t="shared" si="6"/>
        <v>2E-3</v>
      </c>
      <c r="AD61" s="170"/>
    </row>
    <row r="62" spans="3:30" ht="12" x14ac:dyDescent="0.2">
      <c r="C62" s="293"/>
      <c r="D62" s="301" t="s">
        <v>173</v>
      </c>
      <c r="E62" s="296"/>
      <c r="F62" s="296"/>
      <c r="G62" s="36" t="s">
        <v>157</v>
      </c>
      <c r="H62" s="30"/>
      <c r="I62" s="39" t="s">
        <v>384</v>
      </c>
      <c r="J62" s="30"/>
      <c r="K62" s="115">
        <v>4.0000000000000001E-3</v>
      </c>
      <c r="L62" s="115">
        <v>4.0000000000000001E-3</v>
      </c>
      <c r="M62" s="31"/>
      <c r="N62" s="31"/>
      <c r="O62" s="115">
        <v>4.0000000000000001E-3</v>
      </c>
      <c r="P62" s="31"/>
      <c r="Q62" s="115">
        <v>4.0000000000000001E-3</v>
      </c>
      <c r="R62" s="115">
        <v>4.0000000000000001E-3</v>
      </c>
      <c r="S62" s="31"/>
      <c r="T62" s="255">
        <v>0</v>
      </c>
      <c r="U62" s="256" t="s">
        <v>452</v>
      </c>
      <c r="V62" s="167">
        <v>6</v>
      </c>
      <c r="W62" s="225">
        <f t="shared" si="4"/>
        <v>4.0000000000000001E-3</v>
      </c>
      <c r="X62" s="257" t="s">
        <v>410</v>
      </c>
      <c r="Y62" s="226">
        <f t="shared" si="5"/>
        <v>4.0000000000000001E-3</v>
      </c>
      <c r="Z62" s="183">
        <f t="shared" si="6"/>
        <v>4.0000000000000001E-3</v>
      </c>
      <c r="AD62" s="170"/>
    </row>
    <row r="63" spans="3:30" ht="12" x14ac:dyDescent="0.2">
      <c r="C63" s="293"/>
      <c r="D63" s="301" t="s">
        <v>174</v>
      </c>
      <c r="E63" s="296"/>
      <c r="F63" s="296"/>
      <c r="G63" s="36" t="s">
        <v>157</v>
      </c>
      <c r="H63" s="30"/>
      <c r="I63" s="39" t="s">
        <v>385</v>
      </c>
      <c r="J63" s="30"/>
      <c r="K63" s="126">
        <v>5.0000000000000001E-4</v>
      </c>
      <c r="L63" s="126">
        <v>5.0000000000000001E-4</v>
      </c>
      <c r="M63" s="31"/>
      <c r="N63" s="31"/>
      <c r="O63" s="126">
        <v>5.0000000000000001E-4</v>
      </c>
      <c r="P63" s="31"/>
      <c r="Q63" s="126">
        <v>5.0000000000000001E-4</v>
      </c>
      <c r="R63" s="126">
        <v>5.0000000000000001E-4</v>
      </c>
      <c r="S63" s="31"/>
      <c r="T63" s="255">
        <v>0</v>
      </c>
      <c r="U63" s="256" t="s">
        <v>452</v>
      </c>
      <c r="V63" s="167">
        <v>6</v>
      </c>
      <c r="W63" s="228">
        <f t="shared" si="4"/>
        <v>5.0000000000000001E-4</v>
      </c>
      <c r="X63" s="257" t="s">
        <v>410</v>
      </c>
      <c r="Y63" s="229">
        <f t="shared" si="5"/>
        <v>5.0000000000000001E-4</v>
      </c>
      <c r="Z63" s="185">
        <f t="shared" si="6"/>
        <v>5.0000000000000001E-4</v>
      </c>
      <c r="AD63" s="170"/>
    </row>
    <row r="64" spans="3:30" ht="12" x14ac:dyDescent="0.2">
      <c r="C64" s="293"/>
      <c r="D64" s="301" t="s">
        <v>175</v>
      </c>
      <c r="E64" s="296"/>
      <c r="F64" s="296"/>
      <c r="G64" s="36" t="s">
        <v>157</v>
      </c>
      <c r="H64" s="30"/>
      <c r="I64" s="39" t="s">
        <v>386</v>
      </c>
      <c r="J64" s="30"/>
      <c r="K64" s="126">
        <v>5.9999999999999995E-4</v>
      </c>
      <c r="L64" s="126">
        <v>5.9999999999999995E-4</v>
      </c>
      <c r="M64" s="31"/>
      <c r="N64" s="31"/>
      <c r="O64" s="126">
        <v>5.9999999999999995E-4</v>
      </c>
      <c r="P64" s="31"/>
      <c r="Q64" s="126">
        <v>5.9999999999999995E-4</v>
      </c>
      <c r="R64" s="126">
        <v>5.9999999999999995E-4</v>
      </c>
      <c r="S64" s="31"/>
      <c r="T64" s="255">
        <v>0</v>
      </c>
      <c r="U64" s="256" t="s">
        <v>452</v>
      </c>
      <c r="V64" s="167">
        <v>6</v>
      </c>
      <c r="W64" s="228">
        <f t="shared" si="4"/>
        <v>5.9999999999999995E-4</v>
      </c>
      <c r="X64" s="257" t="s">
        <v>410</v>
      </c>
      <c r="Y64" s="229">
        <f t="shared" si="5"/>
        <v>5.9999999999999995E-4</v>
      </c>
      <c r="Z64" s="185">
        <f t="shared" si="6"/>
        <v>5.9999999999999995E-4</v>
      </c>
      <c r="AD64" s="170"/>
    </row>
    <row r="65" spans="3:30" ht="12" x14ac:dyDescent="0.2">
      <c r="C65" s="293"/>
      <c r="D65" s="307" t="s">
        <v>176</v>
      </c>
      <c r="E65" s="298"/>
      <c r="F65" s="298"/>
      <c r="G65" s="71" t="s">
        <v>157</v>
      </c>
      <c r="H65" s="72"/>
      <c r="I65" s="125" t="s">
        <v>387</v>
      </c>
      <c r="J65" s="72"/>
      <c r="K65" s="127">
        <v>1E-3</v>
      </c>
      <c r="L65" s="127">
        <v>1E-3</v>
      </c>
      <c r="M65" s="75"/>
      <c r="N65" s="75"/>
      <c r="O65" s="127">
        <v>1E-3</v>
      </c>
      <c r="P65" s="75"/>
      <c r="Q65" s="127">
        <v>1E-3</v>
      </c>
      <c r="R65" s="127">
        <v>1E-3</v>
      </c>
      <c r="S65" s="75"/>
      <c r="T65" s="262">
        <v>0</v>
      </c>
      <c r="U65" s="273" t="s">
        <v>452</v>
      </c>
      <c r="V65" s="227">
        <v>6</v>
      </c>
      <c r="W65" s="230">
        <f t="shared" si="4"/>
        <v>1E-3</v>
      </c>
      <c r="X65" s="263" t="s">
        <v>410</v>
      </c>
      <c r="Y65" s="231">
        <f t="shared" si="5"/>
        <v>1E-3</v>
      </c>
      <c r="Z65" s="232">
        <f t="shared" si="6"/>
        <v>1E-3</v>
      </c>
      <c r="AD65" s="170"/>
    </row>
    <row r="66" spans="3:30" ht="12" x14ac:dyDescent="0.2">
      <c r="C66" s="293"/>
      <c r="D66" s="301" t="s">
        <v>177</v>
      </c>
      <c r="E66" s="296"/>
      <c r="F66" s="296"/>
      <c r="G66" s="36" t="s">
        <v>157</v>
      </c>
      <c r="H66" s="30"/>
      <c r="I66" s="39" t="s">
        <v>385</v>
      </c>
      <c r="J66" s="30"/>
      <c r="K66" s="126">
        <v>5.0000000000000001E-4</v>
      </c>
      <c r="L66" s="126">
        <v>5.0000000000000001E-4</v>
      </c>
      <c r="M66" s="31"/>
      <c r="N66" s="31"/>
      <c r="O66" s="126">
        <v>5.0000000000000001E-4</v>
      </c>
      <c r="P66" s="31"/>
      <c r="Q66" s="126">
        <v>5.0000000000000001E-4</v>
      </c>
      <c r="R66" s="126">
        <v>5.0000000000000001E-4</v>
      </c>
      <c r="S66" s="31"/>
      <c r="T66" s="255">
        <v>0</v>
      </c>
      <c r="U66" s="256" t="s">
        <v>452</v>
      </c>
      <c r="V66" s="167">
        <v>6</v>
      </c>
      <c r="W66" s="228">
        <f t="shared" si="4"/>
        <v>5.0000000000000001E-4</v>
      </c>
      <c r="X66" s="257" t="s">
        <v>410</v>
      </c>
      <c r="Y66" s="229">
        <f t="shared" si="5"/>
        <v>5.0000000000000001E-4</v>
      </c>
      <c r="Z66" s="185">
        <f t="shared" si="6"/>
        <v>5.0000000000000001E-4</v>
      </c>
      <c r="AD66" s="170"/>
    </row>
    <row r="67" spans="3:30" ht="12" x14ac:dyDescent="0.2">
      <c r="C67" s="293"/>
      <c r="D67" s="301" t="s">
        <v>178</v>
      </c>
      <c r="E67" s="296"/>
      <c r="F67" s="296"/>
      <c r="G67" s="36" t="s">
        <v>157</v>
      </c>
      <c r="H67" s="30"/>
      <c r="I67" s="38" t="s">
        <v>135</v>
      </c>
      <c r="J67" s="30"/>
      <c r="K67" s="17" t="s">
        <v>135</v>
      </c>
      <c r="L67" s="126">
        <v>2.0000000000000001E-4</v>
      </c>
      <c r="M67" s="31"/>
      <c r="N67" s="31"/>
      <c r="O67" s="124" t="s">
        <v>402</v>
      </c>
      <c r="P67" s="31"/>
      <c r="Q67" s="17"/>
      <c r="R67" s="126"/>
      <c r="S67" s="31"/>
      <c r="T67" s="255">
        <v>0</v>
      </c>
      <c r="U67" s="256" t="s">
        <v>452</v>
      </c>
      <c r="V67" s="167">
        <v>1</v>
      </c>
      <c r="W67" s="233"/>
      <c r="X67" s="257"/>
      <c r="Y67" s="234"/>
      <c r="Z67" s="126"/>
      <c r="AD67" s="170"/>
    </row>
    <row r="68" spans="3:30" ht="12" x14ac:dyDescent="0.2">
      <c r="C68" s="293"/>
      <c r="D68" s="301" t="s">
        <v>179</v>
      </c>
      <c r="E68" s="296"/>
      <c r="F68" s="296"/>
      <c r="G68" s="36" t="s">
        <v>157</v>
      </c>
      <c r="H68" s="30"/>
      <c r="I68" s="38" t="s">
        <v>135</v>
      </c>
      <c r="J68" s="30"/>
      <c r="K68" s="17" t="s">
        <v>135</v>
      </c>
      <c r="L68" s="126">
        <v>5.9999999999999995E-4</v>
      </c>
      <c r="M68" s="31"/>
      <c r="N68" s="31"/>
      <c r="O68" s="124" t="s">
        <v>402</v>
      </c>
      <c r="P68" s="31"/>
      <c r="Q68" s="17"/>
      <c r="R68" s="126"/>
      <c r="S68" s="31"/>
      <c r="T68" s="255">
        <v>0</v>
      </c>
      <c r="U68" s="256" t="s">
        <v>452</v>
      </c>
      <c r="V68" s="167">
        <v>1</v>
      </c>
      <c r="W68" s="233"/>
      <c r="X68" s="257"/>
      <c r="Y68" s="234"/>
      <c r="Z68" s="126"/>
      <c r="AD68" s="170"/>
    </row>
    <row r="69" spans="3:30" ht="12" x14ac:dyDescent="0.2">
      <c r="C69" s="293"/>
      <c r="D69" s="307" t="s">
        <v>180</v>
      </c>
      <c r="E69" s="298"/>
      <c r="F69" s="298"/>
      <c r="G69" s="71" t="s">
        <v>157</v>
      </c>
      <c r="H69" s="72"/>
      <c r="I69" s="118" t="s">
        <v>135</v>
      </c>
      <c r="J69" s="72"/>
      <c r="K69" s="77" t="s">
        <v>135</v>
      </c>
      <c r="L69" s="193">
        <v>2.9999999999999997E-4</v>
      </c>
      <c r="M69" s="75"/>
      <c r="N69" s="75"/>
      <c r="O69" s="120" t="s">
        <v>402</v>
      </c>
      <c r="P69" s="75"/>
      <c r="Q69" s="77"/>
      <c r="R69" s="193"/>
      <c r="S69" s="75"/>
      <c r="T69" s="262">
        <v>0</v>
      </c>
      <c r="U69" s="273" t="s">
        <v>452</v>
      </c>
      <c r="V69" s="227">
        <v>1</v>
      </c>
      <c r="W69" s="235"/>
      <c r="X69" s="263"/>
      <c r="Y69" s="236"/>
      <c r="Z69" s="193"/>
      <c r="AD69" s="170"/>
    </row>
    <row r="70" spans="3:30" ht="12" x14ac:dyDescent="0.2">
      <c r="C70" s="293"/>
      <c r="D70" s="301" t="s">
        <v>181</v>
      </c>
      <c r="E70" s="296"/>
      <c r="F70" s="296"/>
      <c r="G70" s="36" t="s">
        <v>157</v>
      </c>
      <c r="H70" s="30"/>
      <c r="I70" s="38" t="s">
        <v>135</v>
      </c>
      <c r="J70" s="30"/>
      <c r="K70" s="17" t="s">
        <v>135</v>
      </c>
      <c r="L70" s="115">
        <v>2E-3</v>
      </c>
      <c r="M70" s="31"/>
      <c r="N70" s="31"/>
      <c r="O70" s="124" t="s">
        <v>402</v>
      </c>
      <c r="P70" s="31"/>
      <c r="Q70" s="17"/>
      <c r="R70" s="115"/>
      <c r="S70" s="31"/>
      <c r="T70" s="255">
        <v>0</v>
      </c>
      <c r="U70" s="256" t="s">
        <v>452</v>
      </c>
      <c r="V70" s="167">
        <v>1</v>
      </c>
      <c r="W70" s="237"/>
      <c r="X70" s="257"/>
      <c r="Y70" s="238"/>
      <c r="Z70" s="115"/>
      <c r="AD70" s="170"/>
    </row>
    <row r="71" spans="3:30" ht="12" x14ac:dyDescent="0.2">
      <c r="C71" s="293"/>
      <c r="D71" s="301" t="s">
        <v>182</v>
      </c>
      <c r="E71" s="296"/>
      <c r="F71" s="296"/>
      <c r="G71" s="36" t="s">
        <v>157</v>
      </c>
      <c r="H71" s="30"/>
      <c r="I71" s="39" t="s">
        <v>387</v>
      </c>
      <c r="J71" s="30"/>
      <c r="K71" s="115">
        <v>1E-3</v>
      </c>
      <c r="L71" s="115">
        <v>1E-3</v>
      </c>
      <c r="M71" s="31"/>
      <c r="N71" s="31"/>
      <c r="O71" s="115">
        <v>1E-3</v>
      </c>
      <c r="P71" s="31"/>
      <c r="Q71" s="115">
        <v>1E-3</v>
      </c>
      <c r="R71" s="115">
        <v>1E-3</v>
      </c>
      <c r="S71" s="31"/>
      <c r="T71" s="255">
        <v>0</v>
      </c>
      <c r="U71" s="256" t="s">
        <v>452</v>
      </c>
      <c r="V71" s="167">
        <v>6</v>
      </c>
      <c r="W71" s="225">
        <f t="shared" si="4"/>
        <v>1E-3</v>
      </c>
      <c r="X71" s="257" t="s">
        <v>410</v>
      </c>
      <c r="Y71" s="226">
        <f t="shared" si="5"/>
        <v>1E-3</v>
      </c>
      <c r="Z71" s="183">
        <f t="shared" si="6"/>
        <v>1E-3</v>
      </c>
      <c r="AD71" s="170"/>
    </row>
    <row r="72" spans="3:30" ht="12" x14ac:dyDescent="0.2">
      <c r="C72" s="293"/>
      <c r="D72" s="301" t="s">
        <v>183</v>
      </c>
      <c r="E72" s="296"/>
      <c r="F72" s="296"/>
      <c r="G72" s="36" t="s">
        <v>157</v>
      </c>
      <c r="H72" s="30"/>
      <c r="I72" s="39" t="s">
        <v>382</v>
      </c>
      <c r="J72" s="30"/>
      <c r="K72" s="17" t="s">
        <v>135</v>
      </c>
      <c r="L72" s="115">
        <v>2E-3</v>
      </c>
      <c r="M72" s="31"/>
      <c r="N72" s="31"/>
      <c r="O72" s="115">
        <v>2E-3</v>
      </c>
      <c r="P72" s="31"/>
      <c r="Q72" s="17" t="s">
        <v>135</v>
      </c>
      <c r="R72" s="115">
        <v>2E-3</v>
      </c>
      <c r="S72" s="31"/>
      <c r="T72" s="255">
        <v>0</v>
      </c>
      <c r="U72" s="256" t="s">
        <v>452</v>
      </c>
      <c r="V72" s="167">
        <v>6</v>
      </c>
      <c r="W72" s="225">
        <f t="shared" si="4"/>
        <v>2E-3</v>
      </c>
      <c r="X72" s="257" t="s">
        <v>410</v>
      </c>
      <c r="Y72" s="226">
        <f t="shared" si="5"/>
        <v>2E-3</v>
      </c>
      <c r="Z72" s="183">
        <f t="shared" si="6"/>
        <v>2E-3</v>
      </c>
      <c r="AD72" s="170"/>
    </row>
    <row r="73" spans="3:30" ht="12" x14ac:dyDescent="0.2">
      <c r="C73" s="293"/>
      <c r="D73" s="307" t="s">
        <v>184</v>
      </c>
      <c r="E73" s="298"/>
      <c r="F73" s="298"/>
      <c r="G73" s="71" t="s">
        <v>157</v>
      </c>
      <c r="H73" s="72"/>
      <c r="I73" s="118">
        <v>3.7</v>
      </c>
      <c r="J73" s="72"/>
      <c r="K73" s="189">
        <v>3</v>
      </c>
      <c r="L73" s="125">
        <v>3.5</v>
      </c>
      <c r="M73" s="75"/>
      <c r="N73" s="75"/>
      <c r="O73" s="125">
        <v>5.0999999999999996</v>
      </c>
      <c r="P73" s="75"/>
      <c r="Q73" s="189">
        <v>6.6</v>
      </c>
      <c r="R73" s="125">
        <v>4.9000000000000004</v>
      </c>
      <c r="S73" s="75"/>
      <c r="T73" s="262">
        <v>0</v>
      </c>
      <c r="U73" s="273" t="s">
        <v>452</v>
      </c>
      <c r="V73" s="227">
        <v>6</v>
      </c>
      <c r="W73" s="128">
        <f t="shared" si="4"/>
        <v>3</v>
      </c>
      <c r="X73" s="263" t="s">
        <v>410</v>
      </c>
      <c r="Y73" s="129">
        <f t="shared" si="5"/>
        <v>6.6</v>
      </c>
      <c r="Z73" s="73">
        <f t="shared" si="6"/>
        <v>4.4666666666666659</v>
      </c>
      <c r="AB73" s="51"/>
      <c r="AD73" s="170"/>
    </row>
    <row r="74" spans="3:30" ht="12" x14ac:dyDescent="0.2">
      <c r="C74" s="293"/>
      <c r="D74" s="301" t="s">
        <v>185</v>
      </c>
      <c r="E74" s="296"/>
      <c r="F74" s="296"/>
      <c r="G74" s="99" t="s">
        <v>157</v>
      </c>
      <c r="H74" s="100"/>
      <c r="I74" s="130">
        <v>0.14000000000000001</v>
      </c>
      <c r="J74" s="100"/>
      <c r="K74" s="133">
        <v>0.18</v>
      </c>
      <c r="L74" s="194">
        <v>0.16</v>
      </c>
      <c r="M74" s="103"/>
      <c r="N74" s="103"/>
      <c r="O74" s="132">
        <v>0.16</v>
      </c>
      <c r="P74" s="103"/>
      <c r="Q74" s="133">
        <v>0.11</v>
      </c>
      <c r="R74" s="194">
        <v>0.12</v>
      </c>
      <c r="S74" s="103"/>
      <c r="T74" s="268">
        <v>0</v>
      </c>
      <c r="U74" s="269" t="s">
        <v>452</v>
      </c>
      <c r="V74" s="169">
        <v>6</v>
      </c>
      <c r="W74" s="134">
        <f t="shared" si="4"/>
        <v>0.11</v>
      </c>
      <c r="X74" s="276" t="s">
        <v>410</v>
      </c>
      <c r="Y74" s="135">
        <f t="shared" si="5"/>
        <v>0.18</v>
      </c>
      <c r="Z74" s="136">
        <f t="shared" si="6"/>
        <v>0.14499999999999999</v>
      </c>
      <c r="AD74" s="173"/>
    </row>
    <row r="75" spans="3:30" ht="12" x14ac:dyDescent="0.2">
      <c r="C75" s="293"/>
      <c r="D75" s="301" t="s">
        <v>186</v>
      </c>
      <c r="E75" s="296"/>
      <c r="F75" s="296"/>
      <c r="G75" s="36" t="s">
        <v>157</v>
      </c>
      <c r="H75" s="30"/>
      <c r="I75" s="54">
        <v>0.05</v>
      </c>
      <c r="J75" s="30"/>
      <c r="K75" s="17">
        <v>0.05</v>
      </c>
      <c r="L75" s="156">
        <v>0.05</v>
      </c>
      <c r="M75" s="31"/>
      <c r="N75" s="31"/>
      <c r="O75" s="55">
        <v>0.05</v>
      </c>
      <c r="P75" s="31"/>
      <c r="Q75" s="17">
        <v>0.06</v>
      </c>
      <c r="R75" s="156">
        <v>0.04</v>
      </c>
      <c r="S75" s="31"/>
      <c r="T75" s="255">
        <v>0</v>
      </c>
      <c r="U75" s="256" t="s">
        <v>452</v>
      </c>
      <c r="V75" s="167">
        <v>6</v>
      </c>
      <c r="W75" s="138">
        <f t="shared" si="4"/>
        <v>0.04</v>
      </c>
      <c r="X75" s="257" t="s">
        <v>410</v>
      </c>
      <c r="Y75" s="139">
        <f t="shared" si="5"/>
        <v>0.06</v>
      </c>
      <c r="Z75" s="140">
        <f t="shared" si="6"/>
        <v>4.9999999999999996E-2</v>
      </c>
      <c r="AD75" s="173"/>
    </row>
    <row r="76" spans="3:30" ht="12" x14ac:dyDescent="0.2">
      <c r="C76" s="294"/>
      <c r="D76" s="308" t="s">
        <v>187</v>
      </c>
      <c r="E76" s="313"/>
      <c r="F76" s="313"/>
      <c r="G76" s="44" t="s">
        <v>157</v>
      </c>
      <c r="H76" s="65"/>
      <c r="I76" s="109" t="s">
        <v>135</v>
      </c>
      <c r="J76" s="65"/>
      <c r="K76" s="25" t="s">
        <v>135</v>
      </c>
      <c r="L76" s="195">
        <v>5.0000000000000001E-3</v>
      </c>
      <c r="M76" s="68"/>
      <c r="N76" s="68"/>
      <c r="O76" s="142" t="s">
        <v>402</v>
      </c>
      <c r="P76" s="68"/>
      <c r="Q76" s="25"/>
      <c r="R76" s="195">
        <v>5.0000000000000001E-3</v>
      </c>
      <c r="S76" s="68"/>
      <c r="T76" s="260">
        <v>0</v>
      </c>
      <c r="U76" s="267" t="s">
        <v>452</v>
      </c>
      <c r="V76" s="214">
        <v>2</v>
      </c>
      <c r="W76" s="239">
        <f t="shared" si="4"/>
        <v>5.0000000000000001E-3</v>
      </c>
      <c r="X76" s="261" t="s">
        <v>410</v>
      </c>
      <c r="Y76" s="240">
        <f t="shared" si="5"/>
        <v>5.0000000000000001E-3</v>
      </c>
      <c r="Z76" s="241">
        <f t="shared" si="6"/>
        <v>5.0000000000000001E-3</v>
      </c>
      <c r="AD76" s="170"/>
    </row>
    <row r="77" spans="3:30" ht="12" customHeight="1" x14ac:dyDescent="0.2">
      <c r="C77" s="292" t="s">
        <v>55</v>
      </c>
      <c r="D77" s="311" t="s">
        <v>188</v>
      </c>
      <c r="E77" s="300"/>
      <c r="F77" s="300"/>
      <c r="G77" s="58" t="s">
        <v>157</v>
      </c>
      <c r="H77" s="26"/>
      <c r="I77" s="34" t="s">
        <v>389</v>
      </c>
      <c r="J77" s="26"/>
      <c r="K77" s="144">
        <v>0.5</v>
      </c>
      <c r="L77" s="196">
        <v>0.5</v>
      </c>
      <c r="M77" s="28"/>
      <c r="N77" s="28"/>
      <c r="O77" s="144">
        <v>0.5</v>
      </c>
      <c r="P77" s="28"/>
      <c r="Q77" s="144">
        <v>0.5</v>
      </c>
      <c r="R77" s="196">
        <v>0.5</v>
      </c>
      <c r="S77" s="28"/>
      <c r="T77" s="258" t="s">
        <v>450</v>
      </c>
      <c r="U77" s="265" t="s">
        <v>452</v>
      </c>
      <c r="V77" s="215">
        <v>6</v>
      </c>
      <c r="W77" s="145">
        <f>MIN(I77:R77)</f>
        <v>0.5</v>
      </c>
      <c r="X77" s="259" t="s">
        <v>410</v>
      </c>
      <c r="Y77" s="146">
        <f t="shared" si="5"/>
        <v>0.5</v>
      </c>
      <c r="Z77" s="143">
        <f t="shared" si="6"/>
        <v>0.5</v>
      </c>
      <c r="AD77" s="173"/>
    </row>
    <row r="78" spans="3:30" ht="12" x14ac:dyDescent="0.2">
      <c r="C78" s="293"/>
      <c r="D78" s="301" t="s">
        <v>189</v>
      </c>
      <c r="E78" s="296"/>
      <c r="F78" s="296"/>
      <c r="G78" s="36" t="s">
        <v>157</v>
      </c>
      <c r="H78" s="30"/>
      <c r="I78" s="38" t="s">
        <v>135</v>
      </c>
      <c r="J78" s="30"/>
      <c r="K78" s="17" t="s">
        <v>135</v>
      </c>
      <c r="L78" s="115">
        <v>5.0000000000000001E-3</v>
      </c>
      <c r="M78" s="31"/>
      <c r="N78" s="31"/>
      <c r="O78" s="124" t="s">
        <v>402</v>
      </c>
      <c r="P78" s="31"/>
      <c r="Q78" s="17"/>
      <c r="R78" s="115"/>
      <c r="S78" s="31"/>
      <c r="T78" s="255" t="s">
        <v>135</v>
      </c>
      <c r="U78" s="256" t="s">
        <v>452</v>
      </c>
      <c r="V78" s="167">
        <f t="shared" si="3"/>
        <v>1</v>
      </c>
      <c r="W78" s="264"/>
      <c r="X78" s="257"/>
      <c r="Y78" s="16"/>
      <c r="Z78" s="17"/>
      <c r="AD78" s="170"/>
    </row>
    <row r="79" spans="3:30" ht="12" x14ac:dyDescent="0.2">
      <c r="C79" s="293"/>
      <c r="D79" s="301" t="s">
        <v>190</v>
      </c>
      <c r="E79" s="296"/>
      <c r="F79" s="296"/>
      <c r="G79" s="36" t="s">
        <v>157</v>
      </c>
      <c r="H79" s="30"/>
      <c r="I79" s="38" t="s">
        <v>135</v>
      </c>
      <c r="J79" s="30"/>
      <c r="K79" s="17" t="s">
        <v>135</v>
      </c>
      <c r="L79" s="190">
        <v>8.0000000000000002E-3</v>
      </c>
      <c r="M79" s="31"/>
      <c r="N79" s="31"/>
      <c r="O79" s="124" t="s">
        <v>402</v>
      </c>
      <c r="P79" s="31"/>
      <c r="Q79" s="17"/>
      <c r="R79" s="190"/>
      <c r="S79" s="31"/>
      <c r="T79" s="255" t="s">
        <v>135</v>
      </c>
      <c r="U79" s="256" t="s">
        <v>452</v>
      </c>
      <c r="V79" s="167">
        <f t="shared" si="3"/>
        <v>1</v>
      </c>
      <c r="W79" s="264"/>
      <c r="X79" s="257"/>
      <c r="Y79" s="16"/>
      <c r="Z79" s="17"/>
      <c r="AD79" s="170"/>
    </row>
    <row r="80" spans="3:30" ht="12" x14ac:dyDescent="0.2">
      <c r="C80" s="293"/>
      <c r="D80" s="307" t="s">
        <v>191</v>
      </c>
      <c r="E80" s="298"/>
      <c r="F80" s="298"/>
      <c r="G80" s="71" t="s">
        <v>157</v>
      </c>
      <c r="H80" s="72"/>
      <c r="I80" s="118" t="s">
        <v>135</v>
      </c>
      <c r="J80" s="72"/>
      <c r="K80" s="77" t="s">
        <v>135</v>
      </c>
      <c r="L80" s="147">
        <v>0.1</v>
      </c>
      <c r="M80" s="75"/>
      <c r="N80" s="75"/>
      <c r="O80" s="120" t="s">
        <v>402</v>
      </c>
      <c r="P80" s="75"/>
      <c r="Q80" s="77"/>
      <c r="R80" s="147"/>
      <c r="S80" s="75"/>
      <c r="T80" s="262" t="s">
        <v>135</v>
      </c>
      <c r="U80" s="273" t="s">
        <v>452</v>
      </c>
      <c r="V80" s="227">
        <f t="shared" si="3"/>
        <v>1</v>
      </c>
      <c r="W80" s="270"/>
      <c r="X80" s="263"/>
      <c r="Y80" s="76"/>
      <c r="Z80" s="77"/>
      <c r="AD80" s="170"/>
    </row>
    <row r="81" spans="3:30" ht="12" x14ac:dyDescent="0.2">
      <c r="C81" s="293"/>
      <c r="D81" s="301" t="s">
        <v>192</v>
      </c>
      <c r="E81" s="296"/>
      <c r="F81" s="296"/>
      <c r="G81" s="36" t="s">
        <v>157</v>
      </c>
      <c r="H81" s="100"/>
      <c r="I81" s="101" t="s">
        <v>135</v>
      </c>
      <c r="J81" s="100"/>
      <c r="K81" s="133" t="s">
        <v>135</v>
      </c>
      <c r="L81" s="149">
        <v>0.01</v>
      </c>
      <c r="M81" s="103"/>
      <c r="N81" s="103"/>
      <c r="O81" s="149" t="s">
        <v>402</v>
      </c>
      <c r="P81" s="103"/>
      <c r="Q81" s="133"/>
      <c r="R81" s="149"/>
      <c r="S81" s="103"/>
      <c r="T81" s="268" t="s">
        <v>135</v>
      </c>
      <c r="U81" s="269" t="s">
        <v>452</v>
      </c>
      <c r="V81" s="169">
        <f t="shared" si="3"/>
        <v>1</v>
      </c>
      <c r="W81" s="150"/>
      <c r="X81" s="276"/>
      <c r="Y81" s="105"/>
      <c r="Z81" s="133"/>
      <c r="AD81" s="170"/>
    </row>
    <row r="82" spans="3:30" ht="12" x14ac:dyDescent="0.2">
      <c r="C82" s="293"/>
      <c r="D82" s="301" t="s">
        <v>61</v>
      </c>
      <c r="E82" s="296"/>
      <c r="F82" s="296"/>
      <c r="G82" s="36" t="s">
        <v>157</v>
      </c>
      <c r="H82" s="30"/>
      <c r="I82" s="38" t="s">
        <v>135</v>
      </c>
      <c r="J82" s="30"/>
      <c r="K82" s="17" t="s">
        <v>135</v>
      </c>
      <c r="L82" s="124">
        <v>0.03</v>
      </c>
      <c r="M82" s="31"/>
      <c r="N82" s="31"/>
      <c r="O82" s="124" t="s">
        <v>402</v>
      </c>
      <c r="P82" s="31"/>
      <c r="Q82" s="17"/>
      <c r="R82" s="124"/>
      <c r="S82" s="31"/>
      <c r="T82" s="255" t="s">
        <v>135</v>
      </c>
      <c r="U82" s="256" t="s">
        <v>452</v>
      </c>
      <c r="V82" s="167">
        <f t="shared" si="3"/>
        <v>1</v>
      </c>
      <c r="W82" s="264"/>
      <c r="X82" s="257"/>
      <c r="Y82" s="16"/>
      <c r="Z82" s="17"/>
      <c r="AD82" s="170"/>
    </row>
    <row r="83" spans="3:30" ht="12" x14ac:dyDescent="0.2">
      <c r="C83" s="293"/>
      <c r="D83" s="295" t="s">
        <v>62</v>
      </c>
      <c r="E83" s="296"/>
      <c r="F83" s="296"/>
      <c r="G83" s="36" t="s">
        <v>157</v>
      </c>
      <c r="H83" s="17"/>
      <c r="I83" s="39" t="s">
        <v>135</v>
      </c>
      <c r="J83" s="17"/>
      <c r="K83" s="17" t="s">
        <v>135</v>
      </c>
      <c r="L83" s="156">
        <v>7.0000000000000007E-2</v>
      </c>
      <c r="M83" s="31"/>
      <c r="N83" s="31"/>
      <c r="O83" s="124" t="s">
        <v>402</v>
      </c>
      <c r="P83" s="31"/>
      <c r="Q83" s="17"/>
      <c r="R83" s="156"/>
      <c r="S83" s="31"/>
      <c r="T83" s="264" t="s">
        <v>135</v>
      </c>
      <c r="U83" s="257" t="s">
        <v>452</v>
      </c>
      <c r="V83" s="167">
        <f t="shared" si="3"/>
        <v>1</v>
      </c>
      <c r="W83" s="264"/>
      <c r="X83" s="257"/>
      <c r="Y83" s="16"/>
      <c r="Z83" s="17"/>
      <c r="AD83" s="170"/>
    </row>
    <row r="84" spans="3:30" ht="12" x14ac:dyDescent="0.2">
      <c r="C84" s="293"/>
      <c r="D84" s="297" t="s">
        <v>64</v>
      </c>
      <c r="E84" s="298"/>
      <c r="F84" s="298"/>
      <c r="G84" s="71" t="s">
        <v>157</v>
      </c>
      <c r="H84" s="77"/>
      <c r="I84" s="147">
        <v>0.1</v>
      </c>
      <c r="J84" s="77"/>
      <c r="K84" s="151">
        <v>0.08</v>
      </c>
      <c r="L84" s="151">
        <v>0.42</v>
      </c>
      <c r="M84" s="75"/>
      <c r="N84" s="75"/>
      <c r="O84" s="151">
        <v>0.18</v>
      </c>
      <c r="P84" s="75"/>
      <c r="Q84" s="151">
        <v>0.23</v>
      </c>
      <c r="R84" s="151">
        <v>0.24</v>
      </c>
      <c r="S84" s="75"/>
      <c r="T84" s="270" t="s">
        <v>450</v>
      </c>
      <c r="U84" s="263" t="s">
        <v>452</v>
      </c>
      <c r="V84" s="227">
        <v>6</v>
      </c>
      <c r="W84" s="152">
        <f>MIN(I84:R84)</f>
        <v>0.08</v>
      </c>
      <c r="X84" s="263" t="s">
        <v>410</v>
      </c>
      <c r="Y84" s="153">
        <f>MAX(I84:R84)</f>
        <v>0.42</v>
      </c>
      <c r="Z84" s="151">
        <f t="shared" ref="Z84:Z86" si="7">AVERAGE(I84:R84)</f>
        <v>0.20833333333333334</v>
      </c>
      <c r="AB84" s="175"/>
      <c r="AD84" s="173"/>
    </row>
    <row r="85" spans="3:30" ht="12" x14ac:dyDescent="0.2">
      <c r="C85" s="293"/>
      <c r="D85" s="295" t="s">
        <v>66</v>
      </c>
      <c r="E85" s="296"/>
      <c r="F85" s="296"/>
      <c r="G85" s="36" t="s">
        <v>157</v>
      </c>
      <c r="H85" s="17"/>
      <c r="I85" s="39">
        <v>3.7</v>
      </c>
      <c r="J85" s="17"/>
      <c r="K85" s="50">
        <v>3</v>
      </c>
      <c r="L85" s="50">
        <v>3.5</v>
      </c>
      <c r="M85" s="31"/>
      <c r="N85" s="31"/>
      <c r="O85" s="50">
        <v>5.0999999999999996</v>
      </c>
      <c r="P85" s="31"/>
      <c r="Q85" s="50">
        <v>6.6</v>
      </c>
      <c r="R85" s="50">
        <v>4.9000000000000004</v>
      </c>
      <c r="S85" s="31"/>
      <c r="T85" s="264" t="s">
        <v>450</v>
      </c>
      <c r="U85" s="257" t="s">
        <v>452</v>
      </c>
      <c r="V85" s="167">
        <v>6</v>
      </c>
      <c r="W85" s="154">
        <f t="shared" ref="W85:W86" si="8">MIN(I85:R85)</f>
        <v>3</v>
      </c>
      <c r="X85" s="257" t="s">
        <v>410</v>
      </c>
      <c r="Y85" s="155">
        <f t="shared" ref="Y85:Y86" si="9">MAX(I85:R85)</f>
        <v>6.6</v>
      </c>
      <c r="Z85" s="50">
        <f t="shared" si="7"/>
        <v>4.4666666666666659</v>
      </c>
      <c r="AD85" s="170"/>
    </row>
    <row r="86" spans="3:30" ht="12" x14ac:dyDescent="0.2">
      <c r="C86" s="293"/>
      <c r="D86" s="295" t="s">
        <v>67</v>
      </c>
      <c r="E86" s="296"/>
      <c r="F86" s="296"/>
      <c r="G86" s="36" t="s">
        <v>157</v>
      </c>
      <c r="H86" s="17"/>
      <c r="I86" s="156">
        <v>0.04</v>
      </c>
      <c r="J86" s="17"/>
      <c r="K86" s="124">
        <v>0.04</v>
      </c>
      <c r="L86" s="156">
        <v>0.05</v>
      </c>
      <c r="M86" s="31"/>
      <c r="N86" s="31"/>
      <c r="O86" s="124">
        <v>0.04</v>
      </c>
      <c r="P86" s="31"/>
      <c r="Q86" s="156">
        <v>7.0000000000000007E-2</v>
      </c>
      <c r="R86" s="156">
        <v>0.05</v>
      </c>
      <c r="S86" s="31"/>
      <c r="T86" s="264" t="s">
        <v>450</v>
      </c>
      <c r="U86" s="257" t="s">
        <v>452</v>
      </c>
      <c r="V86" s="167">
        <v>6</v>
      </c>
      <c r="W86" s="179">
        <f t="shared" si="8"/>
        <v>0.04</v>
      </c>
      <c r="X86" s="257" t="s">
        <v>410</v>
      </c>
      <c r="Y86" s="158">
        <f t="shared" si="9"/>
        <v>7.0000000000000007E-2</v>
      </c>
      <c r="Z86" s="156">
        <f t="shared" si="7"/>
        <v>4.8333333333333339E-2</v>
      </c>
      <c r="AD86" s="173"/>
    </row>
    <row r="87" spans="3:30" ht="12" x14ac:dyDescent="0.2">
      <c r="C87" s="294"/>
      <c r="D87" s="295" t="s">
        <v>113</v>
      </c>
      <c r="E87" s="296"/>
      <c r="F87" s="296"/>
      <c r="G87" s="36" t="s">
        <v>157</v>
      </c>
      <c r="H87" s="17"/>
      <c r="I87" s="55" t="s">
        <v>135</v>
      </c>
      <c r="J87" s="17"/>
      <c r="K87" s="17" t="s">
        <v>135</v>
      </c>
      <c r="L87" s="156">
        <v>0.34</v>
      </c>
      <c r="M87" s="31"/>
      <c r="N87" s="31"/>
      <c r="O87" s="124" t="s">
        <v>402</v>
      </c>
      <c r="P87" s="31"/>
      <c r="Q87" s="17"/>
      <c r="R87" s="156"/>
      <c r="S87" s="31"/>
      <c r="T87" s="264" t="s">
        <v>450</v>
      </c>
      <c r="U87" s="257" t="s">
        <v>452</v>
      </c>
      <c r="V87" s="167">
        <f t="shared" si="3"/>
        <v>1</v>
      </c>
      <c r="W87" s="264"/>
      <c r="X87" s="257"/>
      <c r="Y87" s="16"/>
      <c r="Z87" s="17"/>
    </row>
    <row r="88" spans="3:30" ht="12" x14ac:dyDescent="0.2">
      <c r="C88" s="292" t="s">
        <v>70</v>
      </c>
      <c r="D88" s="311" t="s">
        <v>193</v>
      </c>
      <c r="E88" s="300"/>
      <c r="F88" s="300"/>
      <c r="G88" s="58" t="s">
        <v>157</v>
      </c>
      <c r="H88" s="26"/>
      <c r="I88" s="26"/>
      <c r="J88" s="26"/>
      <c r="K88" s="28"/>
      <c r="L88" s="28"/>
      <c r="M88" s="28"/>
      <c r="N88" s="28"/>
      <c r="O88" s="28"/>
      <c r="P88" s="28"/>
      <c r="Q88" s="28"/>
      <c r="R88" s="28"/>
      <c r="S88" s="28"/>
      <c r="T88" s="258" t="s">
        <v>402</v>
      </c>
      <c r="U88" s="265" t="s">
        <v>402</v>
      </c>
      <c r="V88" s="215" t="s">
        <v>402</v>
      </c>
      <c r="W88" s="274"/>
      <c r="X88" s="259"/>
      <c r="Y88" s="29"/>
      <c r="Z88" s="27"/>
    </row>
    <row r="89" spans="3:30" ht="12" x14ac:dyDescent="0.2">
      <c r="C89" s="293"/>
      <c r="D89" s="301" t="s">
        <v>194</v>
      </c>
      <c r="E89" s="296"/>
      <c r="F89" s="296"/>
      <c r="G89" s="36" t="s">
        <v>157</v>
      </c>
      <c r="H89" s="30"/>
      <c r="I89" s="30"/>
      <c r="J89" s="30"/>
      <c r="K89" s="31"/>
      <c r="L89" s="31"/>
      <c r="M89" s="31"/>
      <c r="N89" s="31"/>
      <c r="O89" s="31"/>
      <c r="P89" s="31"/>
      <c r="Q89" s="31"/>
      <c r="R89" s="31"/>
      <c r="S89" s="31"/>
      <c r="T89" s="255" t="s">
        <v>402</v>
      </c>
      <c r="U89" s="256" t="s">
        <v>402</v>
      </c>
      <c r="V89" s="167" t="s">
        <v>402</v>
      </c>
      <c r="W89" s="264"/>
      <c r="X89" s="257"/>
      <c r="Y89" s="16"/>
      <c r="Z89" s="17"/>
    </row>
    <row r="90" spans="3:30" ht="12" x14ac:dyDescent="0.2">
      <c r="C90" s="293"/>
      <c r="D90" s="301" t="s">
        <v>195</v>
      </c>
      <c r="E90" s="296"/>
      <c r="F90" s="296"/>
      <c r="G90" s="36" t="s">
        <v>157</v>
      </c>
      <c r="H90" s="30"/>
      <c r="I90" s="30"/>
      <c r="J90" s="30"/>
      <c r="K90" s="31"/>
      <c r="L90" s="31"/>
      <c r="M90" s="31"/>
      <c r="N90" s="31"/>
      <c r="O90" s="31"/>
      <c r="P90" s="31"/>
      <c r="Q90" s="31"/>
      <c r="R90" s="31"/>
      <c r="S90" s="31"/>
      <c r="T90" s="255" t="s">
        <v>402</v>
      </c>
      <c r="U90" s="256" t="s">
        <v>402</v>
      </c>
      <c r="V90" s="167" t="s">
        <v>402</v>
      </c>
      <c r="W90" s="264"/>
      <c r="X90" s="257"/>
      <c r="Y90" s="16"/>
      <c r="Z90" s="17"/>
    </row>
    <row r="91" spans="3:30" ht="12" x14ac:dyDescent="0.2">
      <c r="C91" s="293"/>
      <c r="D91" s="301" t="s">
        <v>196</v>
      </c>
      <c r="E91" s="296"/>
      <c r="F91" s="296"/>
      <c r="G91" s="36" t="s">
        <v>157</v>
      </c>
      <c r="H91" s="30"/>
      <c r="I91" s="30"/>
      <c r="J91" s="30"/>
      <c r="K91" s="31"/>
      <c r="L91" s="31"/>
      <c r="M91" s="31"/>
      <c r="N91" s="31"/>
      <c r="O91" s="31"/>
      <c r="P91" s="31"/>
      <c r="Q91" s="31"/>
      <c r="R91" s="31"/>
      <c r="S91" s="31"/>
      <c r="T91" s="255" t="s">
        <v>402</v>
      </c>
      <c r="U91" s="256" t="s">
        <v>402</v>
      </c>
      <c r="V91" s="167" t="s">
        <v>402</v>
      </c>
      <c r="W91" s="264"/>
      <c r="X91" s="257"/>
      <c r="Y91" s="16"/>
      <c r="Z91" s="17"/>
    </row>
    <row r="92" spans="3:30" ht="10.5" customHeight="1" x14ac:dyDescent="0.2">
      <c r="C92" s="294"/>
      <c r="D92" s="308" t="s">
        <v>197</v>
      </c>
      <c r="E92" s="303"/>
      <c r="F92" s="303"/>
      <c r="G92" s="44" t="s">
        <v>157</v>
      </c>
      <c r="H92" s="65"/>
      <c r="I92" s="65"/>
      <c r="J92" s="65"/>
      <c r="K92" s="68"/>
      <c r="L92" s="68"/>
      <c r="M92" s="68"/>
      <c r="N92" s="68"/>
      <c r="O92" s="68"/>
      <c r="P92" s="68"/>
      <c r="Q92" s="68"/>
      <c r="R92" s="68"/>
      <c r="S92" s="68"/>
      <c r="T92" s="260" t="s">
        <v>402</v>
      </c>
      <c r="U92" s="267" t="s">
        <v>402</v>
      </c>
      <c r="V92" s="214" t="s">
        <v>402</v>
      </c>
      <c r="W92" s="275"/>
      <c r="X92" s="261"/>
      <c r="Y92" s="24"/>
      <c r="Z92" s="25"/>
    </row>
    <row r="93" spans="3:30" ht="10.5" customHeight="1" x14ac:dyDescent="0.2">
      <c r="C93" s="292" t="s">
        <v>76</v>
      </c>
      <c r="D93" s="311" t="s">
        <v>198</v>
      </c>
      <c r="E93" s="300"/>
      <c r="F93" s="300"/>
      <c r="G93" s="58" t="s">
        <v>157</v>
      </c>
      <c r="H93" s="26"/>
      <c r="I93" s="26"/>
      <c r="J93" s="26"/>
      <c r="K93" s="28"/>
      <c r="L93" s="27" t="s">
        <v>429</v>
      </c>
      <c r="M93" s="27"/>
      <c r="N93" s="27"/>
      <c r="O93" s="27" t="s">
        <v>402</v>
      </c>
      <c r="P93" s="28"/>
      <c r="Q93" s="28"/>
      <c r="R93" s="28"/>
      <c r="S93" s="28"/>
      <c r="T93" s="258">
        <v>0</v>
      </c>
      <c r="U93" s="265" t="s">
        <v>452</v>
      </c>
      <c r="V93" s="215">
        <v>1</v>
      </c>
      <c r="W93" s="274"/>
      <c r="X93" s="259"/>
      <c r="Y93" s="29"/>
      <c r="Z93" s="27"/>
    </row>
    <row r="94" spans="3:30" ht="12" x14ac:dyDescent="0.2">
      <c r="C94" s="293"/>
      <c r="D94" s="301" t="s">
        <v>199</v>
      </c>
      <c r="E94" s="296"/>
      <c r="F94" s="296"/>
      <c r="G94" s="36" t="s">
        <v>157</v>
      </c>
      <c r="H94" s="30"/>
      <c r="I94" s="30"/>
      <c r="J94" s="30"/>
      <c r="K94" s="31"/>
      <c r="L94" s="17" t="s">
        <v>384</v>
      </c>
      <c r="M94" s="17"/>
      <c r="N94" s="17"/>
      <c r="O94" s="17" t="s">
        <v>402</v>
      </c>
      <c r="P94" s="31"/>
      <c r="Q94" s="31"/>
      <c r="R94" s="31"/>
      <c r="S94" s="31"/>
      <c r="T94" s="255">
        <v>0</v>
      </c>
      <c r="U94" s="256" t="s">
        <v>452</v>
      </c>
      <c r="V94" s="167">
        <v>1</v>
      </c>
      <c r="W94" s="264"/>
      <c r="X94" s="257"/>
      <c r="Y94" s="16"/>
      <c r="Z94" s="17"/>
    </row>
    <row r="95" spans="3:30" ht="12" x14ac:dyDescent="0.2">
      <c r="C95" s="293"/>
      <c r="D95" s="301" t="s">
        <v>200</v>
      </c>
      <c r="E95" s="296"/>
      <c r="F95" s="296"/>
      <c r="G95" s="36" t="s">
        <v>157</v>
      </c>
      <c r="H95" s="30"/>
      <c r="I95" s="30"/>
      <c r="J95" s="30"/>
      <c r="K95" s="31"/>
      <c r="L95" s="17" t="s">
        <v>429</v>
      </c>
      <c r="M95" s="17"/>
      <c r="N95" s="17"/>
      <c r="O95" s="17" t="s">
        <v>402</v>
      </c>
      <c r="P95" s="31"/>
      <c r="Q95" s="31"/>
      <c r="R95" s="31"/>
      <c r="S95" s="31"/>
      <c r="T95" s="255">
        <v>0</v>
      </c>
      <c r="U95" s="256" t="s">
        <v>452</v>
      </c>
      <c r="V95" s="167">
        <v>1</v>
      </c>
      <c r="W95" s="264"/>
      <c r="X95" s="257"/>
      <c r="Y95" s="16"/>
      <c r="Z95" s="17"/>
    </row>
    <row r="96" spans="3:30" ht="12" x14ac:dyDescent="0.2">
      <c r="C96" s="293"/>
      <c r="D96" s="307" t="s">
        <v>201</v>
      </c>
      <c r="E96" s="298"/>
      <c r="F96" s="298"/>
      <c r="G96" s="71" t="s">
        <v>157</v>
      </c>
      <c r="H96" s="72"/>
      <c r="I96" s="72"/>
      <c r="J96" s="72"/>
      <c r="K96" s="75"/>
      <c r="L96" s="77" t="s">
        <v>430</v>
      </c>
      <c r="M96" s="77"/>
      <c r="N96" s="77"/>
      <c r="O96" s="77" t="s">
        <v>402</v>
      </c>
      <c r="P96" s="75"/>
      <c r="Q96" s="75"/>
      <c r="R96" s="75"/>
      <c r="S96" s="75"/>
      <c r="T96" s="262">
        <v>0</v>
      </c>
      <c r="U96" s="273" t="s">
        <v>452</v>
      </c>
      <c r="V96" s="227">
        <v>1</v>
      </c>
      <c r="W96" s="270"/>
      <c r="X96" s="263"/>
      <c r="Y96" s="76"/>
      <c r="Z96" s="77"/>
    </row>
    <row r="97" spans="3:26" ht="12" x14ac:dyDescent="0.2">
      <c r="C97" s="293"/>
      <c r="D97" s="301" t="s">
        <v>202</v>
      </c>
      <c r="E97" s="296"/>
      <c r="F97" s="296"/>
      <c r="G97" s="36" t="s">
        <v>157</v>
      </c>
      <c r="H97" s="30"/>
      <c r="I97" s="30"/>
      <c r="J97" s="30"/>
      <c r="K97" s="31"/>
      <c r="L97" s="17" t="s">
        <v>431</v>
      </c>
      <c r="M97" s="17"/>
      <c r="N97" s="17"/>
      <c r="O97" s="17" t="s">
        <v>402</v>
      </c>
      <c r="P97" s="31"/>
      <c r="Q97" s="31"/>
      <c r="R97" s="31"/>
      <c r="S97" s="31"/>
      <c r="T97" s="255">
        <v>0</v>
      </c>
      <c r="U97" s="256" t="s">
        <v>452</v>
      </c>
      <c r="V97" s="167">
        <v>1</v>
      </c>
      <c r="W97" s="264"/>
      <c r="X97" s="257"/>
      <c r="Y97" s="16"/>
      <c r="Z97" s="17"/>
    </row>
    <row r="98" spans="3:26" ht="12" x14ac:dyDescent="0.2">
      <c r="C98" s="293"/>
      <c r="D98" s="301" t="s">
        <v>203</v>
      </c>
      <c r="E98" s="296"/>
      <c r="F98" s="296"/>
      <c r="G98" s="36" t="s">
        <v>157</v>
      </c>
      <c r="H98" s="30"/>
      <c r="I98" s="30"/>
      <c r="J98" s="30"/>
      <c r="K98" s="31"/>
      <c r="L98" s="17" t="s">
        <v>385</v>
      </c>
      <c r="M98" s="17"/>
      <c r="N98" s="17"/>
      <c r="O98" s="201" t="s">
        <v>402</v>
      </c>
      <c r="P98" s="203"/>
      <c r="Q98" s="31"/>
      <c r="R98" s="31"/>
      <c r="S98" s="31"/>
      <c r="T98" s="255">
        <v>0</v>
      </c>
      <c r="U98" s="256" t="s">
        <v>452</v>
      </c>
      <c r="V98" s="167">
        <v>1</v>
      </c>
      <c r="W98" s="264"/>
      <c r="X98" s="257"/>
      <c r="Y98" s="16"/>
      <c r="Z98" s="17"/>
    </row>
    <row r="99" spans="3:26" ht="12" x14ac:dyDescent="0.2">
      <c r="C99" s="293"/>
      <c r="D99" s="301" t="s">
        <v>204</v>
      </c>
      <c r="E99" s="296"/>
      <c r="F99" s="296"/>
      <c r="G99" s="36" t="s">
        <v>157</v>
      </c>
      <c r="H99" s="30"/>
      <c r="I99" s="30"/>
      <c r="J99" s="30"/>
      <c r="K99" s="31"/>
      <c r="L99" s="17" t="s">
        <v>378</v>
      </c>
      <c r="M99" s="17"/>
      <c r="N99" s="17"/>
      <c r="O99" s="201" t="s">
        <v>402</v>
      </c>
      <c r="P99" s="203"/>
      <c r="Q99" s="31"/>
      <c r="R99" s="31"/>
      <c r="S99" s="31"/>
      <c r="T99" s="255">
        <v>0</v>
      </c>
      <c r="U99" s="256" t="s">
        <v>452</v>
      </c>
      <c r="V99" s="167">
        <v>1</v>
      </c>
      <c r="W99" s="264"/>
      <c r="X99" s="257"/>
      <c r="Y99" s="16"/>
      <c r="Z99" s="17"/>
    </row>
    <row r="100" spans="3:26" ht="12" x14ac:dyDescent="0.2">
      <c r="C100" s="293"/>
      <c r="D100" s="307" t="s">
        <v>205</v>
      </c>
      <c r="E100" s="298"/>
      <c r="F100" s="298"/>
      <c r="G100" s="71" t="s">
        <v>157</v>
      </c>
      <c r="H100" s="72"/>
      <c r="I100" s="72"/>
      <c r="J100" s="72"/>
      <c r="K100" s="75"/>
      <c r="L100" s="77" t="s">
        <v>384</v>
      </c>
      <c r="M100" s="77"/>
      <c r="N100" s="77"/>
      <c r="O100" s="206" t="s">
        <v>402</v>
      </c>
      <c r="P100" s="205"/>
      <c r="Q100" s="75"/>
      <c r="R100" s="75"/>
      <c r="S100" s="75"/>
      <c r="T100" s="262">
        <v>0</v>
      </c>
      <c r="U100" s="273" t="s">
        <v>452</v>
      </c>
      <c r="V100" s="227">
        <v>1</v>
      </c>
      <c r="W100" s="270"/>
      <c r="X100" s="263"/>
      <c r="Y100" s="76"/>
      <c r="Z100" s="77"/>
    </row>
    <row r="101" spans="3:26" ht="12" x14ac:dyDescent="0.2">
      <c r="C101" s="293"/>
      <c r="D101" s="301" t="s">
        <v>206</v>
      </c>
      <c r="E101" s="296"/>
      <c r="F101" s="296"/>
      <c r="G101" s="36" t="s">
        <v>157</v>
      </c>
      <c r="H101" s="30"/>
      <c r="I101" s="30"/>
      <c r="J101" s="30"/>
      <c r="K101" s="31"/>
      <c r="L101" s="17" t="s">
        <v>384</v>
      </c>
      <c r="M101" s="17"/>
      <c r="N101" s="17"/>
      <c r="O101" s="201" t="s">
        <v>402</v>
      </c>
      <c r="P101" s="203"/>
      <c r="Q101" s="31"/>
      <c r="R101" s="31"/>
      <c r="S101" s="31"/>
      <c r="T101" s="255">
        <v>0</v>
      </c>
      <c r="U101" s="256" t="s">
        <v>452</v>
      </c>
      <c r="V101" s="167">
        <v>1</v>
      </c>
      <c r="W101" s="264"/>
      <c r="X101" s="257"/>
      <c r="Y101" s="16"/>
      <c r="Z101" s="17"/>
    </row>
    <row r="102" spans="3:26" ht="12" x14ac:dyDescent="0.2">
      <c r="C102" s="293"/>
      <c r="D102" s="301" t="s">
        <v>207</v>
      </c>
      <c r="E102" s="296"/>
      <c r="F102" s="296"/>
      <c r="G102" s="36" t="s">
        <v>157</v>
      </c>
      <c r="H102" s="30"/>
      <c r="I102" s="30"/>
      <c r="J102" s="30"/>
      <c r="K102" s="31"/>
      <c r="L102" s="17" t="s">
        <v>384</v>
      </c>
      <c r="M102" s="17"/>
      <c r="N102" s="17"/>
      <c r="O102" s="201" t="s">
        <v>402</v>
      </c>
      <c r="P102" s="203"/>
      <c r="Q102" s="31"/>
      <c r="R102" s="31"/>
      <c r="S102" s="31"/>
      <c r="T102" s="255">
        <v>0</v>
      </c>
      <c r="U102" s="256" t="s">
        <v>452</v>
      </c>
      <c r="V102" s="167">
        <v>1</v>
      </c>
      <c r="W102" s="264"/>
      <c r="X102" s="257"/>
      <c r="Y102" s="16"/>
      <c r="Z102" s="17"/>
    </row>
    <row r="103" spans="3:26" ht="12" x14ac:dyDescent="0.2">
      <c r="C103" s="293"/>
      <c r="D103" s="301" t="s">
        <v>208</v>
      </c>
      <c r="E103" s="296"/>
      <c r="F103" s="296"/>
      <c r="G103" s="36" t="s">
        <v>157</v>
      </c>
      <c r="H103" s="30"/>
      <c r="I103" s="30"/>
      <c r="J103" s="30"/>
      <c r="K103" s="31"/>
      <c r="L103" s="17" t="s">
        <v>431</v>
      </c>
      <c r="M103" s="17"/>
      <c r="N103" s="17"/>
      <c r="O103" s="201" t="s">
        <v>402</v>
      </c>
      <c r="P103" s="203"/>
      <c r="Q103" s="31"/>
      <c r="R103" s="31"/>
      <c r="S103" s="31"/>
      <c r="T103" s="255">
        <v>0</v>
      </c>
      <c r="U103" s="256" t="s">
        <v>452</v>
      </c>
      <c r="V103" s="167">
        <v>1</v>
      </c>
      <c r="W103" s="264"/>
      <c r="X103" s="257"/>
      <c r="Y103" s="16"/>
      <c r="Z103" s="17"/>
    </row>
    <row r="104" spans="3:26" ht="12" x14ac:dyDescent="0.2">
      <c r="C104" s="293"/>
      <c r="D104" s="301" t="s">
        <v>209</v>
      </c>
      <c r="E104" s="304"/>
      <c r="F104" s="304"/>
      <c r="G104" s="71" t="s">
        <v>157</v>
      </c>
      <c r="H104" s="72"/>
      <c r="I104" s="72"/>
      <c r="J104" s="72"/>
      <c r="K104" s="75"/>
      <c r="L104" s="77" t="s">
        <v>386</v>
      </c>
      <c r="M104" s="77"/>
      <c r="N104" s="77"/>
      <c r="O104" s="206" t="s">
        <v>402</v>
      </c>
      <c r="P104" s="205"/>
      <c r="Q104" s="75"/>
      <c r="R104" s="75"/>
      <c r="S104" s="75"/>
      <c r="T104" s="262">
        <v>0</v>
      </c>
      <c r="U104" s="273" t="s">
        <v>452</v>
      </c>
      <c r="V104" s="227">
        <v>1</v>
      </c>
      <c r="W104" s="270"/>
      <c r="X104" s="263"/>
      <c r="Y104" s="76"/>
      <c r="Z104" s="77"/>
    </row>
    <row r="105" spans="3:26" ht="12" x14ac:dyDescent="0.2">
      <c r="C105" s="293"/>
      <c r="D105" s="305" t="s">
        <v>210</v>
      </c>
      <c r="E105" s="306"/>
      <c r="F105" s="306"/>
      <c r="G105" s="36" t="s">
        <v>157</v>
      </c>
      <c r="H105" s="30"/>
      <c r="I105" s="30"/>
      <c r="J105" s="30"/>
      <c r="K105" s="31"/>
      <c r="L105" s="17" t="s">
        <v>431</v>
      </c>
      <c r="M105" s="17"/>
      <c r="N105" s="17"/>
      <c r="O105" s="201" t="s">
        <v>402</v>
      </c>
      <c r="P105" s="203"/>
      <c r="Q105" s="31"/>
      <c r="R105" s="31"/>
      <c r="S105" s="31"/>
      <c r="T105" s="255">
        <v>0</v>
      </c>
      <c r="U105" s="256" t="s">
        <v>452</v>
      </c>
      <c r="V105" s="167">
        <v>1</v>
      </c>
      <c r="W105" s="264"/>
      <c r="X105" s="257"/>
      <c r="Y105" s="16"/>
      <c r="Z105" s="17"/>
    </row>
    <row r="106" spans="3:26" ht="12" x14ac:dyDescent="0.2">
      <c r="C106" s="293"/>
      <c r="D106" s="301" t="s">
        <v>211</v>
      </c>
      <c r="E106" s="296"/>
      <c r="F106" s="296"/>
      <c r="G106" s="36" t="s">
        <v>157</v>
      </c>
      <c r="H106" s="30"/>
      <c r="I106" s="30"/>
      <c r="J106" s="30"/>
      <c r="K106" s="31"/>
      <c r="L106" s="17" t="s">
        <v>382</v>
      </c>
      <c r="M106" s="17"/>
      <c r="N106" s="17"/>
      <c r="O106" s="201" t="s">
        <v>402</v>
      </c>
      <c r="P106" s="203"/>
      <c r="Q106" s="31"/>
      <c r="R106" s="31"/>
      <c r="S106" s="31"/>
      <c r="T106" s="255">
        <v>0</v>
      </c>
      <c r="U106" s="256" t="s">
        <v>452</v>
      </c>
      <c r="V106" s="167">
        <v>1</v>
      </c>
      <c r="W106" s="264"/>
      <c r="X106" s="257"/>
      <c r="Y106" s="16"/>
      <c r="Z106" s="17"/>
    </row>
    <row r="107" spans="3:26" ht="12" x14ac:dyDescent="0.2">
      <c r="C107" s="293"/>
      <c r="D107" s="301" t="s">
        <v>212</v>
      </c>
      <c r="E107" s="296"/>
      <c r="F107" s="296"/>
      <c r="G107" s="36" t="s">
        <v>157</v>
      </c>
      <c r="H107" s="30"/>
      <c r="I107" s="30"/>
      <c r="J107" s="30"/>
      <c r="K107" s="31"/>
      <c r="L107" s="17" t="s">
        <v>431</v>
      </c>
      <c r="M107" s="17"/>
      <c r="N107" s="17"/>
      <c r="O107" s="201" t="s">
        <v>402</v>
      </c>
      <c r="P107" s="203"/>
      <c r="Q107" s="31"/>
      <c r="R107" s="31"/>
      <c r="S107" s="31"/>
      <c r="T107" s="255">
        <v>0</v>
      </c>
      <c r="U107" s="256" t="s">
        <v>452</v>
      </c>
      <c r="V107" s="167">
        <v>1</v>
      </c>
      <c r="W107" s="264"/>
      <c r="X107" s="257"/>
      <c r="Y107" s="16"/>
      <c r="Z107" s="17"/>
    </row>
    <row r="108" spans="3:26" ht="12" x14ac:dyDescent="0.2">
      <c r="C108" s="293"/>
      <c r="D108" s="301" t="s">
        <v>213</v>
      </c>
      <c r="E108" s="296"/>
      <c r="F108" s="296"/>
      <c r="G108" s="71" t="s">
        <v>157</v>
      </c>
      <c r="H108" s="72"/>
      <c r="I108" s="72"/>
      <c r="J108" s="72"/>
      <c r="K108" s="75"/>
      <c r="L108" s="77" t="s">
        <v>432</v>
      </c>
      <c r="M108" s="77"/>
      <c r="N108" s="77"/>
      <c r="O108" s="206" t="s">
        <v>402</v>
      </c>
      <c r="P108" s="205"/>
      <c r="Q108" s="75"/>
      <c r="R108" s="75"/>
      <c r="S108" s="75"/>
      <c r="T108" s="262">
        <v>0</v>
      </c>
      <c r="U108" s="273" t="s">
        <v>452</v>
      </c>
      <c r="V108" s="227">
        <v>1</v>
      </c>
      <c r="W108" s="270"/>
      <c r="X108" s="263"/>
      <c r="Y108" s="76"/>
      <c r="Z108" s="77"/>
    </row>
    <row r="109" spans="3:26" ht="12" x14ac:dyDescent="0.2">
      <c r="C109" s="293"/>
      <c r="D109" s="305" t="s">
        <v>214</v>
      </c>
      <c r="E109" s="306"/>
      <c r="F109" s="306"/>
      <c r="G109" s="36" t="s">
        <v>157</v>
      </c>
      <c r="H109" s="30"/>
      <c r="I109" s="30"/>
      <c r="J109" s="30"/>
      <c r="K109" s="31"/>
      <c r="L109" s="17" t="s">
        <v>433</v>
      </c>
      <c r="M109" s="17"/>
      <c r="N109" s="17"/>
      <c r="O109" s="201" t="s">
        <v>402</v>
      </c>
      <c r="P109" s="203"/>
      <c r="Q109" s="31"/>
      <c r="R109" s="31"/>
      <c r="S109" s="31"/>
      <c r="T109" s="255">
        <v>0</v>
      </c>
      <c r="U109" s="256" t="s">
        <v>452</v>
      </c>
      <c r="V109" s="167">
        <v>1</v>
      </c>
      <c r="W109" s="264"/>
      <c r="X109" s="257"/>
      <c r="Y109" s="16"/>
      <c r="Z109" s="17"/>
    </row>
    <row r="110" spans="3:26" ht="12" x14ac:dyDescent="0.2">
      <c r="C110" s="293"/>
      <c r="D110" s="301" t="s">
        <v>215</v>
      </c>
      <c r="E110" s="296"/>
      <c r="F110" s="296"/>
      <c r="G110" s="36" t="s">
        <v>157</v>
      </c>
      <c r="H110" s="30"/>
      <c r="I110" s="30"/>
      <c r="J110" s="30"/>
      <c r="K110" s="31"/>
      <c r="L110" s="17" t="s">
        <v>434</v>
      </c>
      <c r="M110" s="17"/>
      <c r="N110" s="17"/>
      <c r="O110" s="201" t="s">
        <v>402</v>
      </c>
      <c r="P110" s="203"/>
      <c r="Q110" s="31"/>
      <c r="R110" s="31"/>
      <c r="S110" s="31"/>
      <c r="T110" s="255">
        <v>0</v>
      </c>
      <c r="U110" s="256" t="s">
        <v>452</v>
      </c>
      <c r="V110" s="167">
        <v>1</v>
      </c>
      <c r="W110" s="264"/>
      <c r="X110" s="257"/>
      <c r="Y110" s="16"/>
      <c r="Z110" s="17"/>
    </row>
    <row r="111" spans="3:26" ht="12" x14ac:dyDescent="0.2">
      <c r="C111" s="293"/>
      <c r="D111" s="301" t="s">
        <v>216</v>
      </c>
      <c r="E111" s="296"/>
      <c r="F111" s="296"/>
      <c r="G111" s="36" t="s">
        <v>157</v>
      </c>
      <c r="H111" s="30"/>
      <c r="I111" s="30"/>
      <c r="J111" s="30"/>
      <c r="K111" s="31"/>
      <c r="L111" s="115">
        <v>6.0000000000000001E-3</v>
      </c>
      <c r="M111" s="17"/>
      <c r="N111" s="17"/>
      <c r="O111" s="207" t="s">
        <v>402</v>
      </c>
      <c r="P111" s="203"/>
      <c r="Q111" s="31"/>
      <c r="R111" s="31"/>
      <c r="S111" s="31"/>
      <c r="T111" s="255">
        <v>0</v>
      </c>
      <c r="U111" s="256" t="s">
        <v>452</v>
      </c>
      <c r="V111" s="167">
        <v>1</v>
      </c>
      <c r="W111" s="264"/>
      <c r="X111" s="257"/>
      <c r="Y111" s="16"/>
      <c r="Z111" s="17"/>
    </row>
    <row r="112" spans="3:26" ht="12" x14ac:dyDescent="0.2">
      <c r="C112" s="293"/>
      <c r="D112" s="307" t="s">
        <v>217</v>
      </c>
      <c r="E112" s="298"/>
      <c r="F112" s="298"/>
      <c r="G112" s="71" t="s">
        <v>157</v>
      </c>
      <c r="H112" s="72"/>
      <c r="I112" s="72"/>
      <c r="J112" s="72"/>
      <c r="K112" s="75"/>
      <c r="L112" s="199">
        <v>1.6E-2</v>
      </c>
      <c r="M112" s="77"/>
      <c r="N112" s="77"/>
      <c r="O112" s="250" t="s">
        <v>402</v>
      </c>
      <c r="P112" s="205"/>
      <c r="Q112" s="75"/>
      <c r="R112" s="75"/>
      <c r="S112" s="75"/>
      <c r="T112" s="262">
        <v>0</v>
      </c>
      <c r="U112" s="273" t="s">
        <v>452</v>
      </c>
      <c r="V112" s="227">
        <v>1</v>
      </c>
      <c r="W112" s="270"/>
      <c r="X112" s="263"/>
      <c r="Y112" s="76"/>
      <c r="Z112" s="77"/>
    </row>
    <row r="113" spans="3:26" ht="12" x14ac:dyDescent="0.2">
      <c r="C113" s="293"/>
      <c r="D113" s="301" t="s">
        <v>218</v>
      </c>
      <c r="E113" s="296"/>
      <c r="F113" s="296"/>
      <c r="G113" s="36" t="s">
        <v>157</v>
      </c>
      <c r="H113" s="30"/>
      <c r="I113" s="30"/>
      <c r="J113" s="30"/>
      <c r="K113" s="31"/>
      <c r="L113" s="17" t="s">
        <v>435</v>
      </c>
      <c r="M113" s="17"/>
      <c r="N113" s="17"/>
      <c r="O113" s="201" t="s">
        <v>402</v>
      </c>
      <c r="P113" s="203"/>
      <c r="Q113" s="31"/>
      <c r="R113" s="31"/>
      <c r="S113" s="31"/>
      <c r="T113" s="255">
        <v>0</v>
      </c>
      <c r="U113" s="256" t="s">
        <v>452</v>
      </c>
      <c r="V113" s="167">
        <v>1</v>
      </c>
      <c r="W113" s="264"/>
      <c r="X113" s="257"/>
      <c r="Y113" s="16"/>
      <c r="Z113" s="17"/>
    </row>
    <row r="114" spans="3:26" ht="12" x14ac:dyDescent="0.2">
      <c r="C114" s="293"/>
      <c r="D114" s="301" t="s">
        <v>219</v>
      </c>
      <c r="E114" s="304"/>
      <c r="F114" s="304"/>
      <c r="G114" s="36" t="s">
        <v>157</v>
      </c>
      <c r="H114" s="30"/>
      <c r="I114" s="30"/>
      <c r="J114" s="30"/>
      <c r="K114" s="31"/>
      <c r="L114" s="17">
        <v>5.0000000000000001E-4</v>
      </c>
      <c r="M114" s="17"/>
      <c r="N114" s="17"/>
      <c r="O114" s="201" t="s">
        <v>402</v>
      </c>
      <c r="P114" s="203"/>
      <c r="Q114" s="31"/>
      <c r="R114" s="31"/>
      <c r="S114" s="31"/>
      <c r="T114" s="255">
        <v>0</v>
      </c>
      <c r="U114" s="256" t="s">
        <v>452</v>
      </c>
      <c r="V114" s="167">
        <v>1</v>
      </c>
      <c r="W114" s="264"/>
      <c r="X114" s="257"/>
      <c r="Y114" s="16"/>
      <c r="Z114" s="17"/>
    </row>
    <row r="115" spans="3:26" ht="12" x14ac:dyDescent="0.2">
      <c r="C115" s="293"/>
      <c r="D115" s="301" t="s">
        <v>100</v>
      </c>
      <c r="E115" s="304"/>
      <c r="F115" s="304"/>
      <c r="G115" s="36" t="s">
        <v>157</v>
      </c>
      <c r="H115" s="30"/>
      <c r="I115" s="30"/>
      <c r="J115" s="30"/>
      <c r="K115" s="31"/>
      <c r="L115" s="17" t="s">
        <v>381</v>
      </c>
      <c r="M115" s="17"/>
      <c r="N115" s="17"/>
      <c r="O115" s="201" t="s">
        <v>402</v>
      </c>
      <c r="P115" s="203"/>
      <c r="Q115" s="31"/>
      <c r="R115" s="31"/>
      <c r="S115" s="31"/>
      <c r="T115" s="255">
        <v>0</v>
      </c>
      <c r="U115" s="256" t="s">
        <v>452</v>
      </c>
      <c r="V115" s="167">
        <v>1</v>
      </c>
      <c r="W115" s="264"/>
      <c r="X115" s="257"/>
      <c r="Y115" s="16"/>
      <c r="Z115" s="17"/>
    </row>
    <row r="116" spans="3:26" ht="12" x14ac:dyDescent="0.2">
      <c r="C116" s="293"/>
      <c r="D116" s="309" t="s">
        <v>220</v>
      </c>
      <c r="E116" s="310"/>
      <c r="F116" s="310"/>
      <c r="G116" s="71" t="s">
        <v>157</v>
      </c>
      <c r="H116" s="72"/>
      <c r="I116" s="72"/>
      <c r="J116" s="72"/>
      <c r="K116" s="75"/>
      <c r="L116" s="77" t="s">
        <v>436</v>
      </c>
      <c r="M116" s="77"/>
      <c r="N116" s="77"/>
      <c r="O116" s="206" t="s">
        <v>402</v>
      </c>
      <c r="P116" s="205"/>
      <c r="Q116" s="75"/>
      <c r="R116" s="75"/>
      <c r="S116" s="75"/>
      <c r="T116" s="262">
        <v>0</v>
      </c>
      <c r="U116" s="273" t="s">
        <v>452</v>
      </c>
      <c r="V116" s="227">
        <v>1</v>
      </c>
      <c r="W116" s="270"/>
      <c r="X116" s="263"/>
      <c r="Y116" s="76"/>
      <c r="Z116" s="77"/>
    </row>
    <row r="117" spans="3:26" ht="12" x14ac:dyDescent="0.2">
      <c r="C117" s="293"/>
      <c r="D117" s="301" t="s">
        <v>221</v>
      </c>
      <c r="E117" s="304"/>
      <c r="F117" s="304"/>
      <c r="G117" s="36" t="s">
        <v>157</v>
      </c>
      <c r="H117" s="30"/>
      <c r="I117" s="30"/>
      <c r="J117" s="30"/>
      <c r="K117" s="31"/>
      <c r="L117" s="156">
        <v>0.02</v>
      </c>
      <c r="M117" s="124"/>
      <c r="N117" s="124"/>
      <c r="O117" s="210" t="s">
        <v>402</v>
      </c>
      <c r="P117" s="203"/>
      <c r="Q117" s="31"/>
      <c r="R117" s="31"/>
      <c r="S117" s="31"/>
      <c r="T117" s="255">
        <v>0</v>
      </c>
      <c r="U117" s="256" t="s">
        <v>452</v>
      </c>
      <c r="V117" s="167">
        <v>1</v>
      </c>
      <c r="W117" s="264"/>
      <c r="X117" s="257"/>
      <c r="Y117" s="16"/>
      <c r="Z117" s="17"/>
    </row>
    <row r="118" spans="3:26" ht="12" x14ac:dyDescent="0.2">
      <c r="C118" s="293"/>
      <c r="D118" s="301" t="s">
        <v>222</v>
      </c>
      <c r="E118" s="296"/>
      <c r="F118" s="296"/>
      <c r="G118" s="36" t="s">
        <v>157</v>
      </c>
      <c r="H118" s="30"/>
      <c r="I118" s="30"/>
      <c r="J118" s="30"/>
      <c r="K118" s="31"/>
      <c r="L118" s="126">
        <v>2.0000000000000001E-4</v>
      </c>
      <c r="M118" s="126"/>
      <c r="N118" s="126"/>
      <c r="O118" s="208" t="s">
        <v>402</v>
      </c>
      <c r="P118" s="203"/>
      <c r="Q118" s="31"/>
      <c r="R118" s="31"/>
      <c r="S118" s="31"/>
      <c r="T118" s="255">
        <v>0</v>
      </c>
      <c r="U118" s="256" t="s">
        <v>452</v>
      </c>
      <c r="V118" s="167">
        <v>1</v>
      </c>
      <c r="W118" s="264"/>
      <c r="X118" s="257"/>
      <c r="Y118" s="16"/>
      <c r="Z118" s="17"/>
    </row>
    <row r="119" spans="3:26" ht="12" x14ac:dyDescent="0.2">
      <c r="C119" s="293"/>
      <c r="D119" s="301" t="s">
        <v>397</v>
      </c>
      <c r="E119" s="304"/>
      <c r="F119" s="304"/>
      <c r="G119" s="36" t="s">
        <v>21</v>
      </c>
      <c r="H119" s="30"/>
      <c r="I119" s="30"/>
      <c r="J119" s="30"/>
      <c r="K119" s="31"/>
      <c r="L119" s="160">
        <v>2.4000000000000001E-5</v>
      </c>
      <c r="M119" s="17"/>
      <c r="N119" s="17"/>
      <c r="O119" s="212" t="s">
        <v>402</v>
      </c>
      <c r="P119" s="203"/>
      <c r="Q119" s="31"/>
      <c r="R119" s="31"/>
      <c r="S119" s="31"/>
      <c r="T119" s="255">
        <v>1</v>
      </c>
      <c r="U119" s="256" t="s">
        <v>452</v>
      </c>
      <c r="V119" s="167">
        <v>1</v>
      </c>
      <c r="W119" s="264"/>
      <c r="X119" s="257"/>
      <c r="Y119" s="16"/>
      <c r="Z119" s="17"/>
    </row>
    <row r="120" spans="3:26" ht="12" x14ac:dyDescent="0.2">
      <c r="C120" s="293"/>
      <c r="D120" s="301" t="s">
        <v>398</v>
      </c>
      <c r="E120" s="304"/>
      <c r="F120" s="304"/>
      <c r="G120" s="36" t="s">
        <v>21</v>
      </c>
      <c r="H120" s="30"/>
      <c r="I120" s="30"/>
      <c r="J120" s="30"/>
      <c r="K120" s="31"/>
      <c r="L120" s="160">
        <v>1.0000000000000001E-5</v>
      </c>
      <c r="M120" s="160"/>
      <c r="N120" s="160"/>
      <c r="O120" s="212" t="s">
        <v>402</v>
      </c>
      <c r="P120" s="203"/>
      <c r="Q120" s="31"/>
      <c r="R120" s="31"/>
      <c r="S120" s="31"/>
      <c r="T120" s="264" t="s">
        <v>450</v>
      </c>
      <c r="U120" s="257" t="s">
        <v>452</v>
      </c>
      <c r="V120" s="167">
        <v>1</v>
      </c>
      <c r="W120" s="161"/>
      <c r="X120" s="162"/>
      <c r="Y120" s="323"/>
      <c r="Z120" s="31"/>
    </row>
    <row r="121" spans="3:26" ht="12" x14ac:dyDescent="0.2">
      <c r="C121" s="293"/>
      <c r="D121" s="301" t="s">
        <v>399</v>
      </c>
      <c r="E121" s="304"/>
      <c r="F121" s="304"/>
      <c r="G121" s="36" t="s">
        <v>21</v>
      </c>
      <c r="H121" s="30"/>
      <c r="I121" s="30"/>
      <c r="J121" s="30"/>
      <c r="K121" s="31"/>
      <c r="L121" s="160">
        <v>6.9999999999999999E-6</v>
      </c>
      <c r="M121" s="160"/>
      <c r="N121" s="160"/>
      <c r="O121" s="212" t="s">
        <v>402</v>
      </c>
      <c r="P121" s="203"/>
      <c r="Q121" s="31"/>
      <c r="R121" s="31"/>
      <c r="S121" s="31"/>
      <c r="T121" s="264" t="s">
        <v>450</v>
      </c>
      <c r="U121" s="257" t="s">
        <v>452</v>
      </c>
      <c r="V121" s="167">
        <v>1</v>
      </c>
      <c r="W121" s="161"/>
      <c r="X121" s="162"/>
      <c r="Y121" s="323"/>
      <c r="Z121" s="31"/>
    </row>
    <row r="122" spans="3:26" ht="12" x14ac:dyDescent="0.2">
      <c r="C122" s="293"/>
      <c r="D122" s="301" t="s">
        <v>400</v>
      </c>
      <c r="E122" s="304"/>
      <c r="F122" s="304"/>
      <c r="G122" s="36" t="s">
        <v>21</v>
      </c>
      <c r="H122" s="30"/>
      <c r="I122" s="30"/>
      <c r="J122" s="30"/>
      <c r="K122" s="31"/>
      <c r="L122" s="160">
        <v>1.4E-5</v>
      </c>
      <c r="M122" s="160"/>
      <c r="N122" s="160"/>
      <c r="O122" s="212" t="s">
        <v>402</v>
      </c>
      <c r="P122" s="203"/>
      <c r="Q122" s="31"/>
      <c r="R122" s="31"/>
      <c r="S122" s="31"/>
      <c r="T122" s="264" t="s">
        <v>450</v>
      </c>
      <c r="U122" s="257" t="s">
        <v>452</v>
      </c>
      <c r="V122" s="167">
        <v>1</v>
      </c>
      <c r="W122" s="161"/>
      <c r="X122" s="162"/>
      <c r="Y122" s="323"/>
      <c r="Z122" s="31"/>
    </row>
    <row r="123" spans="3:26" ht="12" x14ac:dyDescent="0.2">
      <c r="C123" s="293"/>
      <c r="D123" s="301" t="s">
        <v>401</v>
      </c>
      <c r="E123" s="304"/>
      <c r="F123" s="304"/>
      <c r="G123" s="36" t="s">
        <v>21</v>
      </c>
      <c r="H123" s="30"/>
      <c r="I123" s="30"/>
      <c r="J123" s="30"/>
      <c r="K123" s="31"/>
      <c r="L123" s="160">
        <v>1.2999999999999999E-5</v>
      </c>
      <c r="M123" s="160"/>
      <c r="N123" s="160"/>
      <c r="O123" s="212" t="s">
        <v>402</v>
      </c>
      <c r="P123" s="203"/>
      <c r="Q123" s="31"/>
      <c r="R123" s="31"/>
      <c r="S123" s="31"/>
      <c r="T123" s="264" t="s">
        <v>450</v>
      </c>
      <c r="U123" s="257" t="s">
        <v>452</v>
      </c>
      <c r="V123" s="167">
        <v>1</v>
      </c>
      <c r="W123" s="161"/>
      <c r="X123" s="162"/>
      <c r="Y123" s="323"/>
      <c r="Z123" s="31"/>
    </row>
    <row r="124" spans="3:26" ht="12" x14ac:dyDescent="0.2">
      <c r="C124" s="293"/>
      <c r="D124" s="301" t="s">
        <v>119</v>
      </c>
      <c r="E124" s="304"/>
      <c r="F124" s="304"/>
      <c r="G124" s="36" t="s">
        <v>157</v>
      </c>
      <c r="H124" s="30"/>
      <c r="I124" s="30"/>
      <c r="J124" s="30"/>
      <c r="K124" s="31"/>
      <c r="L124" s="31"/>
      <c r="M124" s="31"/>
      <c r="N124" s="31"/>
      <c r="O124" s="203"/>
      <c r="P124" s="203"/>
      <c r="Q124" s="31"/>
      <c r="R124" s="31"/>
      <c r="S124" s="31"/>
      <c r="T124" s="161"/>
      <c r="U124" s="326"/>
      <c r="V124" s="242"/>
      <c r="W124" s="327"/>
      <c r="X124" s="326"/>
      <c r="Y124" s="328"/>
      <c r="Z124" s="329"/>
    </row>
    <row r="125" spans="3:26" ht="12" x14ac:dyDescent="0.2">
      <c r="C125" s="293"/>
      <c r="D125" s="301" t="s">
        <v>223</v>
      </c>
      <c r="E125" s="304"/>
      <c r="F125" s="304"/>
      <c r="G125" s="36" t="s">
        <v>157</v>
      </c>
      <c r="H125" s="30"/>
      <c r="I125" s="30"/>
      <c r="J125" s="30"/>
      <c r="K125" s="31"/>
      <c r="L125" s="31"/>
      <c r="M125" s="31"/>
      <c r="N125" s="31"/>
      <c r="O125" s="203"/>
      <c r="P125" s="203"/>
      <c r="Q125" s="31"/>
      <c r="R125" s="31"/>
      <c r="S125" s="31"/>
      <c r="T125" s="161"/>
      <c r="U125" s="326"/>
      <c r="V125" s="242"/>
      <c r="W125" s="327"/>
      <c r="X125" s="326"/>
      <c r="Y125" s="328"/>
      <c r="Z125" s="329"/>
    </row>
    <row r="126" spans="3:26" ht="12" x14ac:dyDescent="0.2">
      <c r="C126" s="294"/>
      <c r="D126" s="308" t="s">
        <v>117</v>
      </c>
      <c r="E126" s="303"/>
      <c r="F126" s="303"/>
      <c r="G126" s="44" t="s">
        <v>157</v>
      </c>
      <c r="H126" s="65"/>
      <c r="I126" s="65"/>
      <c r="J126" s="65"/>
      <c r="K126" s="68"/>
      <c r="L126" s="68"/>
      <c r="M126" s="68"/>
      <c r="N126" s="68"/>
      <c r="O126" s="204"/>
      <c r="P126" s="204"/>
      <c r="Q126" s="68"/>
      <c r="R126" s="68"/>
      <c r="S126" s="68"/>
      <c r="T126" s="163"/>
      <c r="U126" s="330"/>
      <c r="V126" s="243"/>
      <c r="W126" s="331"/>
      <c r="X126" s="330"/>
      <c r="Y126" s="332"/>
      <c r="Z126" s="333"/>
    </row>
    <row r="127" spans="3:26" ht="12" x14ac:dyDescent="0.2">
      <c r="C127" s="292" t="s">
        <v>105</v>
      </c>
      <c r="D127" s="299" t="s">
        <v>106</v>
      </c>
      <c r="E127" s="300"/>
      <c r="F127" s="300"/>
      <c r="G127" s="36" t="s">
        <v>157</v>
      </c>
      <c r="H127" s="17"/>
      <c r="I127" s="17"/>
      <c r="J127" s="17"/>
      <c r="K127" s="17"/>
      <c r="L127" s="17"/>
      <c r="M127" s="17"/>
      <c r="N127" s="17"/>
      <c r="O127" s="201"/>
      <c r="P127" s="201"/>
      <c r="Q127" s="17"/>
      <c r="R127" s="17"/>
      <c r="S127" s="17"/>
      <c r="T127" s="264"/>
      <c r="U127" s="176"/>
      <c r="V127" s="167"/>
      <c r="W127" s="334"/>
      <c r="X127" s="176"/>
      <c r="Y127" s="335"/>
      <c r="Z127" s="336"/>
    </row>
    <row r="128" spans="3:26" ht="12" x14ac:dyDescent="0.2">
      <c r="C128" s="293"/>
      <c r="D128" s="295" t="s">
        <v>108</v>
      </c>
      <c r="E128" s="296"/>
      <c r="F128" s="296"/>
      <c r="G128" s="36" t="s">
        <v>157</v>
      </c>
      <c r="H128" s="17"/>
      <c r="I128" s="17"/>
      <c r="J128" s="17"/>
      <c r="K128" s="17"/>
      <c r="L128" s="17"/>
      <c r="M128" s="17"/>
      <c r="N128" s="17"/>
      <c r="O128" s="201"/>
      <c r="P128" s="201"/>
      <c r="Q128" s="17"/>
      <c r="R128" s="17"/>
      <c r="S128" s="17"/>
      <c r="T128" s="264"/>
      <c r="U128" s="176"/>
      <c r="V128" s="167"/>
      <c r="W128" s="334"/>
      <c r="X128" s="176"/>
      <c r="Y128" s="335"/>
      <c r="Z128" s="336"/>
    </row>
    <row r="129" spans="3:26" ht="12" x14ac:dyDescent="0.2">
      <c r="C129" s="293"/>
      <c r="D129" s="297" t="s">
        <v>109</v>
      </c>
      <c r="E129" s="298"/>
      <c r="F129" s="298"/>
      <c r="G129" s="71"/>
      <c r="H129" s="77"/>
      <c r="I129" s="77"/>
      <c r="J129" s="77"/>
      <c r="K129" s="77"/>
      <c r="L129" s="17"/>
      <c r="M129" s="77"/>
      <c r="N129" s="77"/>
      <c r="O129" s="201"/>
      <c r="P129" s="201"/>
      <c r="Q129" s="17"/>
      <c r="R129" s="17"/>
      <c r="S129" s="17"/>
      <c r="T129" s="264"/>
      <c r="U129" s="176"/>
      <c r="V129" s="167"/>
      <c r="W129" s="334"/>
      <c r="X129" s="176"/>
      <c r="Y129" s="335"/>
      <c r="Z129" s="336"/>
    </row>
    <row r="130" spans="3:26" ht="12" x14ac:dyDescent="0.2">
      <c r="C130" s="293"/>
      <c r="D130" s="295" t="s">
        <v>110</v>
      </c>
      <c r="E130" s="296"/>
      <c r="F130" s="296"/>
      <c r="G130" s="36"/>
      <c r="H130" s="17"/>
      <c r="I130" s="17"/>
      <c r="J130" s="17"/>
      <c r="K130" s="17"/>
      <c r="L130" s="133"/>
      <c r="M130" s="17"/>
      <c r="N130" s="17"/>
      <c r="O130" s="209"/>
      <c r="P130" s="209"/>
      <c r="Q130" s="133"/>
      <c r="R130" s="133"/>
      <c r="S130" s="133"/>
      <c r="T130" s="150"/>
      <c r="U130" s="249"/>
      <c r="V130" s="169"/>
      <c r="W130" s="349"/>
      <c r="X130" s="249"/>
      <c r="Y130" s="350"/>
      <c r="Z130" s="351"/>
    </row>
    <row r="131" spans="3:26" ht="12" x14ac:dyDescent="0.2">
      <c r="C131" s="293"/>
      <c r="D131" s="295"/>
      <c r="E131" s="296"/>
      <c r="F131" s="296"/>
      <c r="G131" s="36" t="s">
        <v>224</v>
      </c>
      <c r="H131" s="17"/>
      <c r="I131" s="17"/>
      <c r="J131" s="17"/>
      <c r="K131" s="17"/>
      <c r="L131" s="17"/>
      <c r="M131" s="17"/>
      <c r="N131" s="17"/>
      <c r="O131" s="201"/>
      <c r="P131" s="201"/>
      <c r="Q131" s="17"/>
      <c r="R131" s="17"/>
      <c r="S131" s="17"/>
      <c r="T131" s="264"/>
      <c r="U131" s="176"/>
      <c r="V131" s="167"/>
      <c r="W131" s="334"/>
      <c r="X131" s="176"/>
      <c r="Y131" s="335"/>
      <c r="Z131" s="336"/>
    </row>
    <row r="132" spans="3:26" ht="12" x14ac:dyDescent="0.2">
      <c r="C132" s="293"/>
      <c r="D132" s="295"/>
      <c r="E132" s="296"/>
      <c r="F132" s="296"/>
      <c r="G132" s="36"/>
      <c r="H132" s="17"/>
      <c r="I132" s="17"/>
      <c r="J132" s="17"/>
      <c r="K132" s="17"/>
      <c r="L132" s="17"/>
      <c r="M132" s="17"/>
      <c r="N132" s="17"/>
      <c r="O132" s="201"/>
      <c r="P132" s="201"/>
      <c r="Q132" s="17"/>
      <c r="R132" s="17"/>
      <c r="S132" s="17"/>
      <c r="T132" s="264"/>
      <c r="U132" s="176"/>
      <c r="V132" s="167"/>
      <c r="W132" s="334"/>
      <c r="X132" s="176"/>
      <c r="Y132" s="335"/>
      <c r="Z132" s="336"/>
    </row>
    <row r="133" spans="3:26" ht="12" x14ac:dyDescent="0.2">
      <c r="C133" s="294"/>
      <c r="D133" s="302"/>
      <c r="E133" s="303"/>
      <c r="F133" s="303"/>
      <c r="G133" s="44"/>
      <c r="H133" s="25"/>
      <c r="I133" s="25"/>
      <c r="J133" s="25"/>
      <c r="K133" s="25"/>
      <c r="L133" s="25"/>
      <c r="M133" s="25"/>
      <c r="N133" s="25"/>
      <c r="O133" s="202"/>
      <c r="P133" s="202"/>
      <c r="Q133" s="202"/>
      <c r="R133" s="25"/>
      <c r="S133" s="25"/>
      <c r="T133" s="275"/>
      <c r="U133" s="177"/>
      <c r="V133" s="214"/>
      <c r="W133" s="337"/>
      <c r="X133" s="177"/>
      <c r="Y133" s="338"/>
      <c r="Z133" s="339"/>
    </row>
  </sheetData>
  <dataConsolidate/>
  <mergeCells count="122">
    <mergeCell ref="C25:F28"/>
    <mergeCell ref="P2:Q2"/>
    <mergeCell ref="C2:D2"/>
    <mergeCell ref="E2:F2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  <mergeCell ref="C9:G12"/>
    <mergeCell ref="G2:J2"/>
    <mergeCell ref="K2:M2"/>
    <mergeCell ref="C17:F20"/>
    <mergeCell ref="D42:F42"/>
    <mergeCell ref="C33:F36"/>
    <mergeCell ref="D46:F46"/>
    <mergeCell ref="D65:F65"/>
    <mergeCell ref="D66:F66"/>
    <mergeCell ref="C50:C76"/>
    <mergeCell ref="D50:F50"/>
    <mergeCell ref="D51:F51"/>
    <mergeCell ref="D52:F52"/>
    <mergeCell ref="D53:F53"/>
    <mergeCell ref="D73:F73"/>
    <mergeCell ref="D57:F57"/>
    <mergeCell ref="D54:F54"/>
    <mergeCell ref="D62:F62"/>
    <mergeCell ref="D76:F76"/>
    <mergeCell ref="D59:F59"/>
    <mergeCell ref="D56:F56"/>
    <mergeCell ref="D61:F61"/>
    <mergeCell ref="D58:F58"/>
    <mergeCell ref="D37:F40"/>
    <mergeCell ref="D41:F41"/>
    <mergeCell ref="C37:C49"/>
    <mergeCell ref="C29:F32"/>
    <mergeCell ref="D122:F122"/>
    <mergeCell ref="D119:F119"/>
    <mergeCell ref="D120:F120"/>
    <mergeCell ref="D121:F121"/>
    <mergeCell ref="D93:F93"/>
    <mergeCell ref="D102:F102"/>
    <mergeCell ref="D103:F103"/>
    <mergeCell ref="D95:F95"/>
    <mergeCell ref="D96:F96"/>
    <mergeCell ref="D45:F45"/>
    <mergeCell ref="D60:F60"/>
    <mergeCell ref="D55:F55"/>
    <mergeCell ref="D70:F70"/>
    <mergeCell ref="D86:F86"/>
    <mergeCell ref="D47:F47"/>
    <mergeCell ref="D64:F64"/>
    <mergeCell ref="D49:F49"/>
    <mergeCell ref="D43:F43"/>
    <mergeCell ref="D44:F44"/>
    <mergeCell ref="D48:F48"/>
    <mergeCell ref="D63:F63"/>
    <mergeCell ref="D67:F67"/>
    <mergeCell ref="D78:F78"/>
    <mergeCell ref="D79:F79"/>
    <mergeCell ref="D80:F80"/>
    <mergeCell ref="D77:F77"/>
    <mergeCell ref="D75:F75"/>
    <mergeCell ref="D68:F68"/>
    <mergeCell ref="D74:F74"/>
    <mergeCell ref="D69:F69"/>
    <mergeCell ref="D85:F85"/>
    <mergeCell ref="D71:F71"/>
    <mergeCell ref="D72:F72"/>
    <mergeCell ref="D84:F84"/>
    <mergeCell ref="C77:C87"/>
    <mergeCell ref="C88:C92"/>
    <mergeCell ref="D98:F98"/>
    <mergeCell ref="D89:F89"/>
    <mergeCell ref="D91:F91"/>
    <mergeCell ref="C93:C126"/>
    <mergeCell ref="D100:F100"/>
    <mergeCell ref="D94:F94"/>
    <mergeCell ref="D114:F114"/>
    <mergeCell ref="D113:F113"/>
    <mergeCell ref="D112:F112"/>
    <mergeCell ref="D104:F104"/>
    <mergeCell ref="D105:F105"/>
    <mergeCell ref="D99:F99"/>
    <mergeCell ref="D107:F107"/>
    <mergeCell ref="D111:F111"/>
    <mergeCell ref="D108:F108"/>
    <mergeCell ref="D109:F109"/>
    <mergeCell ref="D110:F110"/>
    <mergeCell ref="D87:F87"/>
    <mergeCell ref="D88:F88"/>
    <mergeCell ref="D81:F81"/>
    <mergeCell ref="D82:F82"/>
    <mergeCell ref="D83:F83"/>
    <mergeCell ref="D90:F90"/>
    <mergeCell ref="D106:F106"/>
    <mergeCell ref="D101:F101"/>
    <mergeCell ref="D123:F123"/>
    <mergeCell ref="D92:F92"/>
    <mergeCell ref="D97:F97"/>
    <mergeCell ref="C127:C133"/>
    <mergeCell ref="D127:F127"/>
    <mergeCell ref="D130:F133"/>
    <mergeCell ref="D129:F129"/>
    <mergeCell ref="D128:F128"/>
    <mergeCell ref="D115:F115"/>
    <mergeCell ref="D126:F126"/>
    <mergeCell ref="D118:F118"/>
    <mergeCell ref="D125:F125"/>
    <mergeCell ref="D124:F124"/>
    <mergeCell ref="D117:F117"/>
    <mergeCell ref="D116:F116"/>
  </mergeCells>
  <phoneticPr fontId="5"/>
  <printOptions horizontalCentered="1"/>
  <pageMargins left="0.39370078740157483" right="0.39370078740157483" top="0.39370078740157483" bottom="0.39370078740157483" header="0.27559055118110237" footer="0.51181102362204722"/>
  <pageSetup paperSize="8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AD133"/>
  <sheetViews>
    <sheetView zoomScale="85" zoomScaleNormal="85" workbookViewId="0"/>
  </sheetViews>
  <sheetFormatPr defaultColWidth="9" defaultRowHeight="9.6" x14ac:dyDescent="0.2"/>
  <cols>
    <col min="1" max="1" width="5.21875" style="2" customWidth="1"/>
    <col min="2" max="2" width="3" style="2" customWidth="1"/>
    <col min="3" max="3" width="2.6640625" style="2" customWidth="1"/>
    <col min="4" max="4" width="9.21875" style="2" customWidth="1"/>
    <col min="5" max="5" width="8.6640625" style="2" customWidth="1"/>
    <col min="6" max="6" width="4.21875" style="2" customWidth="1"/>
    <col min="7" max="7" width="5.88671875" style="2" customWidth="1"/>
    <col min="8" max="19" width="8.109375" style="2" customWidth="1"/>
    <col min="20" max="20" width="3.21875" style="2" customWidth="1"/>
    <col min="21" max="21" width="1.44140625" style="2" customWidth="1"/>
    <col min="22" max="22" width="3.21875" style="2" customWidth="1"/>
    <col min="23" max="23" width="6.21875" style="1" customWidth="1"/>
    <col min="24" max="24" width="2.33203125" style="1" customWidth="1"/>
    <col min="25" max="26" width="6.21875" style="1" customWidth="1"/>
    <col min="27" max="29" width="9" style="2" customWidth="1"/>
    <col min="30" max="16384" width="9" style="2"/>
  </cols>
  <sheetData>
    <row r="1" spans="1:30" ht="16.5" customHeight="1" x14ac:dyDescent="0.2">
      <c r="A1" s="1"/>
      <c r="C1" s="281" t="s">
        <v>0</v>
      </c>
      <c r="D1" s="281"/>
      <c r="E1" s="281" t="s">
        <v>1</v>
      </c>
      <c r="F1" s="281"/>
      <c r="G1" s="281" t="s">
        <v>2</v>
      </c>
      <c r="H1" s="281"/>
      <c r="I1" s="281"/>
      <c r="J1" s="281"/>
      <c r="K1" s="286" t="s">
        <v>3</v>
      </c>
      <c r="L1" s="287"/>
      <c r="M1" s="288"/>
      <c r="N1" s="282" t="s">
        <v>4</v>
      </c>
      <c r="O1" s="281"/>
      <c r="P1" s="277" t="s">
        <v>120</v>
      </c>
      <c r="Q1" s="278"/>
      <c r="R1" s="284" t="s">
        <v>5</v>
      </c>
      <c r="S1" s="281"/>
      <c r="T1" s="281"/>
      <c r="U1" s="281"/>
      <c r="V1" s="281"/>
      <c r="W1" s="281"/>
      <c r="X1" s="281"/>
      <c r="Y1" s="283" t="s">
        <v>6</v>
      </c>
      <c r="Z1" s="283"/>
    </row>
    <row r="2" spans="1:30" ht="23.25" customHeight="1" x14ac:dyDescent="0.2">
      <c r="C2" s="285">
        <v>24201</v>
      </c>
      <c r="D2" s="285"/>
      <c r="E2" s="280">
        <v>51101</v>
      </c>
      <c r="F2" s="280"/>
      <c r="G2" s="280" t="s">
        <v>123</v>
      </c>
      <c r="H2" s="280"/>
      <c r="I2" s="280"/>
      <c r="J2" s="280"/>
      <c r="K2" s="289" t="s">
        <v>134</v>
      </c>
      <c r="L2" s="290"/>
      <c r="M2" s="291"/>
      <c r="N2" s="279" t="s">
        <v>121</v>
      </c>
      <c r="O2" s="280"/>
      <c r="P2" s="277" t="s">
        <v>135</v>
      </c>
      <c r="Q2" s="278"/>
      <c r="R2" s="279" t="s">
        <v>127</v>
      </c>
      <c r="S2" s="280"/>
      <c r="T2" s="280"/>
      <c r="U2" s="280"/>
      <c r="V2" s="280"/>
      <c r="W2" s="280"/>
      <c r="X2" s="280"/>
      <c r="Y2" s="285" t="s">
        <v>122</v>
      </c>
      <c r="Z2" s="285"/>
    </row>
    <row r="3" spans="1:30" ht="2.25" customHeight="1" x14ac:dyDescent="0.2"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30" ht="14.25" customHeight="1" x14ac:dyDescent="0.2">
      <c r="A4" s="5"/>
      <c r="C4" s="314" t="s">
        <v>141</v>
      </c>
      <c r="D4" s="315"/>
      <c r="E4" s="315"/>
      <c r="F4" s="315"/>
      <c r="G4" s="316"/>
      <c r="H4" s="26"/>
      <c r="I4" s="7">
        <v>45062</v>
      </c>
      <c r="J4" s="7"/>
      <c r="K4" s="8">
        <v>45111</v>
      </c>
      <c r="L4" s="8">
        <v>45139</v>
      </c>
      <c r="M4" s="9"/>
      <c r="N4" s="9"/>
      <c r="O4" s="8">
        <v>45244</v>
      </c>
      <c r="P4" s="9"/>
      <c r="Q4" s="8">
        <v>45301</v>
      </c>
      <c r="R4" s="8">
        <v>45329</v>
      </c>
      <c r="S4" s="165"/>
      <c r="T4" s="271" t="s">
        <v>403</v>
      </c>
      <c r="U4" s="272" t="s">
        <v>404</v>
      </c>
      <c r="V4" s="213" t="s">
        <v>405</v>
      </c>
      <c r="W4" s="10" t="s">
        <v>406</v>
      </c>
      <c r="X4" s="11" t="s">
        <v>407</v>
      </c>
      <c r="Y4" s="12" t="s">
        <v>408</v>
      </c>
      <c r="Z4" s="12" t="s">
        <v>409</v>
      </c>
    </row>
    <row r="5" spans="1:30" ht="14.25" customHeight="1" x14ac:dyDescent="0.2">
      <c r="C5" s="311" t="s">
        <v>142</v>
      </c>
      <c r="D5" s="312"/>
      <c r="E5" s="312"/>
      <c r="F5" s="312"/>
      <c r="G5" s="317"/>
      <c r="H5" s="13"/>
      <c r="I5" s="13" t="s">
        <v>422</v>
      </c>
      <c r="J5" s="13"/>
      <c r="K5" s="14">
        <v>0.40972222222222227</v>
      </c>
      <c r="L5" s="14" t="s">
        <v>422</v>
      </c>
      <c r="M5" s="15"/>
      <c r="N5" s="15"/>
      <c r="O5" s="14">
        <v>0.4513888888888889</v>
      </c>
      <c r="P5" s="15"/>
      <c r="Q5" s="14">
        <v>0.41319444444444442</v>
      </c>
      <c r="R5" s="14">
        <v>0.44097222222222227</v>
      </c>
      <c r="S5" s="15"/>
      <c r="T5" s="264"/>
      <c r="U5" s="257"/>
      <c r="V5" s="167"/>
      <c r="W5" s="264"/>
      <c r="X5" s="257"/>
      <c r="Y5" s="16"/>
      <c r="Z5" s="17"/>
    </row>
    <row r="6" spans="1:30" ht="12" x14ac:dyDescent="0.2">
      <c r="C6" s="301"/>
      <c r="D6" s="304"/>
      <c r="E6" s="304"/>
      <c r="F6" s="304"/>
      <c r="G6" s="318"/>
      <c r="H6" s="18"/>
      <c r="I6" s="18" t="s">
        <v>423</v>
      </c>
      <c r="J6" s="18"/>
      <c r="K6" s="19">
        <v>0.65972222222222221</v>
      </c>
      <c r="L6" s="19" t="s">
        <v>437</v>
      </c>
      <c r="M6" s="20"/>
      <c r="N6" s="20"/>
      <c r="O6" s="19">
        <v>0.70138888888888884</v>
      </c>
      <c r="P6" s="20"/>
      <c r="Q6" s="19">
        <v>0.66319444444444442</v>
      </c>
      <c r="R6" s="19">
        <v>0.7402777777777777</v>
      </c>
      <c r="S6" s="20"/>
      <c r="T6" s="255"/>
      <c r="U6" s="256"/>
      <c r="V6" s="167"/>
      <c r="W6" s="264"/>
      <c r="X6" s="257"/>
      <c r="Y6" s="16"/>
      <c r="Z6" s="17"/>
    </row>
    <row r="7" spans="1:30" ht="12" x14ac:dyDescent="0.2">
      <c r="C7" s="301"/>
      <c r="D7" s="304"/>
      <c r="E7" s="304"/>
      <c r="F7" s="304"/>
      <c r="G7" s="318"/>
      <c r="H7" s="18"/>
      <c r="I7" s="18" t="s">
        <v>424</v>
      </c>
      <c r="J7" s="18"/>
      <c r="K7" s="19">
        <v>0.90972222222222221</v>
      </c>
      <c r="L7" s="19" t="s">
        <v>438</v>
      </c>
      <c r="M7" s="20"/>
      <c r="N7" s="20"/>
      <c r="O7" s="19">
        <v>0.95138888888888884</v>
      </c>
      <c r="P7" s="20"/>
      <c r="Q7" s="19">
        <v>0.91666666666666663</v>
      </c>
      <c r="R7" s="19">
        <v>0.95138888888888884</v>
      </c>
      <c r="S7" s="20"/>
      <c r="T7" s="255"/>
      <c r="U7" s="256"/>
      <c r="V7" s="167"/>
      <c r="W7" s="264"/>
      <c r="X7" s="257"/>
      <c r="Y7" s="16"/>
      <c r="Z7" s="17"/>
    </row>
    <row r="8" spans="1:30" ht="12" x14ac:dyDescent="0.2">
      <c r="C8" s="308"/>
      <c r="D8" s="313"/>
      <c r="E8" s="313"/>
      <c r="F8" s="313"/>
      <c r="G8" s="319"/>
      <c r="H8" s="18"/>
      <c r="I8" s="21">
        <v>0.20138888888888887</v>
      </c>
      <c r="J8" s="21"/>
      <c r="K8" s="22">
        <v>0.15972222222222224</v>
      </c>
      <c r="L8" s="22">
        <v>0.20138888888888887</v>
      </c>
      <c r="M8" s="23"/>
      <c r="N8" s="23"/>
      <c r="O8" s="22">
        <v>0.20277777777777781</v>
      </c>
      <c r="P8" s="23"/>
      <c r="Q8" s="22">
        <v>0.16666666666666666</v>
      </c>
      <c r="R8" s="22">
        <v>0.20138888888888887</v>
      </c>
      <c r="S8" s="23"/>
      <c r="T8" s="260"/>
      <c r="U8" s="267"/>
      <c r="V8" s="214"/>
      <c r="W8" s="275"/>
      <c r="X8" s="261"/>
      <c r="Y8" s="24"/>
      <c r="Z8" s="25"/>
    </row>
    <row r="9" spans="1:30" ht="13.5" customHeight="1" x14ac:dyDescent="0.2">
      <c r="C9" s="311" t="s">
        <v>226</v>
      </c>
      <c r="D9" s="312"/>
      <c r="E9" s="312"/>
      <c r="F9" s="312"/>
      <c r="G9" s="317"/>
      <c r="H9" s="26"/>
      <c r="I9" s="26" t="s">
        <v>393</v>
      </c>
      <c r="J9" s="26"/>
      <c r="K9" s="27" t="s">
        <v>393</v>
      </c>
      <c r="L9" s="27" t="s">
        <v>393</v>
      </c>
      <c r="M9" s="28"/>
      <c r="N9" s="28"/>
      <c r="O9" s="27" t="s">
        <v>393</v>
      </c>
      <c r="P9" s="28"/>
      <c r="Q9" s="27" t="s">
        <v>426</v>
      </c>
      <c r="R9" s="27" t="s">
        <v>393</v>
      </c>
      <c r="S9" s="28"/>
      <c r="T9" s="258"/>
      <c r="U9" s="265"/>
      <c r="V9" s="215"/>
      <c r="W9" s="274"/>
      <c r="X9" s="259"/>
      <c r="Y9" s="29"/>
      <c r="Z9" s="27"/>
    </row>
    <row r="10" spans="1:30" ht="12" x14ac:dyDescent="0.2">
      <c r="C10" s="301"/>
      <c r="D10" s="304"/>
      <c r="E10" s="304"/>
      <c r="F10" s="304"/>
      <c r="G10" s="318"/>
      <c r="H10" s="30"/>
      <c r="I10" s="30" t="s">
        <v>393</v>
      </c>
      <c r="J10" s="30"/>
      <c r="K10" s="17" t="s">
        <v>393</v>
      </c>
      <c r="L10" s="17" t="s">
        <v>393</v>
      </c>
      <c r="M10" s="31"/>
      <c r="N10" s="31"/>
      <c r="O10" s="17" t="s">
        <v>393</v>
      </c>
      <c r="P10" s="31"/>
      <c r="Q10" s="17" t="s">
        <v>426</v>
      </c>
      <c r="R10" s="17" t="s">
        <v>393</v>
      </c>
      <c r="S10" s="31"/>
      <c r="T10" s="255"/>
      <c r="U10" s="256"/>
      <c r="V10" s="167"/>
      <c r="W10" s="264"/>
      <c r="X10" s="257"/>
      <c r="Y10" s="16"/>
      <c r="Z10" s="17"/>
    </row>
    <row r="11" spans="1:30" ht="12" x14ac:dyDescent="0.2">
      <c r="C11" s="301"/>
      <c r="D11" s="304"/>
      <c r="E11" s="304"/>
      <c r="F11" s="304"/>
      <c r="G11" s="318"/>
      <c r="H11" s="30"/>
      <c r="I11" s="30" t="s">
        <v>393</v>
      </c>
      <c r="J11" s="30"/>
      <c r="K11" s="17" t="s">
        <v>426</v>
      </c>
      <c r="L11" s="17" t="s">
        <v>393</v>
      </c>
      <c r="M11" s="31"/>
      <c r="N11" s="31"/>
      <c r="O11" s="17" t="s">
        <v>393</v>
      </c>
      <c r="P11" s="31"/>
      <c r="Q11" s="17" t="s">
        <v>426</v>
      </c>
      <c r="R11" s="17" t="s">
        <v>393</v>
      </c>
      <c r="S11" s="31"/>
      <c r="T11" s="255"/>
      <c r="U11" s="256"/>
      <c r="V11" s="167"/>
      <c r="W11" s="264"/>
      <c r="X11" s="257"/>
      <c r="Y11" s="16"/>
      <c r="Z11" s="17"/>
    </row>
    <row r="12" spans="1:30" ht="12" x14ac:dyDescent="0.2">
      <c r="C12" s="308"/>
      <c r="D12" s="313"/>
      <c r="E12" s="313"/>
      <c r="F12" s="313"/>
      <c r="G12" s="319"/>
      <c r="H12" s="30"/>
      <c r="I12" s="30" t="s">
        <v>393</v>
      </c>
      <c r="J12" s="30"/>
      <c r="K12" s="17" t="s">
        <v>426</v>
      </c>
      <c r="L12" s="17" t="s">
        <v>393</v>
      </c>
      <c r="M12" s="31"/>
      <c r="N12" s="31"/>
      <c r="O12" s="17" t="s">
        <v>393</v>
      </c>
      <c r="P12" s="31"/>
      <c r="Q12" s="17" t="s">
        <v>426</v>
      </c>
      <c r="R12" s="17" t="s">
        <v>393</v>
      </c>
      <c r="S12" s="31"/>
      <c r="T12" s="260"/>
      <c r="U12" s="267"/>
      <c r="V12" s="214"/>
      <c r="W12" s="275"/>
      <c r="X12" s="261"/>
      <c r="Y12" s="24"/>
      <c r="Z12" s="25"/>
    </row>
    <row r="13" spans="1:30" ht="13.5" customHeight="1" x14ac:dyDescent="0.2">
      <c r="C13" s="311" t="s">
        <v>227</v>
      </c>
      <c r="D13" s="312"/>
      <c r="E13" s="312"/>
      <c r="F13" s="312"/>
      <c r="H13" s="26"/>
      <c r="I13" s="33">
        <v>27.6</v>
      </c>
      <c r="J13" s="33"/>
      <c r="K13" s="34">
        <v>29.2</v>
      </c>
      <c r="L13" s="27">
        <v>34.9</v>
      </c>
      <c r="M13" s="35"/>
      <c r="N13" s="35"/>
      <c r="O13" s="34">
        <v>14.2</v>
      </c>
      <c r="P13" s="35"/>
      <c r="Q13" s="34">
        <v>5.0999999999999996</v>
      </c>
      <c r="R13" s="34">
        <v>7.7</v>
      </c>
      <c r="S13" s="28"/>
      <c r="T13" s="258"/>
      <c r="U13" s="265"/>
      <c r="V13" s="215"/>
      <c r="W13" s="274"/>
      <c r="X13" s="259"/>
      <c r="Y13" s="29"/>
      <c r="Z13" s="27"/>
    </row>
    <row r="14" spans="1:30" ht="12" x14ac:dyDescent="0.2">
      <c r="C14" s="301"/>
      <c r="D14" s="304"/>
      <c r="E14" s="304"/>
      <c r="F14" s="304"/>
      <c r="G14" s="36" t="s">
        <v>228</v>
      </c>
      <c r="H14" s="30"/>
      <c r="I14" s="38">
        <v>27.9</v>
      </c>
      <c r="J14" s="38"/>
      <c r="K14" s="39">
        <v>33.700000000000003</v>
      </c>
      <c r="L14" s="17">
        <v>31.8</v>
      </c>
      <c r="M14" s="40"/>
      <c r="N14" s="40"/>
      <c r="O14" s="39">
        <v>13</v>
      </c>
      <c r="P14" s="40"/>
      <c r="Q14" s="39">
        <v>8.1999999999999993</v>
      </c>
      <c r="R14" s="39">
        <v>9.1</v>
      </c>
      <c r="S14" s="31"/>
      <c r="T14" s="255"/>
      <c r="U14" s="256"/>
      <c r="V14" s="167"/>
      <c r="W14" s="41">
        <f>MIN(I13:R16)</f>
        <v>3</v>
      </c>
      <c r="X14" s="257" t="s">
        <v>410</v>
      </c>
      <c r="Y14" s="42">
        <f>MAX(I13:R16)</f>
        <v>34.9</v>
      </c>
      <c r="Z14" s="39">
        <f>AVERAGE(I13:R16)</f>
        <v>17.708333333333332</v>
      </c>
      <c r="AD14" s="51"/>
    </row>
    <row r="15" spans="1:30" ht="12" x14ac:dyDescent="0.2">
      <c r="C15" s="301"/>
      <c r="D15" s="304"/>
      <c r="E15" s="304"/>
      <c r="F15" s="304"/>
      <c r="G15" s="36"/>
      <c r="H15" s="30"/>
      <c r="I15" s="38">
        <v>21</v>
      </c>
      <c r="J15" s="38"/>
      <c r="K15" s="39">
        <v>27.7</v>
      </c>
      <c r="L15" s="17">
        <v>28.9</v>
      </c>
      <c r="M15" s="40"/>
      <c r="N15" s="40"/>
      <c r="O15" s="39">
        <v>9.8000000000000007</v>
      </c>
      <c r="P15" s="40"/>
      <c r="Q15" s="39">
        <v>6.3</v>
      </c>
      <c r="R15" s="39">
        <v>4</v>
      </c>
      <c r="S15" s="31"/>
      <c r="T15" s="255"/>
      <c r="U15" s="256"/>
      <c r="V15" s="167"/>
      <c r="W15" s="264"/>
      <c r="X15" s="257"/>
      <c r="Y15" s="16"/>
      <c r="Z15" s="17"/>
    </row>
    <row r="16" spans="1:30" ht="12" x14ac:dyDescent="0.2">
      <c r="C16" s="308"/>
      <c r="D16" s="313"/>
      <c r="E16" s="313"/>
      <c r="F16" s="313"/>
      <c r="G16" s="44"/>
      <c r="H16" s="30"/>
      <c r="I16" s="38">
        <v>17.5</v>
      </c>
      <c r="J16" s="38"/>
      <c r="K16" s="39">
        <v>26.2</v>
      </c>
      <c r="L16" s="17">
        <v>27.5</v>
      </c>
      <c r="M16" s="40"/>
      <c r="N16" s="40"/>
      <c r="O16" s="39">
        <v>6.9</v>
      </c>
      <c r="P16" s="40"/>
      <c r="Q16" s="39">
        <v>3.8</v>
      </c>
      <c r="R16" s="39">
        <v>3</v>
      </c>
      <c r="S16" s="31"/>
      <c r="T16" s="260"/>
      <c r="U16" s="267"/>
      <c r="V16" s="214"/>
      <c r="W16" s="275"/>
      <c r="X16" s="261"/>
      <c r="Y16" s="24"/>
      <c r="Z16" s="25"/>
    </row>
    <row r="17" spans="3:30" ht="13.5" customHeight="1" x14ac:dyDescent="0.2">
      <c r="C17" s="311" t="s">
        <v>343</v>
      </c>
      <c r="D17" s="312"/>
      <c r="E17" s="312"/>
      <c r="F17" s="312"/>
      <c r="H17" s="26"/>
      <c r="I17" s="33">
        <v>21.3</v>
      </c>
      <c r="J17" s="45"/>
      <c r="K17" s="34">
        <v>26.3</v>
      </c>
      <c r="L17" s="27">
        <v>31.2</v>
      </c>
      <c r="M17" s="46"/>
      <c r="N17" s="46"/>
      <c r="O17" s="34">
        <v>16.3</v>
      </c>
      <c r="P17" s="46"/>
      <c r="Q17" s="34">
        <v>7</v>
      </c>
      <c r="R17" s="34">
        <v>8</v>
      </c>
      <c r="S17" s="28"/>
      <c r="T17" s="258"/>
      <c r="U17" s="265"/>
      <c r="V17" s="215"/>
      <c r="W17" s="274"/>
      <c r="X17" s="257"/>
      <c r="Y17" s="29"/>
      <c r="Z17" s="27"/>
    </row>
    <row r="18" spans="3:30" ht="12" x14ac:dyDescent="0.2">
      <c r="C18" s="301"/>
      <c r="D18" s="304"/>
      <c r="E18" s="304"/>
      <c r="F18" s="304"/>
      <c r="G18" s="36" t="s">
        <v>145</v>
      </c>
      <c r="H18" s="30"/>
      <c r="I18" s="38">
        <v>23.1</v>
      </c>
      <c r="J18" s="47"/>
      <c r="K18" s="39">
        <v>29.9</v>
      </c>
      <c r="L18" s="17">
        <v>31.4</v>
      </c>
      <c r="M18" s="48"/>
      <c r="N18" s="48"/>
      <c r="O18" s="39">
        <v>17.399999999999999</v>
      </c>
      <c r="P18" s="48"/>
      <c r="Q18" s="39">
        <v>9.8000000000000007</v>
      </c>
      <c r="R18" s="39">
        <v>9.5</v>
      </c>
      <c r="S18" s="31"/>
      <c r="T18" s="255"/>
      <c r="U18" s="256"/>
      <c r="V18" s="167"/>
      <c r="W18" s="49">
        <f>MIN(I17:R20)</f>
        <v>6.1</v>
      </c>
      <c r="X18" s="257" t="s">
        <v>410</v>
      </c>
      <c r="Y18" s="42">
        <f>MAX(I17:R20)</f>
        <v>31.4</v>
      </c>
      <c r="Z18" s="50">
        <f>AVERAGE(I17:R20)</f>
        <v>18.129166666666666</v>
      </c>
      <c r="AB18" s="51"/>
      <c r="AD18" s="51"/>
    </row>
    <row r="19" spans="3:30" ht="12" x14ac:dyDescent="0.2">
      <c r="C19" s="301"/>
      <c r="D19" s="304"/>
      <c r="E19" s="304"/>
      <c r="F19" s="304"/>
      <c r="G19" s="36"/>
      <c r="H19" s="30"/>
      <c r="I19" s="38">
        <v>22.2</v>
      </c>
      <c r="J19" s="47"/>
      <c r="K19" s="39">
        <v>27.1</v>
      </c>
      <c r="L19" s="17">
        <v>28.5</v>
      </c>
      <c r="M19" s="48"/>
      <c r="N19" s="48"/>
      <c r="O19" s="39">
        <v>12.5</v>
      </c>
      <c r="P19" s="48"/>
      <c r="Q19" s="39">
        <v>8</v>
      </c>
      <c r="R19" s="39">
        <v>7.5</v>
      </c>
      <c r="S19" s="31"/>
      <c r="T19" s="255"/>
      <c r="U19" s="256"/>
      <c r="V19" s="167"/>
      <c r="W19" s="264"/>
      <c r="X19" s="257"/>
      <c r="Y19" s="16"/>
      <c r="Z19" s="17"/>
    </row>
    <row r="20" spans="3:30" ht="12" x14ac:dyDescent="0.2">
      <c r="C20" s="308"/>
      <c r="D20" s="313"/>
      <c r="E20" s="313"/>
      <c r="F20" s="313"/>
      <c r="G20" s="44"/>
      <c r="H20" s="30"/>
      <c r="I20" s="38">
        <v>19</v>
      </c>
      <c r="J20" s="47"/>
      <c r="K20" s="39">
        <v>26.9</v>
      </c>
      <c r="L20" s="17">
        <v>27.8</v>
      </c>
      <c r="M20" s="48"/>
      <c r="N20" s="48"/>
      <c r="O20" s="39">
        <v>11.5</v>
      </c>
      <c r="P20" s="48"/>
      <c r="Q20" s="39">
        <v>6.8</v>
      </c>
      <c r="R20" s="39">
        <v>6.1</v>
      </c>
      <c r="S20" s="31"/>
      <c r="T20" s="260"/>
      <c r="U20" s="267"/>
      <c r="V20" s="214"/>
      <c r="W20" s="275"/>
      <c r="X20" s="261"/>
      <c r="Y20" s="24"/>
      <c r="Z20" s="25"/>
    </row>
    <row r="21" spans="3:30" ht="13.5" customHeight="1" x14ac:dyDescent="0.2">
      <c r="C21" s="311" t="s">
        <v>147</v>
      </c>
      <c r="D21" s="312"/>
      <c r="E21" s="312"/>
      <c r="F21" s="312"/>
      <c r="H21" s="26"/>
      <c r="I21" s="52">
        <v>4.1000000000000002E-2</v>
      </c>
      <c r="J21" s="26"/>
      <c r="K21" s="53">
        <v>0.38</v>
      </c>
      <c r="L21" s="53">
        <v>0.31</v>
      </c>
      <c r="M21" s="28"/>
      <c r="N21" s="28"/>
      <c r="O21" s="251">
        <v>0.08</v>
      </c>
      <c r="P21" s="28"/>
      <c r="Q21" s="251">
        <v>8.5999999999999993E-2</v>
      </c>
      <c r="R21" s="53">
        <v>0.2</v>
      </c>
      <c r="S21" s="28"/>
      <c r="T21" s="258"/>
      <c r="U21" s="265"/>
      <c r="V21" s="215"/>
      <c r="W21" s="274"/>
      <c r="X21" s="259"/>
      <c r="Y21" s="29"/>
      <c r="Z21" s="27"/>
    </row>
    <row r="22" spans="3:30" ht="12" x14ac:dyDescent="0.2">
      <c r="C22" s="301"/>
      <c r="D22" s="304"/>
      <c r="E22" s="304"/>
      <c r="F22" s="304"/>
      <c r="G22" s="36" t="s">
        <v>148</v>
      </c>
      <c r="H22" s="30"/>
      <c r="I22" s="54">
        <v>0.09</v>
      </c>
      <c r="J22" s="30"/>
      <c r="K22" s="55">
        <v>0.44</v>
      </c>
      <c r="L22" s="55">
        <v>0.28999999999999998</v>
      </c>
      <c r="M22" s="31"/>
      <c r="N22" s="31"/>
      <c r="O22" s="55">
        <v>0.11</v>
      </c>
      <c r="P22" s="31"/>
      <c r="Q22" s="96">
        <v>8.8999999999999996E-2</v>
      </c>
      <c r="R22" s="55">
        <v>0.31</v>
      </c>
      <c r="S22" s="31"/>
      <c r="T22" s="255"/>
      <c r="U22" s="256"/>
      <c r="V22" s="167"/>
      <c r="W22" s="252">
        <f>MIN(I21:R24)</f>
        <v>4.1000000000000002E-2</v>
      </c>
      <c r="X22" s="257" t="s">
        <v>410</v>
      </c>
      <c r="Y22" s="57">
        <f>MAX(I21:R24)</f>
        <v>0.44</v>
      </c>
      <c r="Z22" s="55">
        <f>AVERAGE(I21:R24)</f>
        <v>0.19141666666666665</v>
      </c>
      <c r="AD22" s="3"/>
    </row>
    <row r="23" spans="3:30" ht="12" x14ac:dyDescent="0.2">
      <c r="C23" s="301"/>
      <c r="D23" s="304"/>
      <c r="E23" s="304"/>
      <c r="F23" s="304"/>
      <c r="G23" s="36"/>
      <c r="H23" s="30"/>
      <c r="I23" s="54">
        <v>8.3000000000000004E-2</v>
      </c>
      <c r="J23" s="30"/>
      <c r="K23" s="55">
        <v>0.38</v>
      </c>
      <c r="L23" s="55">
        <v>0.27</v>
      </c>
      <c r="M23" s="31"/>
      <c r="N23" s="31"/>
      <c r="O23" s="96">
        <v>4.7E-2</v>
      </c>
      <c r="P23" s="31"/>
      <c r="Q23" s="96">
        <v>9.7000000000000003E-2</v>
      </c>
      <c r="R23" s="55">
        <v>0.24</v>
      </c>
      <c r="S23" s="31"/>
      <c r="T23" s="255"/>
      <c r="U23" s="256"/>
      <c r="V23" s="167"/>
      <c r="W23" s="264"/>
      <c r="X23" s="257"/>
      <c r="Y23" s="16"/>
      <c r="Z23" s="17"/>
    </row>
    <row r="24" spans="3:30" ht="12" x14ac:dyDescent="0.2">
      <c r="C24" s="308"/>
      <c r="D24" s="313"/>
      <c r="E24" s="313"/>
      <c r="F24" s="313"/>
      <c r="G24" s="44"/>
      <c r="H24" s="30"/>
      <c r="I24" s="54">
        <v>9.2999999999999999E-2</v>
      </c>
      <c r="J24" s="30"/>
      <c r="K24" s="55">
        <v>0.37</v>
      </c>
      <c r="L24" s="55">
        <v>0.26</v>
      </c>
      <c r="M24" s="31"/>
      <c r="N24" s="31"/>
      <c r="O24" s="96">
        <v>4.2000000000000003E-2</v>
      </c>
      <c r="P24" s="31"/>
      <c r="Q24" s="96">
        <v>7.5999999999999998E-2</v>
      </c>
      <c r="R24" s="55">
        <v>0.21</v>
      </c>
      <c r="S24" s="31"/>
      <c r="T24" s="260"/>
      <c r="U24" s="267"/>
      <c r="V24" s="214"/>
      <c r="W24" s="275"/>
      <c r="X24" s="261"/>
      <c r="Y24" s="24"/>
      <c r="Z24" s="25"/>
    </row>
    <row r="25" spans="3:30" ht="13.5" customHeight="1" x14ac:dyDescent="0.2">
      <c r="C25" s="311" t="s">
        <v>14</v>
      </c>
      <c r="D25" s="312"/>
      <c r="E25" s="312"/>
      <c r="F25" s="312"/>
      <c r="G25" s="58"/>
      <c r="H25" s="26"/>
      <c r="I25" s="59">
        <v>30</v>
      </c>
      <c r="J25" s="26"/>
      <c r="K25" s="60" t="s">
        <v>427</v>
      </c>
      <c r="L25" s="59">
        <v>30</v>
      </c>
      <c r="M25" s="28"/>
      <c r="N25" s="28"/>
      <c r="O25" s="60">
        <v>30</v>
      </c>
      <c r="P25" s="28"/>
      <c r="Q25" s="59">
        <v>30</v>
      </c>
      <c r="R25" s="60">
        <v>30</v>
      </c>
      <c r="S25" s="28"/>
      <c r="T25" s="258"/>
      <c r="U25" s="265"/>
      <c r="V25" s="215"/>
      <c r="W25" s="274"/>
      <c r="X25" s="259"/>
      <c r="Y25" s="29"/>
      <c r="Z25" s="27"/>
    </row>
    <row r="26" spans="3:30" ht="13.5" customHeight="1" x14ac:dyDescent="0.2">
      <c r="C26" s="301"/>
      <c r="D26" s="304"/>
      <c r="E26" s="304"/>
      <c r="F26" s="304"/>
      <c r="G26" s="36" t="s">
        <v>139</v>
      </c>
      <c r="H26" s="30"/>
      <c r="I26" s="61">
        <v>30</v>
      </c>
      <c r="J26" s="30"/>
      <c r="K26" s="62" t="s">
        <v>427</v>
      </c>
      <c r="L26" s="61">
        <v>30</v>
      </c>
      <c r="M26" s="31"/>
      <c r="N26" s="31"/>
      <c r="O26" s="62">
        <v>30</v>
      </c>
      <c r="P26" s="31"/>
      <c r="Q26" s="61">
        <v>30</v>
      </c>
      <c r="R26" s="62">
        <v>30</v>
      </c>
      <c r="S26" s="31"/>
      <c r="T26" s="255"/>
      <c r="U26" s="256"/>
      <c r="V26" s="167"/>
      <c r="W26" s="63">
        <f>MIN(I25:R28)</f>
        <v>30</v>
      </c>
      <c r="X26" s="257" t="s">
        <v>410</v>
      </c>
      <c r="Y26" s="64">
        <f>MAX(I25:R28)</f>
        <v>30</v>
      </c>
      <c r="Z26" s="62">
        <f>AVERAGE(I25:R28)</f>
        <v>30</v>
      </c>
    </row>
    <row r="27" spans="3:30" ht="13.5" customHeight="1" x14ac:dyDescent="0.2">
      <c r="C27" s="301"/>
      <c r="D27" s="304"/>
      <c r="E27" s="304"/>
      <c r="F27" s="304"/>
      <c r="G27" s="36"/>
      <c r="H27" s="30"/>
      <c r="I27" s="61">
        <v>30</v>
      </c>
      <c r="J27" s="30"/>
      <c r="K27" s="62" t="s">
        <v>427</v>
      </c>
      <c r="L27" s="61">
        <v>30</v>
      </c>
      <c r="M27" s="31"/>
      <c r="N27" s="31"/>
      <c r="O27" s="62">
        <v>30</v>
      </c>
      <c r="P27" s="31"/>
      <c r="Q27" s="61">
        <v>30</v>
      </c>
      <c r="R27" s="62">
        <v>30</v>
      </c>
      <c r="S27" s="31"/>
      <c r="T27" s="255"/>
      <c r="U27" s="256"/>
      <c r="V27" s="167"/>
      <c r="W27" s="264"/>
      <c r="X27" s="257"/>
      <c r="Y27" s="16"/>
      <c r="Z27" s="17"/>
    </row>
    <row r="28" spans="3:30" ht="13.5" customHeight="1" x14ac:dyDescent="0.2">
      <c r="C28" s="308"/>
      <c r="D28" s="313"/>
      <c r="E28" s="313"/>
      <c r="F28" s="313"/>
      <c r="G28" s="44"/>
      <c r="H28" s="65"/>
      <c r="I28" s="66">
        <v>30</v>
      </c>
      <c r="J28" s="65"/>
      <c r="K28" s="67" t="s">
        <v>427</v>
      </c>
      <c r="L28" s="66">
        <v>30</v>
      </c>
      <c r="M28" s="68"/>
      <c r="N28" s="68"/>
      <c r="O28" s="67">
        <v>30</v>
      </c>
      <c r="P28" s="68"/>
      <c r="Q28" s="66">
        <v>30</v>
      </c>
      <c r="R28" s="67">
        <v>30</v>
      </c>
      <c r="S28" s="68"/>
      <c r="T28" s="260"/>
      <c r="U28" s="267"/>
      <c r="V28" s="214"/>
      <c r="W28" s="275"/>
      <c r="X28" s="261"/>
      <c r="Y28" s="24"/>
      <c r="Z28" s="25"/>
    </row>
    <row r="29" spans="3:30" ht="13.5" customHeight="1" x14ac:dyDescent="0.2">
      <c r="C29" s="311" t="s">
        <v>15</v>
      </c>
      <c r="D29" s="312"/>
      <c r="E29" s="312"/>
      <c r="F29" s="312"/>
      <c r="G29" s="58"/>
      <c r="H29" s="26"/>
      <c r="I29" s="26" t="s">
        <v>425</v>
      </c>
      <c r="J29" s="26"/>
      <c r="K29" s="27" t="s">
        <v>394</v>
      </c>
      <c r="L29" s="27" t="s">
        <v>394</v>
      </c>
      <c r="M29" s="28"/>
      <c r="N29" s="28"/>
      <c r="O29" s="27" t="s">
        <v>394</v>
      </c>
      <c r="P29" s="28"/>
      <c r="Q29" s="27" t="s">
        <v>394</v>
      </c>
      <c r="R29" s="27" t="s">
        <v>394</v>
      </c>
      <c r="S29" s="28"/>
      <c r="T29" s="258"/>
      <c r="U29" s="265"/>
      <c r="V29" s="215"/>
      <c r="W29" s="274"/>
      <c r="X29" s="259"/>
      <c r="Y29" s="29"/>
      <c r="Z29" s="27"/>
    </row>
    <row r="30" spans="3:30" ht="13.5" customHeight="1" x14ac:dyDescent="0.2">
      <c r="C30" s="301"/>
      <c r="D30" s="304"/>
      <c r="E30" s="304"/>
      <c r="F30" s="304"/>
      <c r="G30" s="36"/>
      <c r="H30" s="30"/>
      <c r="I30" s="30" t="s">
        <v>425</v>
      </c>
      <c r="J30" s="30"/>
      <c r="K30" s="17" t="s">
        <v>394</v>
      </c>
      <c r="L30" s="17" t="s">
        <v>394</v>
      </c>
      <c r="M30" s="31"/>
      <c r="N30" s="31"/>
      <c r="O30" s="17" t="s">
        <v>394</v>
      </c>
      <c r="P30" s="31"/>
      <c r="Q30" s="17" t="s">
        <v>394</v>
      </c>
      <c r="R30" s="17" t="s">
        <v>394</v>
      </c>
      <c r="S30" s="31"/>
      <c r="T30" s="255"/>
      <c r="U30" s="256"/>
      <c r="V30" s="167"/>
      <c r="W30" s="264"/>
      <c r="X30" s="257"/>
      <c r="Y30" s="16"/>
      <c r="Z30" s="17"/>
    </row>
    <row r="31" spans="3:30" ht="13.5" customHeight="1" x14ac:dyDescent="0.2">
      <c r="C31" s="301"/>
      <c r="D31" s="304"/>
      <c r="E31" s="304"/>
      <c r="F31" s="304"/>
      <c r="G31" s="36"/>
      <c r="H31" s="30"/>
      <c r="I31" s="30" t="s">
        <v>425</v>
      </c>
      <c r="J31" s="30"/>
      <c r="K31" s="17" t="s">
        <v>394</v>
      </c>
      <c r="L31" s="17" t="s">
        <v>394</v>
      </c>
      <c r="M31" s="31"/>
      <c r="N31" s="31"/>
      <c r="O31" s="17" t="s">
        <v>394</v>
      </c>
      <c r="P31" s="31"/>
      <c r="Q31" s="17" t="s">
        <v>394</v>
      </c>
      <c r="R31" s="17" t="s">
        <v>394</v>
      </c>
      <c r="S31" s="31"/>
      <c r="T31" s="255"/>
      <c r="U31" s="256"/>
      <c r="V31" s="167"/>
      <c r="W31" s="264"/>
      <c r="X31" s="257"/>
      <c r="Y31" s="16"/>
      <c r="Z31" s="17"/>
    </row>
    <row r="32" spans="3:30" ht="13.5" customHeight="1" x14ac:dyDescent="0.2">
      <c r="C32" s="308"/>
      <c r="D32" s="313"/>
      <c r="E32" s="313"/>
      <c r="F32" s="313"/>
      <c r="G32" s="44"/>
      <c r="H32" s="65"/>
      <c r="I32" s="65" t="s">
        <v>425</v>
      </c>
      <c r="J32" s="65"/>
      <c r="K32" s="25" t="s">
        <v>394</v>
      </c>
      <c r="L32" s="25" t="s">
        <v>394</v>
      </c>
      <c r="M32" s="68"/>
      <c r="N32" s="68"/>
      <c r="O32" s="25" t="s">
        <v>394</v>
      </c>
      <c r="P32" s="68"/>
      <c r="Q32" s="25" t="s">
        <v>394</v>
      </c>
      <c r="R32" s="25" t="s">
        <v>394</v>
      </c>
      <c r="S32" s="68"/>
      <c r="T32" s="260"/>
      <c r="U32" s="267"/>
      <c r="V32" s="214"/>
      <c r="W32" s="275"/>
      <c r="X32" s="261"/>
      <c r="Y32" s="24"/>
      <c r="Z32" s="25"/>
    </row>
    <row r="33" spans="3:30" ht="13.5" customHeight="1" x14ac:dyDescent="0.2">
      <c r="C33" s="311" t="s">
        <v>16</v>
      </c>
      <c r="D33" s="312"/>
      <c r="E33" s="312"/>
      <c r="F33" s="312"/>
      <c r="G33" s="58"/>
      <c r="H33" s="26"/>
      <c r="I33" s="26" t="s">
        <v>395</v>
      </c>
      <c r="J33" s="26"/>
      <c r="K33" s="27" t="s">
        <v>395</v>
      </c>
      <c r="L33" s="27" t="s">
        <v>395</v>
      </c>
      <c r="M33" s="28"/>
      <c r="N33" s="28"/>
      <c r="O33" s="27" t="s">
        <v>395</v>
      </c>
      <c r="P33" s="28"/>
      <c r="Q33" s="27" t="s">
        <v>395</v>
      </c>
      <c r="R33" s="27" t="s">
        <v>395</v>
      </c>
      <c r="S33" s="28"/>
      <c r="T33" s="258"/>
      <c r="U33" s="265"/>
      <c r="V33" s="215"/>
      <c r="W33" s="274"/>
      <c r="X33" s="259"/>
      <c r="Y33" s="29"/>
      <c r="Z33" s="27"/>
    </row>
    <row r="34" spans="3:30" ht="13.5" customHeight="1" x14ac:dyDescent="0.2">
      <c r="C34" s="301"/>
      <c r="D34" s="304"/>
      <c r="E34" s="304"/>
      <c r="F34" s="304"/>
      <c r="G34" s="36"/>
      <c r="H34" s="30"/>
      <c r="I34" s="30" t="s">
        <v>395</v>
      </c>
      <c r="J34" s="30"/>
      <c r="K34" s="17" t="s">
        <v>395</v>
      </c>
      <c r="L34" s="17" t="s">
        <v>395</v>
      </c>
      <c r="M34" s="31"/>
      <c r="N34" s="31"/>
      <c r="O34" s="17" t="s">
        <v>395</v>
      </c>
      <c r="P34" s="31"/>
      <c r="Q34" s="17" t="s">
        <v>395</v>
      </c>
      <c r="R34" s="17" t="s">
        <v>395</v>
      </c>
      <c r="S34" s="31"/>
      <c r="T34" s="255"/>
      <c r="U34" s="256"/>
      <c r="V34" s="167"/>
      <c r="W34" s="264"/>
      <c r="X34" s="257"/>
      <c r="Y34" s="16"/>
      <c r="Z34" s="17"/>
    </row>
    <row r="35" spans="3:30" ht="13.5" customHeight="1" x14ac:dyDescent="0.2">
      <c r="C35" s="301"/>
      <c r="D35" s="304"/>
      <c r="E35" s="304"/>
      <c r="F35" s="304"/>
      <c r="G35" s="36"/>
      <c r="H35" s="30"/>
      <c r="I35" s="30" t="s">
        <v>395</v>
      </c>
      <c r="J35" s="30"/>
      <c r="K35" s="17" t="s">
        <v>395</v>
      </c>
      <c r="L35" s="17" t="s">
        <v>395</v>
      </c>
      <c r="M35" s="31"/>
      <c r="N35" s="31"/>
      <c r="O35" s="17" t="s">
        <v>395</v>
      </c>
      <c r="P35" s="31"/>
      <c r="Q35" s="17" t="s">
        <v>395</v>
      </c>
      <c r="R35" s="17" t="s">
        <v>395</v>
      </c>
      <c r="S35" s="31"/>
      <c r="T35" s="255"/>
      <c r="U35" s="256"/>
      <c r="V35" s="167"/>
      <c r="W35" s="264"/>
      <c r="X35" s="257"/>
      <c r="Y35" s="16"/>
      <c r="Z35" s="17"/>
    </row>
    <row r="36" spans="3:30" ht="13.5" customHeight="1" x14ac:dyDescent="0.2">
      <c r="C36" s="308"/>
      <c r="D36" s="313"/>
      <c r="E36" s="313"/>
      <c r="F36" s="313"/>
      <c r="G36" s="44"/>
      <c r="H36" s="65"/>
      <c r="I36" s="65" t="s">
        <v>395</v>
      </c>
      <c r="J36" s="65"/>
      <c r="K36" s="25" t="s">
        <v>395</v>
      </c>
      <c r="L36" s="25" t="s">
        <v>395</v>
      </c>
      <c r="M36" s="68"/>
      <c r="N36" s="68"/>
      <c r="O36" s="25" t="s">
        <v>395</v>
      </c>
      <c r="P36" s="68"/>
      <c r="Q36" s="25" t="s">
        <v>395</v>
      </c>
      <c r="R36" s="25" t="s">
        <v>395</v>
      </c>
      <c r="S36" s="68"/>
      <c r="T36" s="260"/>
      <c r="U36" s="267"/>
      <c r="V36" s="214"/>
      <c r="W36" s="275"/>
      <c r="X36" s="261"/>
      <c r="Y36" s="24"/>
      <c r="Z36" s="25"/>
    </row>
    <row r="37" spans="3:30" ht="12" customHeight="1" x14ac:dyDescent="0.2">
      <c r="C37" s="292" t="s">
        <v>17</v>
      </c>
      <c r="D37" s="311" t="s">
        <v>344</v>
      </c>
      <c r="E37" s="312"/>
      <c r="F37" s="312"/>
      <c r="H37" s="26"/>
      <c r="I37" s="32">
        <v>9.1999999999999993</v>
      </c>
      <c r="J37" s="26"/>
      <c r="K37" s="69" t="s">
        <v>135</v>
      </c>
      <c r="L37" s="27">
        <v>8.1999999999999993</v>
      </c>
      <c r="M37" s="28"/>
      <c r="N37" s="28"/>
      <c r="O37" s="69">
        <v>7.6</v>
      </c>
      <c r="P37" s="28"/>
      <c r="Q37" s="69"/>
      <c r="R37" s="69">
        <v>7.4</v>
      </c>
      <c r="S37" s="28"/>
      <c r="T37" s="258" t="s">
        <v>402</v>
      </c>
      <c r="U37" s="265" t="s">
        <v>402</v>
      </c>
      <c r="V37" s="215"/>
      <c r="W37" s="274"/>
      <c r="X37" s="259"/>
      <c r="Y37" s="29"/>
      <c r="Z37" s="27"/>
    </row>
    <row r="38" spans="3:30" ht="12" x14ac:dyDescent="0.2">
      <c r="C38" s="293"/>
      <c r="D38" s="301"/>
      <c r="E38" s="304"/>
      <c r="F38" s="304"/>
      <c r="G38" s="36" t="s">
        <v>345</v>
      </c>
      <c r="H38" s="30"/>
      <c r="I38" s="37">
        <v>8.6999999999999993</v>
      </c>
      <c r="J38" s="30"/>
      <c r="K38" s="50" t="s">
        <v>135</v>
      </c>
      <c r="L38" s="17">
        <v>7.7</v>
      </c>
      <c r="M38" s="31"/>
      <c r="N38" s="31"/>
      <c r="O38" s="50">
        <v>7.2</v>
      </c>
      <c r="P38" s="31"/>
      <c r="Q38" s="50"/>
      <c r="R38" s="50">
        <v>7.4</v>
      </c>
      <c r="S38" s="31"/>
      <c r="T38" s="255">
        <f>COUNTIF(I37:R40,"&gt;8.5")</f>
        <v>2</v>
      </c>
      <c r="U38" s="256" t="s">
        <v>452</v>
      </c>
      <c r="V38" s="167">
        <v>24</v>
      </c>
      <c r="W38" s="49">
        <f>MIN(I37:R40)</f>
        <v>7</v>
      </c>
      <c r="X38" s="257" t="s">
        <v>410</v>
      </c>
      <c r="Y38" s="42">
        <f>MAX(I37:R40)</f>
        <v>9.1999999999999993</v>
      </c>
      <c r="Z38" s="70">
        <f>AVERAGE(I37:R40)</f>
        <v>7.6000000000000005</v>
      </c>
      <c r="AB38" s="51"/>
      <c r="AC38" s="51"/>
      <c r="AD38" s="51"/>
    </row>
    <row r="39" spans="3:30" ht="12" x14ac:dyDescent="0.2">
      <c r="C39" s="293"/>
      <c r="D39" s="301"/>
      <c r="E39" s="304"/>
      <c r="F39" s="304"/>
      <c r="G39" s="36"/>
      <c r="H39" s="30"/>
      <c r="I39" s="37">
        <v>7</v>
      </c>
      <c r="J39" s="30"/>
      <c r="K39" s="50" t="s">
        <v>135</v>
      </c>
      <c r="L39" s="17">
        <v>7.3</v>
      </c>
      <c r="M39" s="31"/>
      <c r="N39" s="31"/>
      <c r="O39" s="50">
        <v>7.4</v>
      </c>
      <c r="P39" s="31"/>
      <c r="Q39" s="50"/>
      <c r="R39" s="50">
        <v>7.2</v>
      </c>
      <c r="S39" s="31"/>
      <c r="T39" s="255"/>
      <c r="U39" s="256" t="s">
        <v>402</v>
      </c>
      <c r="V39" s="167"/>
      <c r="W39" s="264"/>
      <c r="X39" s="257"/>
      <c r="Y39" s="16"/>
      <c r="Z39" s="17"/>
    </row>
    <row r="40" spans="3:30" ht="12" x14ac:dyDescent="0.2">
      <c r="C40" s="293"/>
      <c r="D40" s="307"/>
      <c r="E40" s="320"/>
      <c r="F40" s="320"/>
      <c r="G40" s="71"/>
      <c r="H40" s="72"/>
      <c r="I40" s="73">
        <v>7.1</v>
      </c>
      <c r="J40" s="72"/>
      <c r="K40" s="74" t="s">
        <v>135</v>
      </c>
      <c r="L40" s="77">
        <v>7.4</v>
      </c>
      <c r="M40" s="75"/>
      <c r="N40" s="75"/>
      <c r="O40" s="74">
        <v>7.5</v>
      </c>
      <c r="P40" s="75"/>
      <c r="Q40" s="74"/>
      <c r="R40" s="74">
        <v>7.3</v>
      </c>
      <c r="S40" s="75"/>
      <c r="T40" s="255"/>
      <c r="U40" s="256" t="s">
        <v>402</v>
      </c>
      <c r="V40" s="167"/>
      <c r="W40" s="270"/>
      <c r="X40" s="263"/>
      <c r="Y40" s="76"/>
      <c r="Z40" s="77"/>
    </row>
    <row r="41" spans="3:30" ht="12" x14ac:dyDescent="0.2">
      <c r="C41" s="293"/>
      <c r="D41" s="301" t="s">
        <v>346</v>
      </c>
      <c r="E41" s="296"/>
      <c r="F41" s="296"/>
      <c r="G41" s="36" t="s">
        <v>155</v>
      </c>
      <c r="H41" s="30"/>
      <c r="I41" s="168">
        <v>11</v>
      </c>
      <c r="J41" s="30"/>
      <c r="K41" s="39" t="s">
        <v>135</v>
      </c>
      <c r="L41" s="39">
        <v>7.6</v>
      </c>
      <c r="M41" s="31"/>
      <c r="N41" s="31"/>
      <c r="O41" s="39">
        <v>7.1</v>
      </c>
      <c r="P41" s="31"/>
      <c r="Q41" s="39"/>
      <c r="R41" s="39">
        <v>8.8000000000000007</v>
      </c>
      <c r="S41" s="31"/>
      <c r="T41" s="268">
        <f>COUNTIF(I41:R41,"&lt;5")</f>
        <v>0</v>
      </c>
      <c r="U41" s="269" t="s">
        <v>452</v>
      </c>
      <c r="V41" s="169">
        <v>4</v>
      </c>
      <c r="W41" s="82">
        <f>MIN(I41:R41)</f>
        <v>7.1</v>
      </c>
      <c r="X41" s="269" t="s">
        <v>410</v>
      </c>
      <c r="Y41" s="80">
        <f>MAX(I41:R41)</f>
        <v>11</v>
      </c>
      <c r="Z41" s="37">
        <f>AVERAGE(I41:R41)</f>
        <v>8.625</v>
      </c>
      <c r="AD41" s="51"/>
    </row>
    <row r="42" spans="3:30" ht="12" x14ac:dyDescent="0.2">
      <c r="C42" s="293"/>
      <c r="D42" s="301" t="s">
        <v>347</v>
      </c>
      <c r="E42" s="296"/>
      <c r="F42" s="296"/>
      <c r="G42" s="36" t="s">
        <v>155</v>
      </c>
      <c r="H42" s="30"/>
      <c r="I42" s="38">
        <v>3.3</v>
      </c>
      <c r="J42" s="30"/>
      <c r="K42" s="39" t="s">
        <v>135</v>
      </c>
      <c r="L42" s="39">
        <v>2</v>
      </c>
      <c r="M42" s="31"/>
      <c r="N42" s="31"/>
      <c r="O42" s="39">
        <v>2</v>
      </c>
      <c r="P42" s="31"/>
      <c r="Q42" s="39"/>
      <c r="R42" s="39">
        <v>4.8</v>
      </c>
      <c r="S42" s="31"/>
      <c r="T42" s="255">
        <f>COUNTIF(I42:R42,"&gt;5")</f>
        <v>0</v>
      </c>
      <c r="U42" s="256" t="s">
        <v>452</v>
      </c>
      <c r="V42" s="167">
        <v>4</v>
      </c>
      <c r="W42" s="82">
        <f>MIN(I42:R42)</f>
        <v>2</v>
      </c>
      <c r="X42" s="257" t="s">
        <v>410</v>
      </c>
      <c r="Y42" s="83">
        <f>MAX(I42:R42)</f>
        <v>4.8</v>
      </c>
      <c r="Z42" s="37">
        <f>AVERAGE(I42:R42)</f>
        <v>3.0249999999999999</v>
      </c>
      <c r="AD42" s="170"/>
    </row>
    <row r="43" spans="3:30" ht="12" x14ac:dyDescent="0.2">
      <c r="C43" s="293"/>
      <c r="D43" s="301" t="s">
        <v>154</v>
      </c>
      <c r="E43" s="296"/>
      <c r="F43" s="296"/>
      <c r="G43" s="36" t="s">
        <v>155</v>
      </c>
      <c r="H43" s="30"/>
      <c r="I43" s="38">
        <v>8.1999999999999993</v>
      </c>
      <c r="J43" s="30"/>
      <c r="K43" s="39" t="s">
        <v>135</v>
      </c>
      <c r="L43" s="39">
        <v>7</v>
      </c>
      <c r="M43" s="31"/>
      <c r="N43" s="31"/>
      <c r="O43" s="39">
        <v>6.5</v>
      </c>
      <c r="P43" s="31"/>
      <c r="Q43" s="39"/>
      <c r="R43" s="39">
        <v>6.7</v>
      </c>
      <c r="S43" s="31"/>
      <c r="T43" s="255" t="s">
        <v>135</v>
      </c>
      <c r="U43" s="256" t="s">
        <v>452</v>
      </c>
      <c r="V43" s="167">
        <v>4</v>
      </c>
      <c r="W43" s="82">
        <f t="shared" ref="W43:W46" si="0">MIN(I43:R43)</f>
        <v>6.5</v>
      </c>
      <c r="X43" s="257" t="s">
        <v>410</v>
      </c>
      <c r="Y43" s="83">
        <f t="shared" ref="Y43:Y46" si="1">MAX(I43:R43)</f>
        <v>8.1999999999999993</v>
      </c>
      <c r="Z43" s="37">
        <f t="shared" ref="Z43:Z46" si="2">AVERAGE(I43:R43)</f>
        <v>7.1</v>
      </c>
      <c r="AD43" s="51"/>
    </row>
    <row r="44" spans="3:30" ht="12" x14ac:dyDescent="0.2">
      <c r="C44" s="293"/>
      <c r="D44" s="307" t="s">
        <v>348</v>
      </c>
      <c r="E44" s="298"/>
      <c r="F44" s="298"/>
      <c r="G44" s="71" t="s">
        <v>155</v>
      </c>
      <c r="H44" s="72"/>
      <c r="I44" s="84">
        <v>2</v>
      </c>
      <c r="J44" s="72"/>
      <c r="K44" s="125" t="s">
        <v>135</v>
      </c>
      <c r="L44" s="85">
        <v>7</v>
      </c>
      <c r="M44" s="75"/>
      <c r="N44" s="75"/>
      <c r="O44" s="253">
        <v>1</v>
      </c>
      <c r="P44" s="75"/>
      <c r="Q44" s="125"/>
      <c r="R44" s="85">
        <v>5</v>
      </c>
      <c r="S44" s="75"/>
      <c r="T44" s="255">
        <f>COUNTIF(I44:R44,"&gt;100")</f>
        <v>0</v>
      </c>
      <c r="U44" s="256" t="s">
        <v>452</v>
      </c>
      <c r="V44" s="167">
        <v>4</v>
      </c>
      <c r="W44" s="254">
        <f t="shared" si="0"/>
        <v>1</v>
      </c>
      <c r="X44" s="263" t="s">
        <v>410</v>
      </c>
      <c r="Y44" s="87">
        <f t="shared" si="1"/>
        <v>7</v>
      </c>
      <c r="Z44" s="88">
        <f t="shared" si="2"/>
        <v>3.75</v>
      </c>
      <c r="AD44" s="171"/>
    </row>
    <row r="45" spans="3:30" ht="12.75" customHeight="1" x14ac:dyDescent="0.2">
      <c r="C45" s="293"/>
      <c r="D45" s="301" t="s">
        <v>349</v>
      </c>
      <c r="E45" s="296"/>
      <c r="F45" s="296"/>
      <c r="G45" s="36" t="s">
        <v>155</v>
      </c>
      <c r="H45" s="30"/>
      <c r="I45" s="38">
        <v>3.2</v>
      </c>
      <c r="J45" s="30"/>
      <c r="K45" s="39" t="s">
        <v>135</v>
      </c>
      <c r="L45" s="50">
        <v>2.8</v>
      </c>
      <c r="M45" s="31"/>
      <c r="N45" s="31"/>
      <c r="O45" s="39">
        <v>4.2</v>
      </c>
      <c r="P45" s="31"/>
      <c r="Q45" s="39"/>
      <c r="R45" s="39">
        <v>4.4000000000000004</v>
      </c>
      <c r="S45" s="31"/>
      <c r="T45" s="255" t="s">
        <v>135</v>
      </c>
      <c r="U45" s="256" t="s">
        <v>452</v>
      </c>
      <c r="V45" s="167">
        <v>4</v>
      </c>
      <c r="W45" s="90">
        <f t="shared" si="0"/>
        <v>2.8</v>
      </c>
      <c r="X45" s="91" t="s">
        <v>410</v>
      </c>
      <c r="Y45" s="92">
        <f t="shared" si="1"/>
        <v>4.4000000000000004</v>
      </c>
      <c r="Z45" s="38">
        <f t="shared" si="2"/>
        <v>3.65</v>
      </c>
      <c r="AB45" s="51"/>
      <c r="AC45" s="51"/>
      <c r="AD45" s="43"/>
    </row>
    <row r="46" spans="3:30" ht="12.75" customHeight="1" x14ac:dyDescent="0.2">
      <c r="C46" s="293"/>
      <c r="D46" s="301" t="s">
        <v>305</v>
      </c>
      <c r="E46" s="296"/>
      <c r="F46" s="296"/>
      <c r="G46" s="36" t="s">
        <v>155</v>
      </c>
      <c r="H46" s="30"/>
      <c r="I46" s="54">
        <v>0.6</v>
      </c>
      <c r="J46" s="93"/>
      <c r="K46" s="55" t="s">
        <v>135</v>
      </c>
      <c r="L46" s="55">
        <v>0.57999999999999996</v>
      </c>
      <c r="M46" s="31"/>
      <c r="N46" s="31"/>
      <c r="O46" s="55">
        <v>0.49</v>
      </c>
      <c r="P46" s="31"/>
      <c r="Q46" s="55"/>
      <c r="R46" s="55">
        <v>0.53</v>
      </c>
      <c r="S46" s="31"/>
      <c r="T46" s="255" t="s">
        <v>135</v>
      </c>
      <c r="U46" s="256" t="s">
        <v>452</v>
      </c>
      <c r="V46" s="167">
        <v>4</v>
      </c>
      <c r="W46" s="94">
        <f t="shared" si="0"/>
        <v>0.49</v>
      </c>
      <c r="X46" s="257" t="s">
        <v>410</v>
      </c>
      <c r="Y46" s="95">
        <f t="shared" si="1"/>
        <v>0.6</v>
      </c>
      <c r="Z46" s="54">
        <f t="shared" si="2"/>
        <v>0.55000000000000004</v>
      </c>
      <c r="AD46" s="172"/>
    </row>
    <row r="47" spans="3:30" ht="12.75" customHeight="1" x14ac:dyDescent="0.2">
      <c r="C47" s="293"/>
      <c r="D47" s="301" t="s">
        <v>118</v>
      </c>
      <c r="E47" s="304"/>
      <c r="F47" s="304"/>
      <c r="G47" s="36" t="s">
        <v>112</v>
      </c>
      <c r="H47" s="30"/>
      <c r="I47" s="38" t="s">
        <v>135</v>
      </c>
      <c r="J47" s="30"/>
      <c r="K47" s="96" t="s">
        <v>135</v>
      </c>
      <c r="L47" s="190">
        <v>5.7000000000000002E-2</v>
      </c>
      <c r="M47" s="31"/>
      <c r="N47" s="31"/>
      <c r="O47" s="96"/>
      <c r="P47" s="31"/>
      <c r="Q47" s="96"/>
      <c r="R47" s="96"/>
      <c r="S47" s="31"/>
      <c r="T47" s="255" t="s">
        <v>135</v>
      </c>
      <c r="U47" s="256" t="s">
        <v>452</v>
      </c>
      <c r="V47" s="167">
        <f>COUNT(I47:R47)</f>
        <v>1</v>
      </c>
      <c r="W47" s="264"/>
      <c r="X47" s="257"/>
      <c r="Y47" s="16"/>
      <c r="Z47" s="17"/>
    </row>
    <row r="48" spans="3:30" ht="12.75" customHeight="1" x14ac:dyDescent="0.15">
      <c r="C48" s="293"/>
      <c r="D48" s="305" t="s">
        <v>136</v>
      </c>
      <c r="E48" s="321"/>
      <c r="F48" s="321"/>
      <c r="G48" s="99" t="s">
        <v>155</v>
      </c>
      <c r="H48" s="100"/>
      <c r="I48" s="101" t="s">
        <v>135</v>
      </c>
      <c r="J48" s="100"/>
      <c r="K48" s="102" t="s">
        <v>135</v>
      </c>
      <c r="L48" s="197"/>
      <c r="M48" s="103"/>
      <c r="N48" s="103"/>
      <c r="O48" s="102"/>
      <c r="P48" s="103"/>
      <c r="Q48" s="102"/>
      <c r="R48" s="200"/>
      <c r="S48" s="103"/>
      <c r="T48" s="268"/>
      <c r="U48" s="269"/>
      <c r="V48" s="169"/>
      <c r="W48" s="106"/>
      <c r="X48" s="276"/>
      <c r="Y48" s="107"/>
      <c r="Z48" s="104"/>
      <c r="AA48" s="108"/>
    </row>
    <row r="49" spans="3:27" ht="12.75" customHeight="1" x14ac:dyDescent="0.15">
      <c r="C49" s="294"/>
      <c r="D49" s="308" t="s">
        <v>350</v>
      </c>
      <c r="E49" s="313"/>
      <c r="F49" s="313"/>
      <c r="G49" s="44" t="s">
        <v>155</v>
      </c>
      <c r="H49" s="65"/>
      <c r="I49" s="109" t="s">
        <v>135</v>
      </c>
      <c r="J49" s="65"/>
      <c r="K49" s="110" t="s">
        <v>135</v>
      </c>
      <c r="L49" s="198"/>
      <c r="M49" s="68"/>
      <c r="N49" s="68"/>
      <c r="O49" s="110"/>
      <c r="P49" s="68"/>
      <c r="Q49" s="110"/>
      <c r="R49" s="191"/>
      <c r="S49" s="68"/>
      <c r="T49" s="260"/>
      <c r="U49" s="267"/>
      <c r="V49" s="214"/>
      <c r="W49" s="275"/>
      <c r="X49" s="261"/>
      <c r="Y49" s="24"/>
      <c r="Z49" s="112"/>
      <c r="AA49" s="108"/>
    </row>
    <row r="50" spans="3:27" ht="12" customHeight="1" x14ac:dyDescent="0.2">
      <c r="C50" s="292" t="s">
        <v>27</v>
      </c>
      <c r="D50" s="311" t="s">
        <v>351</v>
      </c>
      <c r="E50" s="300"/>
      <c r="F50" s="300"/>
      <c r="G50" s="58" t="s">
        <v>155</v>
      </c>
      <c r="H50" s="26"/>
      <c r="I50" s="113">
        <v>2.9999999999999997E-4</v>
      </c>
      <c r="J50" s="26"/>
      <c r="K50" s="113">
        <v>2.9999999999999997E-4</v>
      </c>
      <c r="L50" s="113">
        <v>2.9999999999999997E-4</v>
      </c>
      <c r="M50" s="28"/>
      <c r="N50" s="28"/>
      <c r="O50" s="113">
        <v>2.9999999999999997E-4</v>
      </c>
      <c r="P50" s="28"/>
      <c r="Q50" s="113">
        <v>2.9999999999999997E-4</v>
      </c>
      <c r="R50" s="113">
        <v>2.9999999999999997E-4</v>
      </c>
      <c r="S50" s="28"/>
      <c r="T50" s="258">
        <v>0</v>
      </c>
      <c r="U50" s="265" t="s">
        <v>452</v>
      </c>
      <c r="V50" s="215">
        <v>6</v>
      </c>
      <c r="W50" s="219">
        <f t="shared" ref="W50:W55" si="3">MIN(I50:R50)</f>
        <v>2.9999999999999997E-4</v>
      </c>
      <c r="X50" s="259" t="s">
        <v>410</v>
      </c>
      <c r="Y50" s="220">
        <f t="shared" ref="Y50:Y55" si="4">MAX(I50:R50)</f>
        <v>2.9999999999999997E-4</v>
      </c>
      <c r="Z50" s="221">
        <f t="shared" ref="Z50:Z55" si="5">AVERAGE(I50:R50)</f>
        <v>2.9999999999999997E-4</v>
      </c>
    </row>
    <row r="51" spans="3:27" ht="12" x14ac:dyDescent="0.2">
      <c r="C51" s="293"/>
      <c r="D51" s="301" t="s">
        <v>306</v>
      </c>
      <c r="E51" s="296"/>
      <c r="F51" s="296"/>
      <c r="G51" s="36" t="s">
        <v>155</v>
      </c>
      <c r="H51" s="30"/>
      <c r="I51" s="114">
        <v>0.1</v>
      </c>
      <c r="J51" s="30"/>
      <c r="K51" s="114">
        <v>0.1</v>
      </c>
      <c r="L51" s="192">
        <v>0.1</v>
      </c>
      <c r="M51" s="31"/>
      <c r="N51" s="31"/>
      <c r="O51" s="114">
        <v>0.1</v>
      </c>
      <c r="P51" s="31"/>
      <c r="Q51" s="114">
        <v>0.1</v>
      </c>
      <c r="R51" s="192">
        <v>0.1</v>
      </c>
      <c r="S51" s="31"/>
      <c r="T51" s="255">
        <v>0</v>
      </c>
      <c r="U51" s="256" t="s">
        <v>452</v>
      </c>
      <c r="V51" s="167">
        <v>6</v>
      </c>
      <c r="W51" s="222">
        <f t="shared" si="3"/>
        <v>0.1</v>
      </c>
      <c r="X51" s="257" t="s">
        <v>410</v>
      </c>
      <c r="Y51" s="223">
        <f t="shared" si="4"/>
        <v>0.1</v>
      </c>
      <c r="Z51" s="224">
        <f t="shared" si="5"/>
        <v>9.9999999999999992E-2</v>
      </c>
    </row>
    <row r="52" spans="3:27" ht="12" x14ac:dyDescent="0.2">
      <c r="C52" s="293"/>
      <c r="D52" s="301" t="s">
        <v>307</v>
      </c>
      <c r="E52" s="296"/>
      <c r="F52" s="296"/>
      <c r="G52" s="36" t="s">
        <v>155</v>
      </c>
      <c r="H52" s="30"/>
      <c r="I52" s="115">
        <v>5.0000000000000001E-3</v>
      </c>
      <c r="J52" s="30"/>
      <c r="K52" s="115">
        <v>5.0000000000000001E-3</v>
      </c>
      <c r="L52" s="115">
        <v>5.0000000000000001E-3</v>
      </c>
      <c r="M52" s="31"/>
      <c r="N52" s="31"/>
      <c r="O52" s="115">
        <v>5.0000000000000001E-3</v>
      </c>
      <c r="P52" s="31"/>
      <c r="Q52" s="115">
        <v>5.0000000000000001E-3</v>
      </c>
      <c r="R52" s="115">
        <v>5.0000000000000001E-3</v>
      </c>
      <c r="S52" s="31"/>
      <c r="T52" s="255">
        <v>0</v>
      </c>
      <c r="U52" s="256" t="s">
        <v>452</v>
      </c>
      <c r="V52" s="167">
        <v>6</v>
      </c>
      <c r="W52" s="225">
        <f t="shared" si="3"/>
        <v>5.0000000000000001E-3</v>
      </c>
      <c r="X52" s="257" t="s">
        <v>410</v>
      </c>
      <c r="Y52" s="226">
        <f t="shared" si="4"/>
        <v>5.0000000000000001E-3</v>
      </c>
      <c r="Z52" s="183">
        <f t="shared" si="5"/>
        <v>5.0000000000000001E-3</v>
      </c>
    </row>
    <row r="53" spans="3:27" ht="12" x14ac:dyDescent="0.2">
      <c r="C53" s="293"/>
      <c r="D53" s="307" t="s">
        <v>352</v>
      </c>
      <c r="E53" s="298"/>
      <c r="F53" s="298"/>
      <c r="G53" s="71" t="s">
        <v>155</v>
      </c>
      <c r="H53" s="72"/>
      <c r="I53" s="120">
        <v>0.01</v>
      </c>
      <c r="J53" s="72"/>
      <c r="K53" s="120">
        <v>0.01</v>
      </c>
      <c r="L53" s="120">
        <v>0.01</v>
      </c>
      <c r="M53" s="75"/>
      <c r="N53" s="75"/>
      <c r="O53" s="120">
        <v>0.01</v>
      </c>
      <c r="P53" s="75"/>
      <c r="Q53" s="120">
        <v>0.01</v>
      </c>
      <c r="R53" s="120">
        <v>0.01</v>
      </c>
      <c r="S53" s="75"/>
      <c r="T53" s="262">
        <v>0</v>
      </c>
      <c r="U53" s="273" t="s">
        <v>452</v>
      </c>
      <c r="V53" s="227">
        <v>6</v>
      </c>
      <c r="W53" s="121">
        <f t="shared" si="3"/>
        <v>0.01</v>
      </c>
      <c r="X53" s="263" t="s">
        <v>410</v>
      </c>
      <c r="Y53" s="122">
        <f t="shared" si="4"/>
        <v>0.01</v>
      </c>
      <c r="Z53" s="123">
        <f t="shared" si="5"/>
        <v>0.01</v>
      </c>
    </row>
    <row r="54" spans="3:27" ht="12" x14ac:dyDescent="0.2">
      <c r="C54" s="293"/>
      <c r="D54" s="301" t="s">
        <v>353</v>
      </c>
      <c r="E54" s="296"/>
      <c r="F54" s="296"/>
      <c r="G54" s="36" t="s">
        <v>155</v>
      </c>
      <c r="H54" s="30"/>
      <c r="I54" s="115">
        <v>5.0000000000000001E-3</v>
      </c>
      <c r="J54" s="30"/>
      <c r="K54" s="115">
        <v>5.0000000000000001E-3</v>
      </c>
      <c r="L54" s="115">
        <v>5.0000000000000001E-3</v>
      </c>
      <c r="M54" s="31"/>
      <c r="N54" s="31"/>
      <c r="O54" s="115">
        <v>5.0000000000000001E-3</v>
      </c>
      <c r="P54" s="31"/>
      <c r="Q54" s="115">
        <v>5.0000000000000001E-3</v>
      </c>
      <c r="R54" s="115">
        <v>5.0000000000000001E-3</v>
      </c>
      <c r="S54" s="31"/>
      <c r="T54" s="255">
        <v>0</v>
      </c>
      <c r="U54" s="256" t="s">
        <v>452</v>
      </c>
      <c r="V54" s="167">
        <v>6</v>
      </c>
      <c r="W54" s="225">
        <f t="shared" si="3"/>
        <v>5.0000000000000001E-3</v>
      </c>
      <c r="X54" s="257" t="s">
        <v>410</v>
      </c>
      <c r="Y54" s="226">
        <f t="shared" si="4"/>
        <v>5.0000000000000001E-3</v>
      </c>
      <c r="Z54" s="183">
        <f t="shared" si="5"/>
        <v>5.0000000000000001E-3</v>
      </c>
    </row>
    <row r="55" spans="3:27" ht="12" x14ac:dyDescent="0.2">
      <c r="C55" s="293"/>
      <c r="D55" s="301" t="s">
        <v>354</v>
      </c>
      <c r="E55" s="296"/>
      <c r="F55" s="296"/>
      <c r="G55" s="36" t="s">
        <v>155</v>
      </c>
      <c r="H55" s="30"/>
      <c r="I55" s="38" t="s">
        <v>135</v>
      </c>
      <c r="J55" s="30"/>
      <c r="K55" s="17" t="s">
        <v>135</v>
      </c>
      <c r="L55" s="126">
        <v>5.0000000000000001E-4</v>
      </c>
      <c r="M55" s="31"/>
      <c r="N55" s="31"/>
      <c r="O55" s="124" t="s">
        <v>402</v>
      </c>
      <c r="P55" s="31"/>
      <c r="Q55" s="17"/>
      <c r="R55" s="126">
        <v>5.0000000000000001E-4</v>
      </c>
      <c r="S55" s="31"/>
      <c r="T55" s="255">
        <v>0</v>
      </c>
      <c r="U55" s="256" t="s">
        <v>452</v>
      </c>
      <c r="V55" s="167">
        <v>2</v>
      </c>
      <c r="W55" s="228">
        <f t="shared" si="3"/>
        <v>5.0000000000000001E-4</v>
      </c>
      <c r="X55" s="257" t="s">
        <v>410</v>
      </c>
      <c r="Y55" s="229">
        <f t="shared" si="4"/>
        <v>5.0000000000000001E-4</v>
      </c>
      <c r="Z55" s="185">
        <f t="shared" si="5"/>
        <v>5.0000000000000001E-4</v>
      </c>
    </row>
    <row r="56" spans="3:27" ht="12" x14ac:dyDescent="0.2">
      <c r="C56" s="293"/>
      <c r="D56" s="301" t="s">
        <v>355</v>
      </c>
      <c r="E56" s="296"/>
      <c r="F56" s="296"/>
      <c r="G56" s="36" t="s">
        <v>155</v>
      </c>
      <c r="H56" s="30"/>
      <c r="I56" s="38" t="s">
        <v>135</v>
      </c>
      <c r="J56" s="30"/>
      <c r="K56" s="17" t="s">
        <v>135</v>
      </c>
      <c r="L56" s="17" t="s">
        <v>135</v>
      </c>
      <c r="M56" s="31"/>
      <c r="N56" s="31"/>
      <c r="O56" s="124" t="s">
        <v>402</v>
      </c>
      <c r="P56" s="31"/>
      <c r="Q56" s="17"/>
      <c r="R56" s="17"/>
      <c r="S56" s="31"/>
      <c r="T56" s="255"/>
      <c r="U56" s="256" t="s">
        <v>402</v>
      </c>
      <c r="V56" s="167"/>
      <c r="W56" s="255"/>
      <c r="X56" s="257"/>
      <c r="Y56" s="266"/>
      <c r="Z56" s="30"/>
    </row>
    <row r="57" spans="3:27" ht="12" x14ac:dyDescent="0.2">
      <c r="C57" s="293"/>
      <c r="D57" s="307" t="s">
        <v>308</v>
      </c>
      <c r="E57" s="298"/>
      <c r="F57" s="298"/>
      <c r="G57" s="71" t="s">
        <v>155</v>
      </c>
      <c r="H57" s="72"/>
      <c r="I57" s="118" t="s">
        <v>135</v>
      </c>
      <c r="J57" s="72"/>
      <c r="K57" s="77" t="s">
        <v>135</v>
      </c>
      <c r="L57" s="193">
        <v>5.0000000000000001E-4</v>
      </c>
      <c r="M57" s="75"/>
      <c r="N57" s="75"/>
      <c r="O57" s="120" t="s">
        <v>402</v>
      </c>
      <c r="P57" s="75"/>
      <c r="Q57" s="77"/>
      <c r="R57" s="193"/>
      <c r="S57" s="75"/>
      <c r="T57" s="262">
        <v>0</v>
      </c>
      <c r="U57" s="273" t="s">
        <v>452</v>
      </c>
      <c r="V57" s="227">
        <f t="shared" ref="V57:V87" si="6">COUNT(I57:S57)</f>
        <v>1</v>
      </c>
      <c r="W57" s="270"/>
      <c r="X57" s="263"/>
      <c r="Y57" s="76"/>
      <c r="Z57" s="77"/>
    </row>
    <row r="58" spans="3:27" ht="12" x14ac:dyDescent="0.2">
      <c r="C58" s="293"/>
      <c r="D58" s="301" t="s">
        <v>309</v>
      </c>
      <c r="E58" s="296"/>
      <c r="F58" s="296"/>
      <c r="G58" s="36" t="s">
        <v>155</v>
      </c>
      <c r="H58" s="30"/>
      <c r="I58" s="115">
        <v>2E-3</v>
      </c>
      <c r="J58" s="30"/>
      <c r="K58" s="115">
        <v>2E-3</v>
      </c>
      <c r="L58" s="115">
        <v>2E-3</v>
      </c>
      <c r="M58" s="31"/>
      <c r="N58" s="31"/>
      <c r="O58" s="115">
        <v>2E-3</v>
      </c>
      <c r="P58" s="31"/>
      <c r="Q58" s="115">
        <v>2E-3</v>
      </c>
      <c r="R58" s="115">
        <v>2E-3</v>
      </c>
      <c r="S58" s="31"/>
      <c r="T58" s="255">
        <v>0</v>
      </c>
      <c r="U58" s="256" t="s">
        <v>452</v>
      </c>
      <c r="V58" s="167">
        <v>6</v>
      </c>
      <c r="W58" s="225">
        <f t="shared" ref="W58:W76" si="7">MIN(I58:R58)</f>
        <v>2E-3</v>
      </c>
      <c r="X58" s="257" t="s">
        <v>410</v>
      </c>
      <c r="Y58" s="226">
        <f t="shared" ref="Y58:Y77" si="8">MAX(I58:R58)</f>
        <v>2E-3</v>
      </c>
      <c r="Z58" s="183">
        <f t="shared" ref="Z58:Z77" si="9">AVERAGE(I58:R58)</f>
        <v>2E-3</v>
      </c>
    </row>
    <row r="59" spans="3:27" ht="12" x14ac:dyDescent="0.2">
      <c r="C59" s="293"/>
      <c r="D59" s="301" t="s">
        <v>310</v>
      </c>
      <c r="E59" s="296"/>
      <c r="F59" s="296"/>
      <c r="G59" s="36" t="s">
        <v>155</v>
      </c>
      <c r="H59" s="30"/>
      <c r="I59" s="126">
        <v>2.0000000000000001E-4</v>
      </c>
      <c r="J59" s="30"/>
      <c r="K59" s="126">
        <v>2.0000000000000001E-4</v>
      </c>
      <c r="L59" s="126">
        <v>2.0000000000000001E-4</v>
      </c>
      <c r="M59" s="31"/>
      <c r="N59" s="31"/>
      <c r="O59" s="126">
        <v>2.0000000000000001E-4</v>
      </c>
      <c r="P59" s="31"/>
      <c r="Q59" s="126">
        <v>2.0000000000000001E-4</v>
      </c>
      <c r="R59" s="126">
        <v>2.0000000000000001E-4</v>
      </c>
      <c r="S59" s="31"/>
      <c r="T59" s="255">
        <v>0</v>
      </c>
      <c r="U59" s="256" t="s">
        <v>452</v>
      </c>
      <c r="V59" s="167">
        <v>6</v>
      </c>
      <c r="W59" s="228">
        <f t="shared" si="7"/>
        <v>2.0000000000000001E-4</v>
      </c>
      <c r="X59" s="257" t="s">
        <v>410</v>
      </c>
      <c r="Y59" s="229">
        <f t="shared" si="8"/>
        <v>2.0000000000000001E-4</v>
      </c>
      <c r="Z59" s="185">
        <f t="shared" si="9"/>
        <v>2.0000000000000001E-4</v>
      </c>
    </row>
    <row r="60" spans="3:27" ht="12" x14ac:dyDescent="0.2">
      <c r="C60" s="293"/>
      <c r="D60" s="301" t="s">
        <v>356</v>
      </c>
      <c r="E60" s="296"/>
      <c r="F60" s="296"/>
      <c r="G60" s="36" t="s">
        <v>155</v>
      </c>
      <c r="H60" s="30"/>
      <c r="I60" s="126">
        <v>4.0000000000000002E-4</v>
      </c>
      <c r="J60" s="30"/>
      <c r="K60" s="126">
        <v>4.0000000000000002E-4</v>
      </c>
      <c r="L60" s="126">
        <v>4.0000000000000002E-4</v>
      </c>
      <c r="M60" s="31"/>
      <c r="N60" s="31"/>
      <c r="O60" s="126">
        <v>4.0000000000000002E-4</v>
      </c>
      <c r="P60" s="31"/>
      <c r="Q60" s="126">
        <v>4.0000000000000002E-4</v>
      </c>
      <c r="R60" s="126">
        <v>4.0000000000000002E-4</v>
      </c>
      <c r="S60" s="31"/>
      <c r="T60" s="255">
        <v>0</v>
      </c>
      <c r="U60" s="256" t="s">
        <v>452</v>
      </c>
      <c r="V60" s="167">
        <v>6</v>
      </c>
      <c r="W60" s="228">
        <f t="shared" si="7"/>
        <v>4.0000000000000002E-4</v>
      </c>
      <c r="X60" s="257" t="s">
        <v>410</v>
      </c>
      <c r="Y60" s="229">
        <f t="shared" si="8"/>
        <v>4.0000000000000002E-4</v>
      </c>
      <c r="Z60" s="185">
        <f t="shared" si="9"/>
        <v>4.0000000000000002E-4</v>
      </c>
    </row>
    <row r="61" spans="3:27" ht="12" x14ac:dyDescent="0.2">
      <c r="C61" s="293"/>
      <c r="D61" s="307" t="s">
        <v>357</v>
      </c>
      <c r="E61" s="298"/>
      <c r="F61" s="298"/>
      <c r="G61" s="71" t="s">
        <v>155</v>
      </c>
      <c r="H61" s="72"/>
      <c r="I61" s="127">
        <v>2E-3</v>
      </c>
      <c r="J61" s="72"/>
      <c r="K61" s="127">
        <v>2E-3</v>
      </c>
      <c r="L61" s="127">
        <v>2E-3</v>
      </c>
      <c r="M61" s="75"/>
      <c r="N61" s="75"/>
      <c r="O61" s="127">
        <v>2E-3</v>
      </c>
      <c r="P61" s="75"/>
      <c r="Q61" s="127">
        <v>2E-3</v>
      </c>
      <c r="R61" s="127">
        <v>2E-3</v>
      </c>
      <c r="S61" s="75"/>
      <c r="T61" s="262">
        <v>0</v>
      </c>
      <c r="U61" s="273" t="s">
        <v>452</v>
      </c>
      <c r="V61" s="227">
        <v>6</v>
      </c>
      <c r="W61" s="230">
        <f t="shared" si="7"/>
        <v>2E-3</v>
      </c>
      <c r="X61" s="263" t="s">
        <v>410</v>
      </c>
      <c r="Y61" s="231">
        <f t="shared" si="8"/>
        <v>2E-3</v>
      </c>
      <c r="Z61" s="232">
        <f t="shared" si="9"/>
        <v>2E-3</v>
      </c>
    </row>
    <row r="62" spans="3:27" ht="12" x14ac:dyDescent="0.2">
      <c r="C62" s="293"/>
      <c r="D62" s="301" t="s">
        <v>358</v>
      </c>
      <c r="E62" s="296"/>
      <c r="F62" s="296"/>
      <c r="G62" s="36" t="s">
        <v>155</v>
      </c>
      <c r="H62" s="30"/>
      <c r="I62" s="115">
        <v>4.0000000000000001E-3</v>
      </c>
      <c r="J62" s="30"/>
      <c r="K62" s="115">
        <v>4.0000000000000001E-3</v>
      </c>
      <c r="L62" s="115">
        <v>4.0000000000000001E-3</v>
      </c>
      <c r="M62" s="31"/>
      <c r="N62" s="31"/>
      <c r="O62" s="115">
        <v>4.0000000000000001E-3</v>
      </c>
      <c r="P62" s="31"/>
      <c r="Q62" s="115">
        <v>4.0000000000000001E-3</v>
      </c>
      <c r="R62" s="115">
        <v>4.0000000000000001E-3</v>
      </c>
      <c r="S62" s="31"/>
      <c r="T62" s="255">
        <v>0</v>
      </c>
      <c r="U62" s="256" t="s">
        <v>452</v>
      </c>
      <c r="V62" s="167">
        <v>6</v>
      </c>
      <c r="W62" s="225">
        <f t="shared" si="7"/>
        <v>4.0000000000000001E-3</v>
      </c>
      <c r="X62" s="257" t="s">
        <v>410</v>
      </c>
      <c r="Y62" s="226">
        <f t="shared" si="8"/>
        <v>4.0000000000000001E-3</v>
      </c>
      <c r="Z62" s="183">
        <f t="shared" si="9"/>
        <v>4.0000000000000001E-3</v>
      </c>
    </row>
    <row r="63" spans="3:27" ht="12" x14ac:dyDescent="0.2">
      <c r="C63" s="293"/>
      <c r="D63" s="301" t="s">
        <v>359</v>
      </c>
      <c r="E63" s="296"/>
      <c r="F63" s="296"/>
      <c r="G63" s="36" t="s">
        <v>155</v>
      </c>
      <c r="H63" s="30"/>
      <c r="I63" s="126">
        <v>5.0000000000000001E-4</v>
      </c>
      <c r="J63" s="30"/>
      <c r="K63" s="126">
        <v>5.0000000000000001E-4</v>
      </c>
      <c r="L63" s="126">
        <v>5.0000000000000001E-4</v>
      </c>
      <c r="M63" s="31"/>
      <c r="N63" s="31"/>
      <c r="O63" s="126">
        <v>5.0000000000000001E-4</v>
      </c>
      <c r="P63" s="31"/>
      <c r="Q63" s="126">
        <v>5.0000000000000001E-4</v>
      </c>
      <c r="R63" s="126">
        <v>5.0000000000000001E-4</v>
      </c>
      <c r="S63" s="31"/>
      <c r="T63" s="255">
        <v>0</v>
      </c>
      <c r="U63" s="256" t="s">
        <v>452</v>
      </c>
      <c r="V63" s="167">
        <v>6</v>
      </c>
      <c r="W63" s="228">
        <f t="shared" si="7"/>
        <v>5.0000000000000001E-4</v>
      </c>
      <c r="X63" s="257" t="s">
        <v>410</v>
      </c>
      <c r="Y63" s="229">
        <f t="shared" si="8"/>
        <v>5.0000000000000001E-4</v>
      </c>
      <c r="Z63" s="185">
        <f t="shared" si="9"/>
        <v>5.0000000000000001E-4</v>
      </c>
    </row>
    <row r="64" spans="3:27" ht="12" x14ac:dyDescent="0.2">
      <c r="C64" s="293"/>
      <c r="D64" s="301" t="s">
        <v>360</v>
      </c>
      <c r="E64" s="296"/>
      <c r="F64" s="296"/>
      <c r="G64" s="36" t="s">
        <v>155</v>
      </c>
      <c r="H64" s="30"/>
      <c r="I64" s="126">
        <v>5.9999999999999995E-4</v>
      </c>
      <c r="J64" s="30"/>
      <c r="K64" s="126">
        <v>5.9999999999999995E-4</v>
      </c>
      <c r="L64" s="126">
        <v>5.9999999999999995E-4</v>
      </c>
      <c r="M64" s="31"/>
      <c r="N64" s="31"/>
      <c r="O64" s="126">
        <v>5.9999999999999995E-4</v>
      </c>
      <c r="P64" s="31"/>
      <c r="Q64" s="126">
        <v>5.9999999999999995E-4</v>
      </c>
      <c r="R64" s="126">
        <v>5.9999999999999995E-4</v>
      </c>
      <c r="S64" s="31"/>
      <c r="T64" s="255">
        <v>0</v>
      </c>
      <c r="U64" s="256" t="s">
        <v>452</v>
      </c>
      <c r="V64" s="167">
        <v>6</v>
      </c>
      <c r="W64" s="228">
        <f t="shared" si="7"/>
        <v>5.9999999999999995E-4</v>
      </c>
      <c r="X64" s="257" t="s">
        <v>410</v>
      </c>
      <c r="Y64" s="229">
        <f t="shared" si="8"/>
        <v>5.9999999999999995E-4</v>
      </c>
      <c r="Z64" s="185">
        <f t="shared" si="9"/>
        <v>5.9999999999999995E-4</v>
      </c>
    </row>
    <row r="65" spans="3:30" ht="12" x14ac:dyDescent="0.2">
      <c r="C65" s="293"/>
      <c r="D65" s="307" t="s">
        <v>361</v>
      </c>
      <c r="E65" s="298"/>
      <c r="F65" s="298"/>
      <c r="G65" s="71" t="s">
        <v>155</v>
      </c>
      <c r="H65" s="72"/>
      <c r="I65" s="127">
        <v>1E-3</v>
      </c>
      <c r="J65" s="72"/>
      <c r="K65" s="127">
        <v>1E-3</v>
      </c>
      <c r="L65" s="127">
        <v>1E-3</v>
      </c>
      <c r="M65" s="75"/>
      <c r="N65" s="75"/>
      <c r="O65" s="127">
        <v>1E-3</v>
      </c>
      <c r="P65" s="75"/>
      <c r="Q65" s="127">
        <v>1E-3</v>
      </c>
      <c r="R65" s="127">
        <v>1E-3</v>
      </c>
      <c r="S65" s="75"/>
      <c r="T65" s="262">
        <v>0</v>
      </c>
      <c r="U65" s="273" t="s">
        <v>452</v>
      </c>
      <c r="V65" s="227">
        <v>6</v>
      </c>
      <c r="W65" s="230">
        <f t="shared" si="7"/>
        <v>1E-3</v>
      </c>
      <c r="X65" s="263" t="s">
        <v>410</v>
      </c>
      <c r="Y65" s="231">
        <f t="shared" si="8"/>
        <v>1E-3</v>
      </c>
      <c r="Z65" s="232">
        <f t="shared" si="9"/>
        <v>1E-3</v>
      </c>
    </row>
    <row r="66" spans="3:30" ht="12" x14ac:dyDescent="0.2">
      <c r="C66" s="293"/>
      <c r="D66" s="301" t="s">
        <v>362</v>
      </c>
      <c r="E66" s="296"/>
      <c r="F66" s="296"/>
      <c r="G66" s="36" t="s">
        <v>155</v>
      </c>
      <c r="H66" s="30"/>
      <c r="I66" s="126">
        <v>5.0000000000000001E-4</v>
      </c>
      <c r="J66" s="30"/>
      <c r="K66" s="126">
        <v>5.0000000000000001E-4</v>
      </c>
      <c r="L66" s="126">
        <v>5.0000000000000001E-4</v>
      </c>
      <c r="M66" s="31"/>
      <c r="N66" s="31"/>
      <c r="O66" s="126">
        <v>5.0000000000000001E-4</v>
      </c>
      <c r="P66" s="31"/>
      <c r="Q66" s="126">
        <v>5.0000000000000001E-4</v>
      </c>
      <c r="R66" s="126">
        <v>5.0000000000000001E-4</v>
      </c>
      <c r="S66" s="31"/>
      <c r="T66" s="255">
        <v>0</v>
      </c>
      <c r="U66" s="256" t="s">
        <v>452</v>
      </c>
      <c r="V66" s="167">
        <v>6</v>
      </c>
      <c r="W66" s="228">
        <f t="shared" si="7"/>
        <v>5.0000000000000001E-4</v>
      </c>
      <c r="X66" s="257" t="s">
        <v>410</v>
      </c>
      <c r="Y66" s="229">
        <f t="shared" si="8"/>
        <v>5.0000000000000001E-4</v>
      </c>
      <c r="Z66" s="185">
        <f t="shared" si="9"/>
        <v>5.0000000000000001E-4</v>
      </c>
    </row>
    <row r="67" spans="3:30" ht="12" x14ac:dyDescent="0.2">
      <c r="C67" s="293"/>
      <c r="D67" s="301" t="s">
        <v>363</v>
      </c>
      <c r="E67" s="296"/>
      <c r="F67" s="296"/>
      <c r="G67" s="36" t="s">
        <v>155</v>
      </c>
      <c r="H67" s="30"/>
      <c r="I67" s="38" t="s">
        <v>135</v>
      </c>
      <c r="J67" s="30"/>
      <c r="K67" s="17" t="s">
        <v>135</v>
      </c>
      <c r="L67" s="126">
        <v>2.0000000000000001E-4</v>
      </c>
      <c r="M67" s="31"/>
      <c r="N67" s="31"/>
      <c r="O67" s="124" t="s">
        <v>402</v>
      </c>
      <c r="P67" s="31"/>
      <c r="Q67" s="17"/>
      <c r="R67" s="126"/>
      <c r="S67" s="31"/>
      <c r="T67" s="255">
        <v>0</v>
      </c>
      <c r="U67" s="256" t="s">
        <v>452</v>
      </c>
      <c r="V67" s="167">
        <v>1</v>
      </c>
      <c r="W67" s="233"/>
      <c r="X67" s="257"/>
      <c r="Y67" s="234"/>
      <c r="Z67" s="126"/>
    </row>
    <row r="68" spans="3:30" ht="12" x14ac:dyDescent="0.2">
      <c r="C68" s="293"/>
      <c r="D68" s="301" t="s">
        <v>364</v>
      </c>
      <c r="E68" s="296"/>
      <c r="F68" s="296"/>
      <c r="G68" s="36" t="s">
        <v>155</v>
      </c>
      <c r="H68" s="30"/>
      <c r="I68" s="38" t="s">
        <v>135</v>
      </c>
      <c r="J68" s="30"/>
      <c r="K68" s="17" t="s">
        <v>135</v>
      </c>
      <c r="L68" s="126">
        <v>5.9999999999999995E-4</v>
      </c>
      <c r="M68" s="31"/>
      <c r="N68" s="31"/>
      <c r="O68" s="124" t="s">
        <v>402</v>
      </c>
      <c r="P68" s="31"/>
      <c r="Q68" s="17"/>
      <c r="R68" s="126"/>
      <c r="S68" s="31"/>
      <c r="T68" s="255">
        <v>0</v>
      </c>
      <c r="U68" s="256" t="s">
        <v>452</v>
      </c>
      <c r="V68" s="167">
        <v>1</v>
      </c>
      <c r="W68" s="233"/>
      <c r="X68" s="257"/>
      <c r="Y68" s="234"/>
      <c r="Z68" s="126"/>
    </row>
    <row r="69" spans="3:30" ht="12" x14ac:dyDescent="0.2">
      <c r="C69" s="293"/>
      <c r="D69" s="307" t="s">
        <v>365</v>
      </c>
      <c r="E69" s="298"/>
      <c r="F69" s="298"/>
      <c r="G69" s="71" t="s">
        <v>155</v>
      </c>
      <c r="H69" s="72"/>
      <c r="I69" s="118" t="s">
        <v>135</v>
      </c>
      <c r="J69" s="72"/>
      <c r="K69" s="77" t="s">
        <v>135</v>
      </c>
      <c r="L69" s="193">
        <v>2.9999999999999997E-4</v>
      </c>
      <c r="M69" s="75"/>
      <c r="N69" s="75"/>
      <c r="O69" s="120" t="s">
        <v>402</v>
      </c>
      <c r="P69" s="75"/>
      <c r="Q69" s="77"/>
      <c r="R69" s="193"/>
      <c r="S69" s="75"/>
      <c r="T69" s="262">
        <v>0</v>
      </c>
      <c r="U69" s="273" t="s">
        <v>452</v>
      </c>
      <c r="V69" s="227">
        <v>1</v>
      </c>
      <c r="W69" s="235"/>
      <c r="X69" s="263"/>
      <c r="Y69" s="236"/>
      <c r="Z69" s="193"/>
    </row>
    <row r="70" spans="3:30" ht="12" x14ac:dyDescent="0.2">
      <c r="C70" s="293"/>
      <c r="D70" s="301" t="s">
        <v>366</v>
      </c>
      <c r="E70" s="296"/>
      <c r="F70" s="296"/>
      <c r="G70" s="36" t="s">
        <v>155</v>
      </c>
      <c r="H70" s="30"/>
      <c r="I70" s="38" t="s">
        <v>135</v>
      </c>
      <c r="J70" s="30"/>
      <c r="K70" s="17" t="s">
        <v>135</v>
      </c>
      <c r="L70" s="115">
        <v>2E-3</v>
      </c>
      <c r="M70" s="31"/>
      <c r="N70" s="31"/>
      <c r="O70" s="124" t="s">
        <v>402</v>
      </c>
      <c r="P70" s="31"/>
      <c r="Q70" s="17"/>
      <c r="R70" s="115"/>
      <c r="S70" s="31"/>
      <c r="T70" s="255">
        <v>0</v>
      </c>
      <c r="U70" s="256" t="s">
        <v>452</v>
      </c>
      <c r="V70" s="167">
        <v>1</v>
      </c>
      <c r="W70" s="237"/>
      <c r="X70" s="257"/>
      <c r="Y70" s="238"/>
      <c r="Z70" s="115"/>
    </row>
    <row r="71" spans="3:30" ht="12" x14ac:dyDescent="0.2">
      <c r="C71" s="293"/>
      <c r="D71" s="301" t="s">
        <v>367</v>
      </c>
      <c r="E71" s="296"/>
      <c r="F71" s="296"/>
      <c r="G71" s="36" t="s">
        <v>155</v>
      </c>
      <c r="H71" s="30"/>
      <c r="I71" s="115">
        <v>1E-3</v>
      </c>
      <c r="J71" s="30"/>
      <c r="K71" s="115">
        <v>1E-3</v>
      </c>
      <c r="L71" s="115">
        <v>1E-3</v>
      </c>
      <c r="M71" s="31"/>
      <c r="N71" s="31"/>
      <c r="O71" s="115">
        <v>1E-3</v>
      </c>
      <c r="P71" s="31"/>
      <c r="Q71" s="115">
        <v>1E-3</v>
      </c>
      <c r="R71" s="115">
        <v>1E-3</v>
      </c>
      <c r="S71" s="31"/>
      <c r="T71" s="255">
        <v>0</v>
      </c>
      <c r="U71" s="256" t="s">
        <v>452</v>
      </c>
      <c r="V71" s="167">
        <v>6</v>
      </c>
      <c r="W71" s="225">
        <f t="shared" si="7"/>
        <v>1E-3</v>
      </c>
      <c r="X71" s="257" t="s">
        <v>410</v>
      </c>
      <c r="Y71" s="226">
        <f t="shared" si="8"/>
        <v>1E-3</v>
      </c>
      <c r="Z71" s="183">
        <f t="shared" si="9"/>
        <v>1E-3</v>
      </c>
    </row>
    <row r="72" spans="3:30" ht="12" x14ac:dyDescent="0.2">
      <c r="C72" s="293"/>
      <c r="D72" s="301" t="s">
        <v>368</v>
      </c>
      <c r="E72" s="296"/>
      <c r="F72" s="296"/>
      <c r="G72" s="36" t="s">
        <v>155</v>
      </c>
      <c r="H72" s="30"/>
      <c r="I72" s="115">
        <v>2E-3</v>
      </c>
      <c r="J72" s="30"/>
      <c r="K72" s="17" t="s">
        <v>135</v>
      </c>
      <c r="L72" s="115">
        <v>2E-3</v>
      </c>
      <c r="M72" s="31"/>
      <c r="N72" s="31"/>
      <c r="O72" s="115">
        <v>2E-3</v>
      </c>
      <c r="P72" s="31"/>
      <c r="Q72" s="17"/>
      <c r="R72" s="115">
        <v>2E-3</v>
      </c>
      <c r="S72" s="31"/>
      <c r="T72" s="255">
        <v>0</v>
      </c>
      <c r="U72" s="256" t="s">
        <v>452</v>
      </c>
      <c r="V72" s="167">
        <v>6</v>
      </c>
      <c r="W72" s="225">
        <f t="shared" si="7"/>
        <v>2E-3</v>
      </c>
      <c r="X72" s="257" t="s">
        <v>410</v>
      </c>
      <c r="Y72" s="226">
        <f t="shared" si="8"/>
        <v>2E-3</v>
      </c>
      <c r="Z72" s="183">
        <f t="shared" si="9"/>
        <v>2E-3</v>
      </c>
    </row>
    <row r="73" spans="3:30" ht="12" x14ac:dyDescent="0.2">
      <c r="C73" s="293"/>
      <c r="D73" s="307" t="s">
        <v>369</v>
      </c>
      <c r="E73" s="298"/>
      <c r="F73" s="298"/>
      <c r="G73" s="71" t="s">
        <v>155</v>
      </c>
      <c r="H73" s="72"/>
      <c r="I73" s="118">
        <v>2.2999999999999998</v>
      </c>
      <c r="J73" s="72"/>
      <c r="K73" s="77">
        <v>1.8</v>
      </c>
      <c r="L73" s="125">
        <v>2.1</v>
      </c>
      <c r="M73" s="75"/>
      <c r="N73" s="75"/>
      <c r="O73" s="125">
        <v>3.6</v>
      </c>
      <c r="P73" s="75"/>
      <c r="Q73" s="77">
        <v>4.7</v>
      </c>
      <c r="R73" s="125">
        <v>3.3</v>
      </c>
      <c r="S73" s="75"/>
      <c r="T73" s="262">
        <v>0</v>
      </c>
      <c r="U73" s="273" t="s">
        <v>452</v>
      </c>
      <c r="V73" s="227">
        <v>6</v>
      </c>
      <c r="W73" s="128">
        <f t="shared" si="7"/>
        <v>1.8</v>
      </c>
      <c r="X73" s="263" t="s">
        <v>410</v>
      </c>
      <c r="Y73" s="129">
        <f t="shared" si="8"/>
        <v>4.7</v>
      </c>
      <c r="Z73" s="73">
        <f t="shared" si="9"/>
        <v>2.9666666666666668</v>
      </c>
      <c r="AD73" s="170"/>
    </row>
    <row r="74" spans="3:30" ht="12" x14ac:dyDescent="0.2">
      <c r="C74" s="293"/>
      <c r="D74" s="301" t="s">
        <v>370</v>
      </c>
      <c r="E74" s="296"/>
      <c r="F74" s="296"/>
      <c r="G74" s="99" t="s">
        <v>155</v>
      </c>
      <c r="H74" s="100"/>
      <c r="I74" s="130">
        <v>0.2</v>
      </c>
      <c r="J74" s="100"/>
      <c r="K74" s="133">
        <v>0.19</v>
      </c>
      <c r="L74" s="194">
        <v>0.16</v>
      </c>
      <c r="M74" s="103"/>
      <c r="N74" s="103"/>
      <c r="O74" s="132">
        <v>0.24</v>
      </c>
      <c r="P74" s="103"/>
      <c r="Q74" s="133">
        <v>0.12</v>
      </c>
      <c r="R74" s="194">
        <v>0.19</v>
      </c>
      <c r="S74" s="103"/>
      <c r="T74" s="268">
        <v>0</v>
      </c>
      <c r="U74" s="269" t="s">
        <v>452</v>
      </c>
      <c r="V74" s="169">
        <v>6</v>
      </c>
      <c r="W74" s="134">
        <f t="shared" si="7"/>
        <v>0.12</v>
      </c>
      <c r="X74" s="276" t="s">
        <v>410</v>
      </c>
      <c r="Y74" s="135">
        <f t="shared" si="8"/>
        <v>0.24</v>
      </c>
      <c r="Z74" s="136">
        <f t="shared" si="9"/>
        <v>0.18333333333333335</v>
      </c>
      <c r="AB74" s="172"/>
      <c r="AD74" s="3"/>
    </row>
    <row r="75" spans="3:30" ht="12" x14ac:dyDescent="0.2">
      <c r="C75" s="293"/>
      <c r="D75" s="301" t="s">
        <v>371</v>
      </c>
      <c r="E75" s="296"/>
      <c r="F75" s="296"/>
      <c r="G75" s="36" t="s">
        <v>155</v>
      </c>
      <c r="H75" s="30"/>
      <c r="I75" s="54">
        <v>0.05</v>
      </c>
      <c r="J75" s="30"/>
      <c r="K75" s="17">
        <v>0.06</v>
      </c>
      <c r="L75" s="156">
        <v>0.06</v>
      </c>
      <c r="M75" s="31"/>
      <c r="N75" s="31"/>
      <c r="O75" s="55">
        <v>7.0000000000000007E-2</v>
      </c>
      <c r="P75" s="31"/>
      <c r="Q75" s="17">
        <v>0.06</v>
      </c>
      <c r="R75" s="156">
        <v>0.06</v>
      </c>
      <c r="S75" s="31"/>
      <c r="T75" s="255">
        <v>0</v>
      </c>
      <c r="U75" s="256" t="s">
        <v>452</v>
      </c>
      <c r="V75" s="167">
        <v>6</v>
      </c>
      <c r="W75" s="138">
        <f t="shared" si="7"/>
        <v>0.05</v>
      </c>
      <c r="X75" s="257" t="s">
        <v>410</v>
      </c>
      <c r="Y75" s="139">
        <f t="shared" si="8"/>
        <v>7.0000000000000007E-2</v>
      </c>
      <c r="Z75" s="140">
        <f t="shared" si="9"/>
        <v>0.06</v>
      </c>
      <c r="AB75" s="173"/>
      <c r="AD75" s="3"/>
    </row>
    <row r="76" spans="3:30" ht="12" x14ac:dyDescent="0.2">
      <c r="C76" s="294"/>
      <c r="D76" s="308" t="s">
        <v>372</v>
      </c>
      <c r="E76" s="313"/>
      <c r="F76" s="313"/>
      <c r="G76" s="44" t="s">
        <v>155</v>
      </c>
      <c r="H76" s="65"/>
      <c r="I76" s="109" t="s">
        <v>135</v>
      </c>
      <c r="J76" s="65"/>
      <c r="K76" s="25" t="s">
        <v>135</v>
      </c>
      <c r="L76" s="195">
        <v>5.0000000000000001E-3</v>
      </c>
      <c r="M76" s="68"/>
      <c r="N76" s="68"/>
      <c r="O76" s="142" t="s">
        <v>402</v>
      </c>
      <c r="P76" s="68"/>
      <c r="Q76" s="25"/>
      <c r="R76" s="195">
        <v>5.0000000000000001E-3</v>
      </c>
      <c r="S76" s="68"/>
      <c r="T76" s="260">
        <v>0</v>
      </c>
      <c r="U76" s="267" t="s">
        <v>452</v>
      </c>
      <c r="V76" s="214">
        <v>2</v>
      </c>
      <c r="W76" s="239">
        <f t="shared" si="7"/>
        <v>5.0000000000000001E-3</v>
      </c>
      <c r="X76" s="261" t="s">
        <v>410</v>
      </c>
      <c r="Y76" s="240">
        <f t="shared" si="8"/>
        <v>5.0000000000000001E-3</v>
      </c>
      <c r="Z76" s="241">
        <f t="shared" si="9"/>
        <v>5.0000000000000001E-3</v>
      </c>
    </row>
    <row r="77" spans="3:30" ht="12" customHeight="1" x14ac:dyDescent="0.2">
      <c r="C77" s="292" t="s">
        <v>55</v>
      </c>
      <c r="D77" s="311" t="s">
        <v>373</v>
      </c>
      <c r="E77" s="300"/>
      <c r="F77" s="300"/>
      <c r="G77" s="58" t="s">
        <v>155</v>
      </c>
      <c r="H77" s="26"/>
      <c r="I77" s="144">
        <v>0.5</v>
      </c>
      <c r="J77" s="26"/>
      <c r="K77" s="144">
        <v>0.5</v>
      </c>
      <c r="L77" s="196">
        <v>0.5</v>
      </c>
      <c r="M77" s="28"/>
      <c r="N77" s="28"/>
      <c r="O77" s="144">
        <v>0.5</v>
      </c>
      <c r="P77" s="28"/>
      <c r="Q77" s="144">
        <v>0.5</v>
      </c>
      <c r="R77" s="69">
        <v>1.5</v>
      </c>
      <c r="S77" s="28"/>
      <c r="T77" s="258" t="s">
        <v>450</v>
      </c>
      <c r="U77" s="265" t="s">
        <v>452</v>
      </c>
      <c r="V77" s="215">
        <v>6</v>
      </c>
      <c r="W77" s="145">
        <f>MIN(I77:R77)</f>
        <v>0.5</v>
      </c>
      <c r="X77" s="259" t="s">
        <v>410</v>
      </c>
      <c r="Y77" s="325">
        <f t="shared" si="8"/>
        <v>1.5</v>
      </c>
      <c r="Z77" s="32">
        <f t="shared" si="9"/>
        <v>0.66666666666666663</v>
      </c>
    </row>
    <row r="78" spans="3:30" ht="12" x14ac:dyDescent="0.2">
      <c r="C78" s="293"/>
      <c r="D78" s="301" t="s">
        <v>374</v>
      </c>
      <c r="E78" s="296"/>
      <c r="F78" s="296"/>
      <c r="G78" s="36" t="s">
        <v>155</v>
      </c>
      <c r="H78" s="30"/>
      <c r="I78" s="38" t="s">
        <v>135</v>
      </c>
      <c r="J78" s="30"/>
      <c r="K78" s="17" t="s">
        <v>135</v>
      </c>
      <c r="L78" s="115">
        <v>5.0000000000000001E-3</v>
      </c>
      <c r="M78" s="31"/>
      <c r="N78" s="31"/>
      <c r="O78" s="124" t="s">
        <v>402</v>
      </c>
      <c r="P78" s="31"/>
      <c r="Q78" s="17"/>
      <c r="R78" s="115"/>
      <c r="S78" s="31"/>
      <c r="T78" s="255" t="s">
        <v>135</v>
      </c>
      <c r="U78" s="256" t="s">
        <v>452</v>
      </c>
      <c r="V78" s="167">
        <f t="shared" si="6"/>
        <v>1</v>
      </c>
      <c r="W78" s="264"/>
      <c r="X78" s="257"/>
      <c r="Y78" s="16"/>
      <c r="Z78" s="17"/>
      <c r="AD78" s="3"/>
    </row>
    <row r="79" spans="3:30" ht="12" x14ac:dyDescent="0.2">
      <c r="C79" s="293"/>
      <c r="D79" s="301" t="s">
        <v>375</v>
      </c>
      <c r="E79" s="296"/>
      <c r="F79" s="296"/>
      <c r="G79" s="36" t="s">
        <v>155</v>
      </c>
      <c r="H79" s="30"/>
      <c r="I79" s="38" t="s">
        <v>135</v>
      </c>
      <c r="J79" s="30"/>
      <c r="K79" s="17" t="s">
        <v>135</v>
      </c>
      <c r="L79" s="190">
        <v>0.01</v>
      </c>
      <c r="M79" s="31"/>
      <c r="N79" s="31"/>
      <c r="O79" s="124" t="s">
        <v>402</v>
      </c>
      <c r="P79" s="31"/>
      <c r="Q79" s="17"/>
      <c r="R79" s="190"/>
      <c r="S79" s="31"/>
      <c r="T79" s="255" t="s">
        <v>135</v>
      </c>
      <c r="U79" s="256" t="s">
        <v>452</v>
      </c>
      <c r="V79" s="167">
        <f t="shared" si="6"/>
        <v>1</v>
      </c>
      <c r="W79" s="264"/>
      <c r="X79" s="257"/>
      <c r="Y79" s="16"/>
      <c r="Z79" s="17"/>
      <c r="AD79" s="3"/>
    </row>
    <row r="80" spans="3:30" ht="12" x14ac:dyDescent="0.2">
      <c r="C80" s="293"/>
      <c r="D80" s="307" t="s">
        <v>376</v>
      </c>
      <c r="E80" s="298"/>
      <c r="F80" s="298"/>
      <c r="G80" s="71" t="s">
        <v>155</v>
      </c>
      <c r="H80" s="72"/>
      <c r="I80" s="118" t="s">
        <v>135</v>
      </c>
      <c r="J80" s="72"/>
      <c r="K80" s="77" t="s">
        <v>135</v>
      </c>
      <c r="L80" s="147">
        <v>0.1</v>
      </c>
      <c r="M80" s="75"/>
      <c r="N80" s="75"/>
      <c r="O80" s="120" t="s">
        <v>402</v>
      </c>
      <c r="P80" s="75"/>
      <c r="Q80" s="77"/>
      <c r="R80" s="147"/>
      <c r="S80" s="75"/>
      <c r="T80" s="262" t="s">
        <v>135</v>
      </c>
      <c r="U80" s="273" t="s">
        <v>452</v>
      </c>
      <c r="V80" s="227">
        <f t="shared" si="6"/>
        <v>1</v>
      </c>
      <c r="W80" s="270"/>
      <c r="X80" s="263"/>
      <c r="Y80" s="76"/>
      <c r="Z80" s="77"/>
      <c r="AD80" s="3"/>
    </row>
    <row r="81" spans="3:30" ht="12" x14ac:dyDescent="0.2">
      <c r="C81" s="293"/>
      <c r="D81" s="301" t="s">
        <v>377</v>
      </c>
      <c r="E81" s="296"/>
      <c r="F81" s="296"/>
      <c r="G81" s="36" t="s">
        <v>155</v>
      </c>
      <c r="H81" s="100"/>
      <c r="I81" s="101" t="s">
        <v>135</v>
      </c>
      <c r="J81" s="100"/>
      <c r="K81" s="133" t="s">
        <v>135</v>
      </c>
      <c r="L81" s="149">
        <v>0.01</v>
      </c>
      <c r="M81" s="103"/>
      <c r="N81" s="103"/>
      <c r="O81" s="149" t="s">
        <v>402</v>
      </c>
      <c r="P81" s="103"/>
      <c r="Q81" s="133"/>
      <c r="R81" s="149"/>
      <c r="S81" s="103"/>
      <c r="T81" s="268" t="s">
        <v>135</v>
      </c>
      <c r="U81" s="269" t="s">
        <v>452</v>
      </c>
      <c r="V81" s="169">
        <f t="shared" si="6"/>
        <v>1</v>
      </c>
      <c r="W81" s="150"/>
      <c r="X81" s="276"/>
      <c r="Y81" s="105"/>
      <c r="Z81" s="133"/>
      <c r="AD81" s="3"/>
    </row>
    <row r="82" spans="3:30" ht="12" x14ac:dyDescent="0.2">
      <c r="C82" s="293"/>
      <c r="D82" s="301" t="s">
        <v>61</v>
      </c>
      <c r="E82" s="296"/>
      <c r="F82" s="296"/>
      <c r="G82" s="36" t="s">
        <v>155</v>
      </c>
      <c r="H82" s="30"/>
      <c r="I82" s="38" t="s">
        <v>135</v>
      </c>
      <c r="J82" s="30"/>
      <c r="K82" s="17" t="s">
        <v>135</v>
      </c>
      <c r="L82" s="124">
        <v>0.03</v>
      </c>
      <c r="M82" s="31"/>
      <c r="N82" s="31"/>
      <c r="O82" s="124" t="s">
        <v>402</v>
      </c>
      <c r="P82" s="31"/>
      <c r="Q82" s="17"/>
      <c r="R82" s="124"/>
      <c r="S82" s="31"/>
      <c r="T82" s="255" t="s">
        <v>135</v>
      </c>
      <c r="U82" s="256" t="s">
        <v>452</v>
      </c>
      <c r="V82" s="167">
        <f t="shared" si="6"/>
        <v>1</v>
      </c>
      <c r="W82" s="264"/>
      <c r="X82" s="257"/>
      <c r="Y82" s="16"/>
      <c r="Z82" s="17"/>
      <c r="AD82" s="3"/>
    </row>
    <row r="83" spans="3:30" ht="12" x14ac:dyDescent="0.2">
      <c r="C83" s="293"/>
      <c r="D83" s="295" t="s">
        <v>62</v>
      </c>
      <c r="E83" s="296"/>
      <c r="F83" s="296"/>
      <c r="G83" s="36" t="s">
        <v>155</v>
      </c>
      <c r="H83" s="17"/>
      <c r="I83" s="39" t="s">
        <v>135</v>
      </c>
      <c r="J83" s="17"/>
      <c r="K83" s="17" t="s">
        <v>135</v>
      </c>
      <c r="L83" s="156">
        <v>7.0000000000000007E-2</v>
      </c>
      <c r="M83" s="31"/>
      <c r="N83" s="31"/>
      <c r="O83" s="124" t="s">
        <v>402</v>
      </c>
      <c r="P83" s="31"/>
      <c r="Q83" s="17"/>
      <c r="R83" s="156"/>
      <c r="S83" s="31"/>
      <c r="T83" s="264" t="s">
        <v>135</v>
      </c>
      <c r="U83" s="257" t="s">
        <v>452</v>
      </c>
      <c r="V83" s="167">
        <f t="shared" si="6"/>
        <v>1</v>
      </c>
      <c r="W83" s="264"/>
      <c r="X83" s="257"/>
      <c r="Y83" s="16"/>
      <c r="Z83" s="17"/>
    </row>
    <row r="84" spans="3:30" ht="12" x14ac:dyDescent="0.2">
      <c r="C84" s="293"/>
      <c r="D84" s="297" t="s">
        <v>64</v>
      </c>
      <c r="E84" s="298"/>
      <c r="F84" s="298"/>
      <c r="G84" s="71" t="s">
        <v>155</v>
      </c>
      <c r="H84" s="77"/>
      <c r="I84" s="120">
        <v>0.04</v>
      </c>
      <c r="J84" s="77"/>
      <c r="K84" s="77">
        <v>0.06</v>
      </c>
      <c r="L84" s="151">
        <v>0.08</v>
      </c>
      <c r="M84" s="75"/>
      <c r="N84" s="75"/>
      <c r="O84" s="151">
        <v>0.23</v>
      </c>
      <c r="P84" s="75"/>
      <c r="Q84" s="77">
        <v>0.36</v>
      </c>
      <c r="R84" s="151">
        <v>0.5</v>
      </c>
      <c r="S84" s="75"/>
      <c r="T84" s="270" t="s">
        <v>450</v>
      </c>
      <c r="U84" s="263" t="s">
        <v>452</v>
      </c>
      <c r="V84" s="227">
        <v>6</v>
      </c>
      <c r="W84" s="152">
        <f t="shared" ref="W84:W86" si="10">MIN(I84:R84)</f>
        <v>0.04</v>
      </c>
      <c r="X84" s="263" t="s">
        <v>410</v>
      </c>
      <c r="Y84" s="153">
        <f t="shared" ref="Y84:Y86" si="11">MAX(I84:R84)</f>
        <v>0.5</v>
      </c>
      <c r="Z84" s="151">
        <f t="shared" ref="Z84:Z86" si="12">AVERAGE(I84:R84)</f>
        <v>0.21166666666666667</v>
      </c>
      <c r="AC84" s="51"/>
      <c r="AD84" s="172"/>
    </row>
    <row r="85" spans="3:30" ht="12" x14ac:dyDescent="0.2">
      <c r="C85" s="293"/>
      <c r="D85" s="295" t="s">
        <v>66</v>
      </c>
      <c r="E85" s="296"/>
      <c r="F85" s="296"/>
      <c r="G85" s="36" t="s">
        <v>155</v>
      </c>
      <c r="H85" s="17"/>
      <c r="I85" s="39">
        <v>2.1</v>
      </c>
      <c r="J85" s="17"/>
      <c r="K85" s="17">
        <v>1.8</v>
      </c>
      <c r="L85" s="50">
        <v>2.1</v>
      </c>
      <c r="M85" s="31"/>
      <c r="N85" s="31"/>
      <c r="O85" s="50">
        <v>3.5</v>
      </c>
      <c r="P85" s="31"/>
      <c r="Q85" s="17">
        <v>4.5</v>
      </c>
      <c r="R85" s="50">
        <v>3.2</v>
      </c>
      <c r="S85" s="174"/>
      <c r="T85" s="264" t="s">
        <v>450</v>
      </c>
      <c r="U85" s="257" t="s">
        <v>452</v>
      </c>
      <c r="V85" s="167">
        <v>6</v>
      </c>
      <c r="W85" s="154">
        <f t="shared" si="10"/>
        <v>1.8</v>
      </c>
      <c r="X85" s="257" t="s">
        <v>410</v>
      </c>
      <c r="Y85" s="155">
        <f t="shared" si="11"/>
        <v>4.5</v>
      </c>
      <c r="Z85" s="50">
        <f t="shared" si="12"/>
        <v>2.8666666666666667</v>
      </c>
      <c r="AC85" s="51"/>
      <c r="AD85" s="51"/>
    </row>
    <row r="86" spans="3:30" ht="12" x14ac:dyDescent="0.2">
      <c r="C86" s="293"/>
      <c r="D86" s="295" t="s">
        <v>67</v>
      </c>
      <c r="E86" s="296"/>
      <c r="F86" s="296"/>
      <c r="G86" s="36" t="s">
        <v>155</v>
      </c>
      <c r="H86" s="17"/>
      <c r="I86" s="55">
        <v>0.28999999999999998</v>
      </c>
      <c r="J86" s="17"/>
      <c r="K86" s="156">
        <v>0.09</v>
      </c>
      <c r="L86" s="156">
        <v>0.09</v>
      </c>
      <c r="M86" s="31"/>
      <c r="N86" s="31"/>
      <c r="O86" s="156">
        <v>0.19</v>
      </c>
      <c r="P86" s="31"/>
      <c r="Q86" s="156">
        <v>0.28999999999999998</v>
      </c>
      <c r="R86" s="156">
        <v>0.16</v>
      </c>
      <c r="S86" s="31"/>
      <c r="T86" s="264" t="s">
        <v>450</v>
      </c>
      <c r="U86" s="257" t="s">
        <v>452</v>
      </c>
      <c r="V86" s="167">
        <v>6</v>
      </c>
      <c r="W86" s="157">
        <f t="shared" si="10"/>
        <v>0.09</v>
      </c>
      <c r="X86" s="257" t="s">
        <v>410</v>
      </c>
      <c r="Y86" s="158">
        <f t="shared" si="11"/>
        <v>0.28999999999999998</v>
      </c>
      <c r="Z86" s="156">
        <f t="shared" si="12"/>
        <v>0.18499999999999997</v>
      </c>
      <c r="AB86" s="175"/>
      <c r="AD86" s="172"/>
    </row>
    <row r="87" spans="3:30" ht="12" x14ac:dyDescent="0.2">
      <c r="C87" s="294"/>
      <c r="D87" s="295" t="s">
        <v>113</v>
      </c>
      <c r="E87" s="296"/>
      <c r="F87" s="296"/>
      <c r="G87" s="36" t="s">
        <v>155</v>
      </c>
      <c r="H87" s="17"/>
      <c r="I87" s="55" t="s">
        <v>135</v>
      </c>
      <c r="J87" s="17"/>
      <c r="K87" s="17" t="s">
        <v>135</v>
      </c>
      <c r="L87" s="156">
        <v>0.52</v>
      </c>
      <c r="M87" s="31"/>
      <c r="N87" s="31"/>
      <c r="O87" s="31" t="s">
        <v>402</v>
      </c>
      <c r="P87" s="31"/>
      <c r="Q87" s="17"/>
      <c r="R87" s="156"/>
      <c r="S87" s="31"/>
      <c r="T87" s="264" t="s">
        <v>450</v>
      </c>
      <c r="U87" s="257" t="s">
        <v>452</v>
      </c>
      <c r="V87" s="167">
        <f t="shared" si="6"/>
        <v>1</v>
      </c>
      <c r="W87" s="264"/>
      <c r="X87" s="257"/>
      <c r="Y87" s="16"/>
      <c r="Z87" s="17"/>
    </row>
    <row r="88" spans="3:30" ht="12" x14ac:dyDescent="0.2">
      <c r="C88" s="292" t="s">
        <v>70</v>
      </c>
      <c r="D88" s="311" t="s">
        <v>273</v>
      </c>
      <c r="E88" s="300"/>
      <c r="F88" s="300"/>
      <c r="G88" s="58" t="s">
        <v>155</v>
      </c>
      <c r="H88" s="26"/>
      <c r="I88" s="26"/>
      <c r="J88" s="26"/>
      <c r="K88" s="28"/>
      <c r="L88" s="28"/>
      <c r="M88" s="28"/>
      <c r="N88" s="28"/>
      <c r="O88" s="28"/>
      <c r="P88" s="28"/>
      <c r="Q88" s="28"/>
      <c r="R88" s="28"/>
      <c r="S88" s="28"/>
      <c r="T88" s="258" t="s">
        <v>402</v>
      </c>
      <c r="U88" s="265" t="s">
        <v>402</v>
      </c>
      <c r="V88" s="215" t="s">
        <v>402</v>
      </c>
      <c r="W88" s="274"/>
      <c r="X88" s="259"/>
      <c r="Y88" s="29"/>
      <c r="Z88" s="27"/>
    </row>
    <row r="89" spans="3:30" ht="12" x14ac:dyDescent="0.2">
      <c r="C89" s="293"/>
      <c r="D89" s="301" t="s">
        <v>274</v>
      </c>
      <c r="E89" s="296"/>
      <c r="F89" s="296"/>
      <c r="G89" s="36" t="s">
        <v>155</v>
      </c>
      <c r="H89" s="30"/>
      <c r="I89" s="30"/>
      <c r="J89" s="30"/>
      <c r="K89" s="31"/>
      <c r="L89" s="31"/>
      <c r="M89" s="31"/>
      <c r="N89" s="31"/>
      <c r="O89" s="31"/>
      <c r="P89" s="31"/>
      <c r="Q89" s="31"/>
      <c r="R89" s="31"/>
      <c r="S89" s="31"/>
      <c r="T89" s="255" t="s">
        <v>402</v>
      </c>
      <c r="U89" s="256" t="s">
        <v>402</v>
      </c>
      <c r="V89" s="167" t="s">
        <v>402</v>
      </c>
      <c r="W89" s="264"/>
      <c r="X89" s="257"/>
      <c r="Y89" s="16"/>
      <c r="Z89" s="17"/>
    </row>
    <row r="90" spans="3:30" ht="12" x14ac:dyDescent="0.2">
      <c r="C90" s="293"/>
      <c r="D90" s="301" t="s">
        <v>275</v>
      </c>
      <c r="E90" s="296"/>
      <c r="F90" s="296"/>
      <c r="G90" s="36" t="s">
        <v>155</v>
      </c>
      <c r="H90" s="30"/>
      <c r="I90" s="30"/>
      <c r="J90" s="30"/>
      <c r="K90" s="31"/>
      <c r="L90" s="31"/>
      <c r="M90" s="31"/>
      <c r="N90" s="31"/>
      <c r="O90" s="31"/>
      <c r="P90" s="31"/>
      <c r="Q90" s="31"/>
      <c r="R90" s="31"/>
      <c r="S90" s="31"/>
      <c r="T90" s="255" t="s">
        <v>402</v>
      </c>
      <c r="U90" s="256" t="s">
        <v>402</v>
      </c>
      <c r="V90" s="167" t="s">
        <v>402</v>
      </c>
      <c r="W90" s="264"/>
      <c r="X90" s="257"/>
      <c r="Y90" s="16"/>
      <c r="Z90" s="17"/>
    </row>
    <row r="91" spans="3:30" ht="12" x14ac:dyDescent="0.2">
      <c r="C91" s="293"/>
      <c r="D91" s="301" t="s">
        <v>276</v>
      </c>
      <c r="E91" s="296"/>
      <c r="F91" s="296"/>
      <c r="G91" s="36" t="s">
        <v>155</v>
      </c>
      <c r="H91" s="30"/>
      <c r="I91" s="30"/>
      <c r="J91" s="30"/>
      <c r="K91" s="31"/>
      <c r="L91" s="31"/>
      <c r="M91" s="31"/>
      <c r="N91" s="31"/>
      <c r="O91" s="31"/>
      <c r="P91" s="31"/>
      <c r="Q91" s="31"/>
      <c r="R91" s="31"/>
      <c r="S91" s="31"/>
      <c r="T91" s="255" t="s">
        <v>402</v>
      </c>
      <c r="U91" s="256" t="s">
        <v>402</v>
      </c>
      <c r="V91" s="167" t="s">
        <v>402</v>
      </c>
      <c r="W91" s="264"/>
      <c r="X91" s="257"/>
      <c r="Y91" s="16"/>
      <c r="Z91" s="17"/>
    </row>
    <row r="92" spans="3:30" ht="10.5" customHeight="1" x14ac:dyDescent="0.2">
      <c r="C92" s="294"/>
      <c r="D92" s="308" t="s">
        <v>277</v>
      </c>
      <c r="E92" s="303"/>
      <c r="F92" s="303"/>
      <c r="G92" s="44" t="s">
        <v>155</v>
      </c>
      <c r="H92" s="65"/>
      <c r="I92" s="65"/>
      <c r="J92" s="65"/>
      <c r="K92" s="68"/>
      <c r="L92" s="68"/>
      <c r="M92" s="68"/>
      <c r="N92" s="68"/>
      <c r="O92" s="68"/>
      <c r="P92" s="68"/>
      <c r="Q92" s="68"/>
      <c r="R92" s="68"/>
      <c r="S92" s="68"/>
      <c r="T92" s="260" t="s">
        <v>402</v>
      </c>
      <c r="U92" s="267" t="s">
        <v>402</v>
      </c>
      <c r="V92" s="214" t="s">
        <v>402</v>
      </c>
      <c r="W92" s="275"/>
      <c r="X92" s="261"/>
      <c r="Y92" s="24"/>
      <c r="Z92" s="25"/>
    </row>
    <row r="93" spans="3:30" ht="10.5" customHeight="1" x14ac:dyDescent="0.2">
      <c r="C93" s="292" t="s">
        <v>76</v>
      </c>
      <c r="D93" s="311" t="s">
        <v>278</v>
      </c>
      <c r="E93" s="300"/>
      <c r="F93" s="300"/>
      <c r="G93" s="58" t="s">
        <v>155</v>
      </c>
      <c r="H93" s="26"/>
      <c r="I93" s="26"/>
      <c r="J93" s="26"/>
      <c r="K93" s="28"/>
      <c r="L93" s="27" t="s">
        <v>429</v>
      </c>
      <c r="M93" s="27"/>
      <c r="N93" s="27"/>
      <c r="O93" s="27" t="s">
        <v>402</v>
      </c>
      <c r="P93" s="28"/>
      <c r="Q93" s="28"/>
      <c r="R93" s="28"/>
      <c r="S93" s="28"/>
      <c r="T93" s="258">
        <v>0</v>
      </c>
      <c r="U93" s="265" t="s">
        <v>452</v>
      </c>
      <c r="V93" s="215">
        <v>1</v>
      </c>
      <c r="W93" s="274"/>
      <c r="X93" s="259"/>
      <c r="Y93" s="29"/>
      <c r="Z93" s="27"/>
    </row>
    <row r="94" spans="3:30" ht="12" x14ac:dyDescent="0.2">
      <c r="C94" s="293"/>
      <c r="D94" s="301" t="s">
        <v>279</v>
      </c>
      <c r="E94" s="296"/>
      <c r="F94" s="296"/>
      <c r="G94" s="36" t="s">
        <v>155</v>
      </c>
      <c r="H94" s="30"/>
      <c r="I94" s="30"/>
      <c r="J94" s="30"/>
      <c r="K94" s="31"/>
      <c r="L94" s="17" t="s">
        <v>384</v>
      </c>
      <c r="M94" s="17"/>
      <c r="N94" s="17"/>
      <c r="O94" s="17" t="s">
        <v>402</v>
      </c>
      <c r="P94" s="31"/>
      <c r="Q94" s="31"/>
      <c r="R94" s="31"/>
      <c r="S94" s="31"/>
      <c r="T94" s="255">
        <v>0</v>
      </c>
      <c r="U94" s="256" t="s">
        <v>452</v>
      </c>
      <c r="V94" s="167">
        <v>1</v>
      </c>
      <c r="W94" s="264"/>
      <c r="X94" s="257"/>
      <c r="Y94" s="16"/>
      <c r="Z94" s="17"/>
    </row>
    <row r="95" spans="3:30" ht="12" x14ac:dyDescent="0.2">
      <c r="C95" s="293"/>
      <c r="D95" s="301" t="s">
        <v>280</v>
      </c>
      <c r="E95" s="296"/>
      <c r="F95" s="296"/>
      <c r="G95" s="36" t="s">
        <v>155</v>
      </c>
      <c r="H95" s="30"/>
      <c r="I95" s="30"/>
      <c r="J95" s="30"/>
      <c r="K95" s="31"/>
      <c r="L95" s="17" t="s">
        <v>429</v>
      </c>
      <c r="M95" s="17"/>
      <c r="N95" s="17"/>
      <c r="O95" s="17" t="s">
        <v>402</v>
      </c>
      <c r="P95" s="31"/>
      <c r="Q95" s="31"/>
      <c r="R95" s="31"/>
      <c r="S95" s="31"/>
      <c r="T95" s="255">
        <v>0</v>
      </c>
      <c r="U95" s="256" t="s">
        <v>452</v>
      </c>
      <c r="V95" s="167">
        <v>1</v>
      </c>
      <c r="W95" s="264"/>
      <c r="X95" s="257"/>
      <c r="Y95" s="16"/>
      <c r="Z95" s="17"/>
    </row>
    <row r="96" spans="3:30" ht="12" x14ac:dyDescent="0.2">
      <c r="C96" s="293"/>
      <c r="D96" s="307" t="s">
        <v>281</v>
      </c>
      <c r="E96" s="298"/>
      <c r="F96" s="298"/>
      <c r="G96" s="71" t="s">
        <v>155</v>
      </c>
      <c r="H96" s="72"/>
      <c r="I96" s="72"/>
      <c r="J96" s="72"/>
      <c r="K96" s="75"/>
      <c r="L96" s="77" t="s">
        <v>430</v>
      </c>
      <c r="M96" s="77"/>
      <c r="N96" s="77"/>
      <c r="O96" s="77" t="s">
        <v>402</v>
      </c>
      <c r="P96" s="75"/>
      <c r="Q96" s="75"/>
      <c r="R96" s="75"/>
      <c r="S96" s="75"/>
      <c r="T96" s="262">
        <v>0</v>
      </c>
      <c r="U96" s="273" t="s">
        <v>452</v>
      </c>
      <c r="V96" s="227">
        <v>1</v>
      </c>
      <c r="W96" s="270"/>
      <c r="X96" s="263"/>
      <c r="Y96" s="76"/>
      <c r="Z96" s="77"/>
    </row>
    <row r="97" spans="3:26" ht="12" x14ac:dyDescent="0.2">
      <c r="C97" s="293"/>
      <c r="D97" s="301" t="s">
        <v>282</v>
      </c>
      <c r="E97" s="296"/>
      <c r="F97" s="296"/>
      <c r="G97" s="36" t="s">
        <v>155</v>
      </c>
      <c r="H97" s="30"/>
      <c r="I97" s="30"/>
      <c r="J97" s="30"/>
      <c r="K97" s="31"/>
      <c r="L97" s="17" t="s">
        <v>431</v>
      </c>
      <c r="M97" s="17"/>
      <c r="N97" s="17"/>
      <c r="O97" s="17" t="s">
        <v>402</v>
      </c>
      <c r="P97" s="31"/>
      <c r="Q97" s="31"/>
      <c r="R97" s="31"/>
      <c r="S97" s="31"/>
      <c r="T97" s="255">
        <v>0</v>
      </c>
      <c r="U97" s="256" t="s">
        <v>452</v>
      </c>
      <c r="V97" s="167">
        <v>1</v>
      </c>
      <c r="W97" s="264"/>
      <c r="X97" s="257"/>
      <c r="Y97" s="16"/>
      <c r="Z97" s="17"/>
    </row>
    <row r="98" spans="3:26" ht="12" x14ac:dyDescent="0.2">
      <c r="C98" s="293"/>
      <c r="D98" s="301" t="s">
        <v>283</v>
      </c>
      <c r="E98" s="296"/>
      <c r="F98" s="296"/>
      <c r="G98" s="36" t="s">
        <v>155</v>
      </c>
      <c r="H98" s="30"/>
      <c r="I98" s="30"/>
      <c r="J98" s="30"/>
      <c r="K98" s="31"/>
      <c r="L98" s="17" t="s">
        <v>385</v>
      </c>
      <c r="M98" s="17"/>
      <c r="N98" s="17"/>
      <c r="O98" s="201" t="s">
        <v>402</v>
      </c>
      <c r="P98" s="203"/>
      <c r="Q98" s="31"/>
      <c r="R98" s="31"/>
      <c r="S98" s="31"/>
      <c r="T98" s="255">
        <v>0</v>
      </c>
      <c r="U98" s="256" t="s">
        <v>452</v>
      </c>
      <c r="V98" s="167">
        <v>1</v>
      </c>
      <c r="W98" s="264"/>
      <c r="X98" s="257"/>
      <c r="Y98" s="16"/>
      <c r="Z98" s="17"/>
    </row>
    <row r="99" spans="3:26" ht="12" x14ac:dyDescent="0.2">
      <c r="C99" s="293"/>
      <c r="D99" s="301" t="s">
        <v>284</v>
      </c>
      <c r="E99" s="296"/>
      <c r="F99" s="296"/>
      <c r="G99" s="36" t="s">
        <v>155</v>
      </c>
      <c r="H99" s="30"/>
      <c r="I99" s="30"/>
      <c r="J99" s="30"/>
      <c r="K99" s="31"/>
      <c r="L99" s="17" t="s">
        <v>378</v>
      </c>
      <c r="M99" s="17"/>
      <c r="N99" s="17"/>
      <c r="O99" s="201" t="s">
        <v>402</v>
      </c>
      <c r="P99" s="203"/>
      <c r="Q99" s="31"/>
      <c r="R99" s="31"/>
      <c r="S99" s="31"/>
      <c r="T99" s="255">
        <v>0</v>
      </c>
      <c r="U99" s="256" t="s">
        <v>452</v>
      </c>
      <c r="V99" s="167">
        <v>1</v>
      </c>
      <c r="W99" s="264"/>
      <c r="X99" s="257"/>
      <c r="Y99" s="16"/>
      <c r="Z99" s="17"/>
    </row>
    <row r="100" spans="3:26" ht="12" x14ac:dyDescent="0.2">
      <c r="C100" s="293"/>
      <c r="D100" s="307" t="s">
        <v>285</v>
      </c>
      <c r="E100" s="298"/>
      <c r="F100" s="298"/>
      <c r="G100" s="71" t="s">
        <v>155</v>
      </c>
      <c r="H100" s="72"/>
      <c r="I100" s="72"/>
      <c r="J100" s="72"/>
      <c r="K100" s="75"/>
      <c r="L100" s="77" t="s">
        <v>384</v>
      </c>
      <c r="M100" s="77"/>
      <c r="N100" s="77"/>
      <c r="O100" s="206" t="s">
        <v>402</v>
      </c>
      <c r="P100" s="205"/>
      <c r="Q100" s="75"/>
      <c r="R100" s="75"/>
      <c r="S100" s="75"/>
      <c r="T100" s="262">
        <v>0</v>
      </c>
      <c r="U100" s="273" t="s">
        <v>452</v>
      </c>
      <c r="V100" s="227">
        <v>1</v>
      </c>
      <c r="W100" s="270"/>
      <c r="X100" s="263"/>
      <c r="Y100" s="76"/>
      <c r="Z100" s="77"/>
    </row>
    <row r="101" spans="3:26" ht="12" x14ac:dyDescent="0.2">
      <c r="C101" s="293"/>
      <c r="D101" s="301" t="s">
        <v>286</v>
      </c>
      <c r="E101" s="296"/>
      <c r="F101" s="296"/>
      <c r="G101" s="36" t="s">
        <v>155</v>
      </c>
      <c r="H101" s="30"/>
      <c r="I101" s="30"/>
      <c r="J101" s="30"/>
      <c r="K101" s="31"/>
      <c r="L101" s="17" t="s">
        <v>384</v>
      </c>
      <c r="M101" s="17"/>
      <c r="N101" s="17"/>
      <c r="O101" s="201" t="s">
        <v>402</v>
      </c>
      <c r="P101" s="203"/>
      <c r="Q101" s="31"/>
      <c r="R101" s="31"/>
      <c r="S101" s="31"/>
      <c r="T101" s="255">
        <v>0</v>
      </c>
      <c r="U101" s="256" t="s">
        <v>452</v>
      </c>
      <c r="V101" s="167">
        <v>1</v>
      </c>
      <c r="W101" s="264"/>
      <c r="X101" s="257"/>
      <c r="Y101" s="16"/>
      <c r="Z101" s="17"/>
    </row>
    <row r="102" spans="3:26" ht="12" x14ac:dyDescent="0.2">
      <c r="C102" s="293"/>
      <c r="D102" s="301" t="s">
        <v>287</v>
      </c>
      <c r="E102" s="296"/>
      <c r="F102" s="296"/>
      <c r="G102" s="36" t="s">
        <v>155</v>
      </c>
      <c r="H102" s="30"/>
      <c r="I102" s="30"/>
      <c r="J102" s="30"/>
      <c r="K102" s="31"/>
      <c r="L102" s="17" t="s">
        <v>384</v>
      </c>
      <c r="M102" s="17"/>
      <c r="N102" s="17"/>
      <c r="O102" s="201" t="s">
        <v>402</v>
      </c>
      <c r="P102" s="203"/>
      <c r="Q102" s="31"/>
      <c r="R102" s="31"/>
      <c r="S102" s="31"/>
      <c r="T102" s="255">
        <v>0</v>
      </c>
      <c r="U102" s="256" t="s">
        <v>452</v>
      </c>
      <c r="V102" s="167">
        <v>1</v>
      </c>
      <c r="W102" s="264"/>
      <c r="X102" s="257"/>
      <c r="Y102" s="16"/>
      <c r="Z102" s="17"/>
    </row>
    <row r="103" spans="3:26" ht="12" x14ac:dyDescent="0.2">
      <c r="C103" s="293"/>
      <c r="D103" s="301" t="s">
        <v>288</v>
      </c>
      <c r="E103" s="296"/>
      <c r="F103" s="296"/>
      <c r="G103" s="36" t="s">
        <v>155</v>
      </c>
      <c r="H103" s="30"/>
      <c r="I103" s="30"/>
      <c r="J103" s="30"/>
      <c r="K103" s="31"/>
      <c r="L103" s="17" t="s">
        <v>431</v>
      </c>
      <c r="M103" s="17"/>
      <c r="N103" s="17"/>
      <c r="O103" s="201" t="s">
        <v>402</v>
      </c>
      <c r="P103" s="203"/>
      <c r="Q103" s="31"/>
      <c r="R103" s="31"/>
      <c r="S103" s="31"/>
      <c r="T103" s="255">
        <v>0</v>
      </c>
      <c r="U103" s="256" t="s">
        <v>452</v>
      </c>
      <c r="V103" s="167">
        <v>1</v>
      </c>
      <c r="W103" s="264"/>
      <c r="X103" s="257"/>
      <c r="Y103" s="16"/>
      <c r="Z103" s="17"/>
    </row>
    <row r="104" spans="3:26" ht="12" x14ac:dyDescent="0.2">
      <c r="C104" s="293"/>
      <c r="D104" s="301" t="s">
        <v>289</v>
      </c>
      <c r="E104" s="304"/>
      <c r="F104" s="304"/>
      <c r="G104" s="71" t="s">
        <v>155</v>
      </c>
      <c r="H104" s="72"/>
      <c r="I104" s="72"/>
      <c r="J104" s="72"/>
      <c r="K104" s="75"/>
      <c r="L104" s="77" t="s">
        <v>386</v>
      </c>
      <c r="M104" s="77"/>
      <c r="N104" s="77"/>
      <c r="O104" s="206" t="s">
        <v>402</v>
      </c>
      <c r="P104" s="205"/>
      <c r="Q104" s="75"/>
      <c r="R104" s="75"/>
      <c r="S104" s="75"/>
      <c r="T104" s="262">
        <v>0</v>
      </c>
      <c r="U104" s="273" t="s">
        <v>452</v>
      </c>
      <c r="V104" s="227">
        <v>1</v>
      </c>
      <c r="W104" s="270"/>
      <c r="X104" s="263"/>
      <c r="Y104" s="76"/>
      <c r="Z104" s="77"/>
    </row>
    <row r="105" spans="3:26" ht="12" x14ac:dyDescent="0.2">
      <c r="C105" s="293"/>
      <c r="D105" s="305" t="s">
        <v>290</v>
      </c>
      <c r="E105" s="306"/>
      <c r="F105" s="306"/>
      <c r="G105" s="36" t="s">
        <v>155</v>
      </c>
      <c r="H105" s="30"/>
      <c r="I105" s="30"/>
      <c r="J105" s="30"/>
      <c r="K105" s="31"/>
      <c r="L105" s="17" t="s">
        <v>431</v>
      </c>
      <c r="M105" s="17"/>
      <c r="N105" s="17"/>
      <c r="O105" s="201" t="s">
        <v>402</v>
      </c>
      <c r="P105" s="203"/>
      <c r="Q105" s="31"/>
      <c r="R105" s="31"/>
      <c r="S105" s="31"/>
      <c r="T105" s="255">
        <v>0</v>
      </c>
      <c r="U105" s="256" t="s">
        <v>452</v>
      </c>
      <c r="V105" s="167">
        <v>1</v>
      </c>
      <c r="W105" s="264"/>
      <c r="X105" s="257"/>
      <c r="Y105" s="16"/>
      <c r="Z105" s="17"/>
    </row>
    <row r="106" spans="3:26" ht="12" x14ac:dyDescent="0.2">
      <c r="C106" s="293"/>
      <c r="D106" s="301" t="s">
        <v>291</v>
      </c>
      <c r="E106" s="296"/>
      <c r="F106" s="296"/>
      <c r="G106" s="36" t="s">
        <v>155</v>
      </c>
      <c r="H106" s="30"/>
      <c r="I106" s="30"/>
      <c r="J106" s="30"/>
      <c r="K106" s="31"/>
      <c r="L106" s="17" t="s">
        <v>382</v>
      </c>
      <c r="M106" s="17"/>
      <c r="N106" s="17"/>
      <c r="O106" s="201" t="s">
        <v>402</v>
      </c>
      <c r="P106" s="203"/>
      <c r="Q106" s="31"/>
      <c r="R106" s="31"/>
      <c r="S106" s="31"/>
      <c r="T106" s="255">
        <v>0</v>
      </c>
      <c r="U106" s="256" t="s">
        <v>452</v>
      </c>
      <c r="V106" s="167">
        <v>1</v>
      </c>
      <c r="W106" s="264"/>
      <c r="X106" s="257"/>
      <c r="Y106" s="16"/>
      <c r="Z106" s="17"/>
    </row>
    <row r="107" spans="3:26" ht="12" x14ac:dyDescent="0.2">
      <c r="C107" s="293"/>
      <c r="D107" s="301" t="s">
        <v>292</v>
      </c>
      <c r="E107" s="296"/>
      <c r="F107" s="296"/>
      <c r="G107" s="36" t="s">
        <v>155</v>
      </c>
      <c r="H107" s="30"/>
      <c r="I107" s="30"/>
      <c r="J107" s="30"/>
      <c r="K107" s="31"/>
      <c r="L107" s="17" t="s">
        <v>431</v>
      </c>
      <c r="M107" s="17"/>
      <c r="N107" s="17"/>
      <c r="O107" s="201" t="s">
        <v>402</v>
      </c>
      <c r="P107" s="203"/>
      <c r="Q107" s="31"/>
      <c r="R107" s="31"/>
      <c r="S107" s="31"/>
      <c r="T107" s="255">
        <v>0</v>
      </c>
      <c r="U107" s="256" t="s">
        <v>452</v>
      </c>
      <c r="V107" s="167">
        <v>1</v>
      </c>
      <c r="W107" s="264"/>
      <c r="X107" s="257"/>
      <c r="Y107" s="16"/>
      <c r="Z107" s="17"/>
    </row>
    <row r="108" spans="3:26" ht="12" x14ac:dyDescent="0.2">
      <c r="C108" s="293"/>
      <c r="D108" s="301" t="s">
        <v>293</v>
      </c>
      <c r="E108" s="296"/>
      <c r="F108" s="296"/>
      <c r="G108" s="71" t="s">
        <v>155</v>
      </c>
      <c r="H108" s="72"/>
      <c r="I108" s="72"/>
      <c r="J108" s="72"/>
      <c r="K108" s="75"/>
      <c r="L108" s="77" t="s">
        <v>432</v>
      </c>
      <c r="M108" s="77"/>
      <c r="N108" s="77"/>
      <c r="O108" s="206" t="s">
        <v>402</v>
      </c>
      <c r="P108" s="205"/>
      <c r="Q108" s="75"/>
      <c r="R108" s="75"/>
      <c r="S108" s="75"/>
      <c r="T108" s="262">
        <v>0</v>
      </c>
      <c r="U108" s="273" t="s">
        <v>452</v>
      </c>
      <c r="V108" s="227">
        <v>1</v>
      </c>
      <c r="W108" s="270"/>
      <c r="X108" s="263"/>
      <c r="Y108" s="76"/>
      <c r="Z108" s="77"/>
    </row>
    <row r="109" spans="3:26" ht="12" x14ac:dyDescent="0.2">
      <c r="C109" s="293"/>
      <c r="D109" s="305" t="s">
        <v>294</v>
      </c>
      <c r="E109" s="306"/>
      <c r="F109" s="306"/>
      <c r="G109" s="36" t="s">
        <v>155</v>
      </c>
      <c r="H109" s="30"/>
      <c r="I109" s="30"/>
      <c r="J109" s="30"/>
      <c r="K109" s="31"/>
      <c r="L109" s="17" t="s">
        <v>433</v>
      </c>
      <c r="M109" s="17"/>
      <c r="N109" s="17"/>
      <c r="O109" s="201" t="s">
        <v>402</v>
      </c>
      <c r="P109" s="203"/>
      <c r="Q109" s="31"/>
      <c r="R109" s="31"/>
      <c r="S109" s="31"/>
      <c r="T109" s="255">
        <v>0</v>
      </c>
      <c r="U109" s="256" t="s">
        <v>452</v>
      </c>
      <c r="V109" s="167">
        <v>1</v>
      </c>
      <c r="W109" s="264"/>
      <c r="X109" s="257"/>
      <c r="Y109" s="16"/>
      <c r="Z109" s="17"/>
    </row>
    <row r="110" spans="3:26" ht="12" x14ac:dyDescent="0.2">
      <c r="C110" s="293"/>
      <c r="D110" s="301" t="s">
        <v>295</v>
      </c>
      <c r="E110" s="296"/>
      <c r="F110" s="296"/>
      <c r="G110" s="36" t="s">
        <v>155</v>
      </c>
      <c r="H110" s="30"/>
      <c r="I110" s="30"/>
      <c r="J110" s="30"/>
      <c r="K110" s="31"/>
      <c r="L110" s="17" t="s">
        <v>434</v>
      </c>
      <c r="M110" s="17"/>
      <c r="N110" s="17"/>
      <c r="O110" s="201" t="s">
        <v>402</v>
      </c>
      <c r="P110" s="203"/>
      <c r="Q110" s="31"/>
      <c r="R110" s="31"/>
      <c r="S110" s="31"/>
      <c r="T110" s="255">
        <v>0</v>
      </c>
      <c r="U110" s="256" t="s">
        <v>452</v>
      </c>
      <c r="V110" s="167">
        <v>1</v>
      </c>
      <c r="W110" s="264"/>
      <c r="X110" s="257"/>
      <c r="Y110" s="16"/>
      <c r="Z110" s="17"/>
    </row>
    <row r="111" spans="3:26" ht="12" x14ac:dyDescent="0.2">
      <c r="C111" s="293"/>
      <c r="D111" s="301" t="s">
        <v>296</v>
      </c>
      <c r="E111" s="296"/>
      <c r="F111" s="296"/>
      <c r="G111" s="36" t="s">
        <v>155</v>
      </c>
      <c r="H111" s="30"/>
      <c r="I111" s="30"/>
      <c r="J111" s="30"/>
      <c r="K111" s="31"/>
      <c r="L111" s="115">
        <v>6.0000000000000001E-3</v>
      </c>
      <c r="M111" s="17"/>
      <c r="N111" s="17"/>
      <c r="O111" s="207" t="s">
        <v>402</v>
      </c>
      <c r="P111" s="203"/>
      <c r="Q111" s="31"/>
      <c r="R111" s="31"/>
      <c r="S111" s="31"/>
      <c r="T111" s="255">
        <v>0</v>
      </c>
      <c r="U111" s="256" t="s">
        <v>452</v>
      </c>
      <c r="V111" s="167">
        <v>1</v>
      </c>
      <c r="W111" s="264"/>
      <c r="X111" s="257"/>
      <c r="Y111" s="16"/>
      <c r="Z111" s="17"/>
    </row>
    <row r="112" spans="3:26" ht="12" x14ac:dyDescent="0.2">
      <c r="C112" s="293"/>
      <c r="D112" s="307" t="s">
        <v>297</v>
      </c>
      <c r="E112" s="298"/>
      <c r="F112" s="298"/>
      <c r="G112" s="71" t="s">
        <v>155</v>
      </c>
      <c r="H112" s="72"/>
      <c r="I112" s="72"/>
      <c r="J112" s="72"/>
      <c r="K112" s="75"/>
      <c r="L112" s="199">
        <v>1.2E-2</v>
      </c>
      <c r="M112" s="77"/>
      <c r="N112" s="77"/>
      <c r="O112" s="250" t="s">
        <v>402</v>
      </c>
      <c r="P112" s="205"/>
      <c r="Q112" s="75"/>
      <c r="R112" s="75"/>
      <c r="S112" s="75"/>
      <c r="T112" s="262">
        <v>0</v>
      </c>
      <c r="U112" s="273" t="s">
        <v>452</v>
      </c>
      <c r="V112" s="227">
        <v>1</v>
      </c>
      <c r="W112" s="270"/>
      <c r="X112" s="263"/>
      <c r="Y112" s="76"/>
      <c r="Z112" s="77"/>
    </row>
    <row r="113" spans="3:26" ht="12" x14ac:dyDescent="0.2">
      <c r="C113" s="293"/>
      <c r="D113" s="301" t="s">
        <v>298</v>
      </c>
      <c r="E113" s="296"/>
      <c r="F113" s="296"/>
      <c r="G113" s="36" t="s">
        <v>155</v>
      </c>
      <c r="H113" s="30"/>
      <c r="I113" s="30"/>
      <c r="J113" s="30"/>
      <c r="K113" s="31"/>
      <c r="L113" s="17" t="s">
        <v>435</v>
      </c>
      <c r="M113" s="115"/>
      <c r="N113" s="115"/>
      <c r="O113" s="201" t="s">
        <v>402</v>
      </c>
      <c r="P113" s="203"/>
      <c r="Q113" s="31"/>
      <c r="R113" s="31"/>
      <c r="S113" s="31"/>
      <c r="T113" s="255">
        <v>0</v>
      </c>
      <c r="U113" s="256" t="s">
        <v>452</v>
      </c>
      <c r="V113" s="167">
        <v>1</v>
      </c>
      <c r="W113" s="264"/>
      <c r="X113" s="257"/>
      <c r="Y113" s="16"/>
      <c r="Z113" s="17"/>
    </row>
    <row r="114" spans="3:26" ht="12" x14ac:dyDescent="0.2">
      <c r="C114" s="293"/>
      <c r="D114" s="301" t="s">
        <v>299</v>
      </c>
      <c r="E114" s="304"/>
      <c r="F114" s="304"/>
      <c r="G114" s="36" t="s">
        <v>155</v>
      </c>
      <c r="H114" s="30"/>
      <c r="I114" s="30"/>
      <c r="J114" s="30"/>
      <c r="K114" s="31"/>
      <c r="L114" s="17">
        <v>5.9999999999999995E-4</v>
      </c>
      <c r="M114" s="17"/>
      <c r="N114" s="17"/>
      <c r="O114" s="201" t="s">
        <v>402</v>
      </c>
      <c r="P114" s="203"/>
      <c r="Q114" s="31"/>
      <c r="R114" s="31"/>
      <c r="S114" s="31"/>
      <c r="T114" s="255">
        <v>0</v>
      </c>
      <c r="U114" s="256" t="s">
        <v>452</v>
      </c>
      <c r="V114" s="167">
        <v>1</v>
      </c>
      <c r="W114" s="264"/>
      <c r="X114" s="257"/>
      <c r="Y114" s="16"/>
      <c r="Z114" s="17"/>
    </row>
    <row r="115" spans="3:26" ht="12" x14ac:dyDescent="0.2">
      <c r="C115" s="293"/>
      <c r="D115" s="301" t="s">
        <v>100</v>
      </c>
      <c r="E115" s="304"/>
      <c r="F115" s="304"/>
      <c r="G115" s="36" t="s">
        <v>155</v>
      </c>
      <c r="H115" s="30"/>
      <c r="I115" s="30"/>
      <c r="J115" s="30"/>
      <c r="K115" s="31"/>
      <c r="L115" s="17" t="s">
        <v>381</v>
      </c>
      <c r="M115" s="17"/>
      <c r="N115" s="17"/>
      <c r="O115" s="201" t="s">
        <v>402</v>
      </c>
      <c r="P115" s="203"/>
      <c r="Q115" s="31"/>
      <c r="R115" s="31"/>
      <c r="S115" s="31"/>
      <c r="T115" s="255">
        <v>0</v>
      </c>
      <c r="U115" s="256" t="s">
        <v>452</v>
      </c>
      <c r="V115" s="167">
        <v>1</v>
      </c>
      <c r="W115" s="264"/>
      <c r="X115" s="257"/>
      <c r="Y115" s="16"/>
      <c r="Z115" s="17"/>
    </row>
    <row r="116" spans="3:26" ht="12" x14ac:dyDescent="0.2">
      <c r="C116" s="293"/>
      <c r="D116" s="309" t="s">
        <v>300</v>
      </c>
      <c r="E116" s="310"/>
      <c r="F116" s="310"/>
      <c r="G116" s="71" t="s">
        <v>155</v>
      </c>
      <c r="H116" s="72"/>
      <c r="I116" s="72"/>
      <c r="J116" s="72"/>
      <c r="K116" s="75"/>
      <c r="L116" s="77" t="s">
        <v>436</v>
      </c>
      <c r="M116" s="77"/>
      <c r="N116" s="77"/>
      <c r="O116" s="206" t="s">
        <v>402</v>
      </c>
      <c r="P116" s="205"/>
      <c r="Q116" s="75"/>
      <c r="R116" s="75"/>
      <c r="S116" s="75"/>
      <c r="T116" s="262">
        <v>0</v>
      </c>
      <c r="U116" s="273" t="s">
        <v>452</v>
      </c>
      <c r="V116" s="227">
        <v>1</v>
      </c>
      <c r="W116" s="270"/>
      <c r="X116" s="263"/>
      <c r="Y116" s="76"/>
      <c r="Z116" s="77"/>
    </row>
    <row r="117" spans="3:26" ht="12" x14ac:dyDescent="0.2">
      <c r="C117" s="293"/>
      <c r="D117" s="301" t="s">
        <v>301</v>
      </c>
      <c r="E117" s="304"/>
      <c r="F117" s="304"/>
      <c r="G117" s="36" t="s">
        <v>155</v>
      </c>
      <c r="H117" s="30"/>
      <c r="I117" s="30"/>
      <c r="J117" s="30"/>
      <c r="K117" s="31"/>
      <c r="L117" s="17" t="s">
        <v>439</v>
      </c>
      <c r="M117" s="124"/>
      <c r="N117" s="124"/>
      <c r="O117" s="201" t="s">
        <v>402</v>
      </c>
      <c r="P117" s="203"/>
      <c r="Q117" s="31"/>
      <c r="R117" s="31"/>
      <c r="S117" s="31"/>
      <c r="T117" s="255">
        <v>0</v>
      </c>
      <c r="U117" s="256" t="s">
        <v>452</v>
      </c>
      <c r="V117" s="167">
        <v>1</v>
      </c>
      <c r="W117" s="264"/>
      <c r="X117" s="257"/>
      <c r="Y117" s="16"/>
      <c r="Z117" s="17"/>
    </row>
    <row r="118" spans="3:26" ht="12" x14ac:dyDescent="0.2">
      <c r="C118" s="293"/>
      <c r="D118" s="301" t="s">
        <v>302</v>
      </c>
      <c r="E118" s="296"/>
      <c r="F118" s="296"/>
      <c r="G118" s="36" t="s">
        <v>155</v>
      </c>
      <c r="H118" s="30"/>
      <c r="I118" s="30"/>
      <c r="J118" s="30"/>
      <c r="K118" s="31"/>
      <c r="L118" s="126">
        <v>2.0000000000000001E-4</v>
      </c>
      <c r="M118" s="126"/>
      <c r="N118" s="126"/>
      <c r="O118" s="208" t="s">
        <v>402</v>
      </c>
      <c r="P118" s="203"/>
      <c r="Q118" s="31"/>
      <c r="R118" s="31"/>
      <c r="S118" s="31"/>
      <c r="T118" s="255">
        <v>0</v>
      </c>
      <c r="U118" s="256" t="s">
        <v>452</v>
      </c>
      <c r="V118" s="167">
        <v>1</v>
      </c>
      <c r="W118" s="264"/>
      <c r="X118" s="257"/>
      <c r="Y118" s="16"/>
      <c r="Z118" s="17"/>
    </row>
    <row r="119" spans="3:26" ht="12" x14ac:dyDescent="0.2">
      <c r="C119" s="293"/>
      <c r="D119" s="301" t="s">
        <v>397</v>
      </c>
      <c r="E119" s="304"/>
      <c r="F119" s="304"/>
      <c r="G119" s="36" t="s">
        <v>21</v>
      </c>
      <c r="H119" s="30"/>
      <c r="I119" s="30"/>
      <c r="J119" s="30"/>
      <c r="K119" s="31"/>
      <c r="L119" s="160">
        <v>2.0999999999999999E-5</v>
      </c>
      <c r="M119" s="160"/>
      <c r="N119" s="160"/>
      <c r="O119" s="212" t="s">
        <v>402</v>
      </c>
      <c r="P119" s="203"/>
      <c r="Q119" s="31"/>
      <c r="R119" s="31"/>
      <c r="S119" s="31"/>
      <c r="T119" s="255">
        <v>1</v>
      </c>
      <c r="U119" s="256" t="s">
        <v>452</v>
      </c>
      <c r="V119" s="167">
        <v>1</v>
      </c>
      <c r="W119" s="264"/>
      <c r="X119" s="257"/>
      <c r="Y119" s="16"/>
      <c r="Z119" s="17"/>
    </row>
    <row r="120" spans="3:26" ht="12" x14ac:dyDescent="0.2">
      <c r="C120" s="293"/>
      <c r="D120" s="301" t="s">
        <v>398</v>
      </c>
      <c r="E120" s="304"/>
      <c r="F120" s="304"/>
      <c r="G120" s="36" t="s">
        <v>21</v>
      </c>
      <c r="H120" s="30"/>
      <c r="I120" s="30"/>
      <c r="J120" s="30"/>
      <c r="K120" s="31"/>
      <c r="L120" s="160">
        <v>6.0000000000000002E-6</v>
      </c>
      <c r="M120" s="160"/>
      <c r="N120" s="160"/>
      <c r="O120" s="212" t="s">
        <v>402</v>
      </c>
      <c r="P120" s="203"/>
      <c r="Q120" s="31"/>
      <c r="R120" s="31"/>
      <c r="S120" s="31"/>
      <c r="T120" s="264" t="s">
        <v>450</v>
      </c>
      <c r="U120" s="257" t="s">
        <v>452</v>
      </c>
      <c r="V120" s="167">
        <v>1</v>
      </c>
      <c r="W120" s="161"/>
      <c r="X120" s="162"/>
      <c r="Y120" s="323"/>
      <c r="Z120" s="31"/>
    </row>
    <row r="121" spans="3:26" ht="12" x14ac:dyDescent="0.2">
      <c r="C121" s="293"/>
      <c r="D121" s="301" t="s">
        <v>399</v>
      </c>
      <c r="E121" s="304"/>
      <c r="F121" s="304"/>
      <c r="G121" s="36" t="s">
        <v>21</v>
      </c>
      <c r="H121" s="30"/>
      <c r="I121" s="30"/>
      <c r="J121" s="30"/>
      <c r="K121" s="31"/>
      <c r="L121" s="160">
        <v>3.9999999999999998E-6</v>
      </c>
      <c r="M121" s="160"/>
      <c r="N121" s="160"/>
      <c r="O121" s="212" t="s">
        <v>402</v>
      </c>
      <c r="P121" s="203"/>
      <c r="Q121" s="31"/>
      <c r="R121" s="31"/>
      <c r="S121" s="31"/>
      <c r="T121" s="264" t="s">
        <v>450</v>
      </c>
      <c r="U121" s="257" t="s">
        <v>452</v>
      </c>
      <c r="V121" s="167">
        <v>1</v>
      </c>
      <c r="W121" s="161"/>
      <c r="X121" s="162"/>
      <c r="Y121" s="323"/>
      <c r="Z121" s="31"/>
    </row>
    <row r="122" spans="3:26" ht="12" x14ac:dyDescent="0.2">
      <c r="C122" s="293"/>
      <c r="D122" s="301" t="s">
        <v>400</v>
      </c>
      <c r="E122" s="304"/>
      <c r="F122" s="304"/>
      <c r="G122" s="36" t="s">
        <v>21</v>
      </c>
      <c r="H122" s="30"/>
      <c r="I122" s="30"/>
      <c r="J122" s="30"/>
      <c r="K122" s="31"/>
      <c r="L122" s="160">
        <v>1.5E-5</v>
      </c>
      <c r="M122" s="160"/>
      <c r="N122" s="160"/>
      <c r="O122" s="212" t="s">
        <v>402</v>
      </c>
      <c r="P122" s="203"/>
      <c r="Q122" s="31"/>
      <c r="R122" s="31"/>
      <c r="S122" s="31"/>
      <c r="T122" s="264" t="s">
        <v>450</v>
      </c>
      <c r="U122" s="257" t="s">
        <v>452</v>
      </c>
      <c r="V122" s="167">
        <v>1</v>
      </c>
      <c r="W122" s="161"/>
      <c r="X122" s="162"/>
      <c r="Y122" s="323"/>
      <c r="Z122" s="31"/>
    </row>
    <row r="123" spans="3:26" ht="12" x14ac:dyDescent="0.2">
      <c r="C123" s="293"/>
      <c r="D123" s="301" t="s">
        <v>401</v>
      </c>
      <c r="E123" s="304"/>
      <c r="F123" s="304"/>
      <c r="G123" s="36" t="s">
        <v>21</v>
      </c>
      <c r="H123" s="30"/>
      <c r="I123" s="30"/>
      <c r="J123" s="30"/>
      <c r="K123" s="31"/>
      <c r="L123" s="160">
        <v>1.2999999999999999E-5</v>
      </c>
      <c r="M123" s="160"/>
      <c r="N123" s="160"/>
      <c r="O123" s="212" t="s">
        <v>402</v>
      </c>
      <c r="P123" s="203"/>
      <c r="Q123" s="31"/>
      <c r="R123" s="31"/>
      <c r="S123" s="31"/>
      <c r="T123" s="264" t="s">
        <v>450</v>
      </c>
      <c r="U123" s="257" t="s">
        <v>452</v>
      </c>
      <c r="V123" s="167">
        <v>1</v>
      </c>
      <c r="W123" s="161"/>
      <c r="X123" s="162"/>
      <c r="Y123" s="323"/>
      <c r="Z123" s="31"/>
    </row>
    <row r="124" spans="3:26" ht="12" x14ac:dyDescent="0.2">
      <c r="C124" s="293"/>
      <c r="D124" s="301" t="s">
        <v>119</v>
      </c>
      <c r="E124" s="304"/>
      <c r="F124" s="304"/>
      <c r="G124" s="36" t="s">
        <v>155</v>
      </c>
      <c r="H124" s="30"/>
      <c r="I124" s="30"/>
      <c r="J124" s="30"/>
      <c r="K124" s="31"/>
      <c r="L124" s="31"/>
      <c r="M124" s="31"/>
      <c r="N124" s="31"/>
      <c r="O124" s="203"/>
      <c r="P124" s="203"/>
      <c r="Q124" s="31"/>
      <c r="R124" s="31"/>
      <c r="S124" s="31"/>
      <c r="T124" s="161"/>
      <c r="U124" s="326"/>
      <c r="V124" s="242"/>
      <c r="W124" s="327"/>
      <c r="X124" s="326"/>
      <c r="Y124" s="328"/>
      <c r="Z124" s="329"/>
    </row>
    <row r="125" spans="3:26" ht="12" x14ac:dyDescent="0.2">
      <c r="C125" s="293"/>
      <c r="D125" s="301" t="s">
        <v>303</v>
      </c>
      <c r="E125" s="304"/>
      <c r="F125" s="304"/>
      <c r="G125" s="36" t="s">
        <v>155</v>
      </c>
      <c r="H125" s="30"/>
      <c r="I125" s="30"/>
      <c r="J125" s="30"/>
      <c r="K125" s="31"/>
      <c r="L125" s="31"/>
      <c r="M125" s="31"/>
      <c r="N125" s="31"/>
      <c r="O125" s="203"/>
      <c r="P125" s="203"/>
      <c r="Q125" s="31"/>
      <c r="R125" s="31"/>
      <c r="S125" s="31"/>
      <c r="T125" s="161"/>
      <c r="U125" s="326"/>
      <c r="V125" s="242"/>
      <c r="W125" s="327"/>
      <c r="X125" s="326"/>
      <c r="Y125" s="328"/>
      <c r="Z125" s="329"/>
    </row>
    <row r="126" spans="3:26" ht="12" x14ac:dyDescent="0.2">
      <c r="C126" s="294"/>
      <c r="D126" s="308" t="s">
        <v>117</v>
      </c>
      <c r="E126" s="303"/>
      <c r="F126" s="303"/>
      <c r="G126" s="44" t="s">
        <v>155</v>
      </c>
      <c r="H126" s="65"/>
      <c r="I126" s="65"/>
      <c r="J126" s="65"/>
      <c r="K126" s="68"/>
      <c r="L126" s="68"/>
      <c r="M126" s="68"/>
      <c r="N126" s="68"/>
      <c r="O126" s="204"/>
      <c r="P126" s="204"/>
      <c r="Q126" s="68"/>
      <c r="R126" s="68"/>
      <c r="S126" s="68"/>
      <c r="T126" s="163"/>
      <c r="U126" s="330"/>
      <c r="V126" s="243"/>
      <c r="W126" s="331"/>
      <c r="X126" s="330"/>
      <c r="Y126" s="332"/>
      <c r="Z126" s="333"/>
    </row>
    <row r="127" spans="3:26" ht="12" x14ac:dyDescent="0.2">
      <c r="C127" s="292" t="s">
        <v>105</v>
      </c>
      <c r="D127" s="299" t="s">
        <v>106</v>
      </c>
      <c r="E127" s="300"/>
      <c r="F127" s="300"/>
      <c r="G127" s="36" t="s">
        <v>155</v>
      </c>
      <c r="H127" s="17"/>
      <c r="I127" s="17"/>
      <c r="J127" s="17"/>
      <c r="K127" s="17"/>
      <c r="L127" s="17"/>
      <c r="M127" s="17"/>
      <c r="N127" s="17"/>
      <c r="O127" s="201"/>
      <c r="P127" s="201"/>
      <c r="Q127" s="17"/>
      <c r="R127" s="17"/>
      <c r="S127" s="17"/>
      <c r="T127" s="264"/>
      <c r="U127" s="176"/>
      <c r="V127" s="167"/>
      <c r="W127" s="334"/>
      <c r="X127" s="176"/>
      <c r="Y127" s="335"/>
      <c r="Z127" s="336"/>
    </row>
    <row r="128" spans="3:26" ht="12" x14ac:dyDescent="0.2">
      <c r="C128" s="293"/>
      <c r="D128" s="295" t="s">
        <v>108</v>
      </c>
      <c r="E128" s="296"/>
      <c r="F128" s="296"/>
      <c r="G128" s="36" t="s">
        <v>155</v>
      </c>
      <c r="H128" s="17"/>
      <c r="I128" s="17"/>
      <c r="J128" s="17"/>
      <c r="K128" s="17"/>
      <c r="L128" s="17"/>
      <c r="M128" s="17"/>
      <c r="N128" s="17"/>
      <c r="O128" s="201"/>
      <c r="P128" s="201"/>
      <c r="Q128" s="17"/>
      <c r="R128" s="17"/>
      <c r="S128" s="17"/>
      <c r="T128" s="264"/>
      <c r="U128" s="176"/>
      <c r="V128" s="167"/>
      <c r="W128" s="334"/>
      <c r="X128" s="176"/>
      <c r="Y128" s="335"/>
      <c r="Z128" s="336"/>
    </row>
    <row r="129" spans="3:26" ht="12" x14ac:dyDescent="0.2">
      <c r="C129" s="293"/>
      <c r="D129" s="297" t="s">
        <v>109</v>
      </c>
      <c r="E129" s="298"/>
      <c r="F129" s="298"/>
      <c r="G129" s="71"/>
      <c r="H129" s="77"/>
      <c r="I129" s="77"/>
      <c r="J129" s="77"/>
      <c r="K129" s="77"/>
      <c r="L129" s="17"/>
      <c r="M129" s="77"/>
      <c r="N129" s="77"/>
      <c r="O129" s="201"/>
      <c r="P129" s="201"/>
      <c r="Q129" s="17"/>
      <c r="R129" s="17"/>
      <c r="S129" s="17"/>
      <c r="T129" s="264"/>
      <c r="U129" s="176"/>
      <c r="V129" s="167"/>
      <c r="W129" s="334"/>
      <c r="X129" s="176"/>
      <c r="Y129" s="335"/>
      <c r="Z129" s="336"/>
    </row>
    <row r="130" spans="3:26" ht="12" x14ac:dyDescent="0.2">
      <c r="C130" s="293"/>
      <c r="D130" s="295" t="s">
        <v>110</v>
      </c>
      <c r="E130" s="296"/>
      <c r="F130" s="296"/>
      <c r="G130" s="36"/>
      <c r="H130" s="17"/>
      <c r="I130" s="17"/>
      <c r="J130" s="17"/>
      <c r="K130" s="17"/>
      <c r="L130" s="133"/>
      <c r="M130" s="17"/>
      <c r="N130" s="17"/>
      <c r="O130" s="209"/>
      <c r="P130" s="209"/>
      <c r="Q130" s="133"/>
      <c r="R130" s="133"/>
      <c r="S130" s="133"/>
      <c r="T130" s="150"/>
      <c r="U130" s="249"/>
      <c r="V130" s="169"/>
      <c r="W130" s="349"/>
      <c r="X130" s="249"/>
      <c r="Y130" s="350"/>
      <c r="Z130" s="351"/>
    </row>
    <row r="131" spans="3:26" ht="12" x14ac:dyDescent="0.2">
      <c r="C131" s="293"/>
      <c r="D131" s="295"/>
      <c r="E131" s="296"/>
      <c r="F131" s="296"/>
      <c r="G131" s="36" t="s">
        <v>304</v>
      </c>
      <c r="H131" s="17"/>
      <c r="I131" s="17"/>
      <c r="J131" s="17"/>
      <c r="K131" s="17"/>
      <c r="L131" s="17"/>
      <c r="M131" s="17"/>
      <c r="N131" s="17"/>
      <c r="O131" s="201"/>
      <c r="P131" s="201"/>
      <c r="Q131" s="17"/>
      <c r="R131" s="17"/>
      <c r="S131" s="17"/>
      <c r="T131" s="264"/>
      <c r="U131" s="176"/>
      <c r="V131" s="167"/>
      <c r="W131" s="334"/>
      <c r="X131" s="176"/>
      <c r="Y131" s="335"/>
      <c r="Z131" s="336"/>
    </row>
    <row r="132" spans="3:26" ht="12" x14ac:dyDescent="0.2">
      <c r="C132" s="293"/>
      <c r="D132" s="295"/>
      <c r="E132" s="296"/>
      <c r="F132" s="296"/>
      <c r="G132" s="36"/>
      <c r="H132" s="17"/>
      <c r="I132" s="17"/>
      <c r="J132" s="17"/>
      <c r="K132" s="17"/>
      <c r="L132" s="17"/>
      <c r="M132" s="17"/>
      <c r="N132" s="17"/>
      <c r="O132" s="201"/>
      <c r="P132" s="201"/>
      <c r="Q132" s="17"/>
      <c r="R132" s="17"/>
      <c r="S132" s="17"/>
      <c r="T132" s="264"/>
      <c r="U132" s="176"/>
      <c r="V132" s="167"/>
      <c r="W132" s="334"/>
      <c r="X132" s="176"/>
      <c r="Y132" s="335"/>
      <c r="Z132" s="336"/>
    </row>
    <row r="133" spans="3:26" ht="12" x14ac:dyDescent="0.2">
      <c r="C133" s="294"/>
      <c r="D133" s="302"/>
      <c r="E133" s="303"/>
      <c r="F133" s="303"/>
      <c r="G133" s="44"/>
      <c r="H133" s="25"/>
      <c r="I133" s="25"/>
      <c r="J133" s="25"/>
      <c r="K133" s="25"/>
      <c r="L133" s="25"/>
      <c r="M133" s="25"/>
      <c r="N133" s="25"/>
      <c r="O133" s="202"/>
      <c r="P133" s="202"/>
      <c r="Q133" s="202"/>
      <c r="R133" s="25"/>
      <c r="S133" s="25"/>
      <c r="T133" s="275"/>
      <c r="U133" s="177"/>
      <c r="V133" s="214"/>
      <c r="W133" s="337"/>
      <c r="X133" s="177"/>
      <c r="Y133" s="338"/>
      <c r="Z133" s="339"/>
    </row>
  </sheetData>
  <dataConsolidate/>
  <mergeCells count="122">
    <mergeCell ref="C25:F28"/>
    <mergeCell ref="P2:Q2"/>
    <mergeCell ref="C2:D2"/>
    <mergeCell ref="E2:F2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  <mergeCell ref="C9:G12"/>
    <mergeCell ref="G2:J2"/>
    <mergeCell ref="K2:M2"/>
    <mergeCell ref="C17:F20"/>
    <mergeCell ref="D42:F42"/>
    <mergeCell ref="C33:F36"/>
    <mergeCell ref="D46:F46"/>
    <mergeCell ref="D65:F65"/>
    <mergeCell ref="D66:F66"/>
    <mergeCell ref="C50:C76"/>
    <mergeCell ref="D50:F50"/>
    <mergeCell ref="D51:F51"/>
    <mergeCell ref="D52:F52"/>
    <mergeCell ref="D53:F53"/>
    <mergeCell ref="D73:F73"/>
    <mergeCell ref="D57:F57"/>
    <mergeCell ref="D54:F54"/>
    <mergeCell ref="D62:F62"/>
    <mergeCell ref="D76:F76"/>
    <mergeCell ref="D59:F59"/>
    <mergeCell ref="D56:F56"/>
    <mergeCell ref="D61:F61"/>
    <mergeCell ref="D58:F58"/>
    <mergeCell ref="D37:F40"/>
    <mergeCell ref="D41:F41"/>
    <mergeCell ref="C37:C49"/>
    <mergeCell ref="C29:F32"/>
    <mergeCell ref="D122:F122"/>
    <mergeCell ref="D119:F119"/>
    <mergeCell ref="D120:F120"/>
    <mergeCell ref="D121:F121"/>
    <mergeCell ref="D93:F93"/>
    <mergeCell ref="D102:F102"/>
    <mergeCell ref="D103:F103"/>
    <mergeCell ref="D95:F95"/>
    <mergeCell ref="D96:F96"/>
    <mergeCell ref="D45:F45"/>
    <mergeCell ref="D60:F60"/>
    <mergeCell ref="D55:F55"/>
    <mergeCell ref="D70:F70"/>
    <mergeCell ref="D86:F86"/>
    <mergeCell ref="D47:F47"/>
    <mergeCell ref="D64:F64"/>
    <mergeCell ref="D49:F49"/>
    <mergeCell ref="D43:F43"/>
    <mergeCell ref="D44:F44"/>
    <mergeCell ref="D48:F48"/>
    <mergeCell ref="D63:F63"/>
    <mergeCell ref="D67:F67"/>
    <mergeCell ref="D78:F78"/>
    <mergeCell ref="D79:F79"/>
    <mergeCell ref="D80:F80"/>
    <mergeCell ref="D77:F77"/>
    <mergeCell ref="D75:F75"/>
    <mergeCell ref="D68:F68"/>
    <mergeCell ref="D74:F74"/>
    <mergeCell ref="D69:F69"/>
    <mergeCell ref="D85:F85"/>
    <mergeCell ref="D71:F71"/>
    <mergeCell ref="D72:F72"/>
    <mergeCell ref="D84:F84"/>
    <mergeCell ref="C77:C87"/>
    <mergeCell ref="C88:C92"/>
    <mergeCell ref="D98:F98"/>
    <mergeCell ref="D89:F89"/>
    <mergeCell ref="D91:F91"/>
    <mergeCell ref="C93:C126"/>
    <mergeCell ref="D100:F100"/>
    <mergeCell ref="D94:F94"/>
    <mergeCell ref="D114:F114"/>
    <mergeCell ref="D113:F113"/>
    <mergeCell ref="D112:F112"/>
    <mergeCell ref="D104:F104"/>
    <mergeCell ref="D105:F105"/>
    <mergeCell ref="D99:F99"/>
    <mergeCell ref="D107:F107"/>
    <mergeCell ref="D111:F111"/>
    <mergeCell ref="D108:F108"/>
    <mergeCell ref="D109:F109"/>
    <mergeCell ref="D110:F110"/>
    <mergeCell ref="D87:F87"/>
    <mergeCell ref="D88:F88"/>
    <mergeCell ref="D81:F81"/>
    <mergeCell ref="D82:F82"/>
    <mergeCell ref="D83:F83"/>
    <mergeCell ref="D90:F90"/>
    <mergeCell ref="D106:F106"/>
    <mergeCell ref="D101:F101"/>
    <mergeCell ref="D123:F123"/>
    <mergeCell ref="D92:F92"/>
    <mergeCell ref="D97:F97"/>
    <mergeCell ref="C127:C133"/>
    <mergeCell ref="D127:F127"/>
    <mergeCell ref="D130:F133"/>
    <mergeCell ref="D129:F129"/>
    <mergeCell ref="D128:F128"/>
    <mergeCell ref="D115:F115"/>
    <mergeCell ref="D126:F126"/>
    <mergeCell ref="D118:F118"/>
    <mergeCell ref="D125:F125"/>
    <mergeCell ref="D124:F124"/>
    <mergeCell ref="D117:F117"/>
    <mergeCell ref="D116:F116"/>
  </mergeCells>
  <phoneticPr fontId="5"/>
  <printOptions horizontalCentered="1"/>
  <pageMargins left="0.39370078740157483" right="0.39370078740157483" top="0.39370078740157483" bottom="0.39370078740157483" header="0.27559055118110237" footer="0.51181102362204722"/>
  <pageSetup paperSize="8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恩智川</vt:lpstr>
      <vt:lpstr>玉串川</vt:lpstr>
      <vt:lpstr>楠根川</vt:lpstr>
      <vt:lpstr>平野川</vt:lpstr>
      <vt:lpstr>大正川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2023-08-21T00:19:39Z</dcterms:created>
  <dcterms:modified xsi:type="dcterms:W3CDTF">2024-03-27T11:59:58Z</dcterms:modified>
</cp:coreProperties>
</file>